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Libre'!$A$1:$AP$1164</definedName>
    <definedName function="false" hidden="true" localSheetId="2" name="_xlnm._FilterDatabase" vbProcedure="false">Precios!$A$1:$S$1164</definedName>
    <definedName function="false" hidden="true" localSheetId="4" name="_xlnm._FilterDatabase" vbProcedure="false">Revisión!$A$1:$Q$1164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L1" authorId="0">
      <text>
        <r>
          <rPr>
            <sz val="10"/>
            <rFont val="Arial"/>
            <family val="2"/>
          </rPr>
          <t xml:space="preserve">Dato de entrada, solo de referencia: precio promedio de otras publicaciones del mismo producto en Mercado Libre.</t>
        </r>
      </text>
    </comment>
    <comment ref="M1" authorId="0">
      <text>
        <r>
          <rPr>
            <sz val="10"/>
            <rFont val="Arial"/>
            <family val="2"/>
          </rPr>
          <t xml:space="preserve">Dato de entrada: precio de la publicación del mismo producto con más ventas. Define el Precio Meli Final.</t>
        </r>
      </text>
    </comment>
    <comment ref="N1" authorId="0">
      <text>
        <r>
          <rPr>
            <sz val="10"/>
            <rFont val="Arial"/>
            <family val="2"/>
          </rPr>
          <t xml:space="preserve">Precio para publicar: Precio mejor vendedor − $1 (Parámetros B6) si no queda abajo del Precio Meli calculado; si no, el Precio Meli calculado.</t>
        </r>
      </text>
    </comment>
  </commentList>
</comments>
</file>

<file path=xl/sharedStrings.xml><?xml version="1.0" encoding="utf-8"?>
<sst xmlns="http://schemas.openxmlformats.org/spreadsheetml/2006/main" count="35999" uniqueCount="15610">
  <si>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</si>
  <si>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</si>
  <si>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</si>
  <si>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</si>
  <si>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</si>
  <si>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</si>
  <si>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</si>
  <si>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</si>
  <si>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</si>
  <si>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</si>
  <si>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</si>
  <si>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</si>
  <si>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</si>
  <si>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</si>
  <si>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</si>
  <si>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</si>
  <si>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</si>
  <si>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</si>
  <si>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</si>
  <si>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</si>
  <si>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</si>
  <si>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</si>
  <si>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</si>
  <si>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</si>
  <si>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</si>
  <si>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</si>
  <si>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</si>
  <si>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</si>
  <si>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</si>
  <si>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</si>
  <si>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</si>
  <si>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</si>
  <si>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</si>
  <si>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</si>
  <si>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</si>
  <si>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</si>
  <si>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</si>
  <si>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</si>
  <si>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</si>
  <si>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</si>
  <si>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</si>
  <si>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</si>
  <si>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</si>
  <si>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</si>
  <si>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</si>
  <si>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</si>
  <si>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</si>
  <si>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</si>
  <si>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</si>
  <si>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</si>
  <si>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</si>
  <si>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</si>
  <si>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</si>
  <si>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</si>
  <si>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</si>
  <si>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</si>
  <si>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</si>
  <si>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</si>
  <si>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</si>
  <si>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</si>
  <si>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</si>
  <si>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</si>
  <si>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</si>
  <si>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</si>
  <si>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</si>
  <si>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</si>
  <si>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</si>
  <si>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</si>
  <si>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</si>
  <si>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</si>
  <si>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</si>
  <si>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</si>
  <si>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</si>
  <si>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</si>
  <si>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</si>
  <si>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</si>
  <si>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</si>
  <si>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</si>
  <si>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</si>
  <si>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</si>
  <si>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</si>
  <si>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</si>
  <si>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</si>
  <si>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</si>
  <si>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</si>
  <si>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</si>
  <si>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</si>
  <si>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</si>
  <si>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</si>
  <si>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</si>
  <si>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</si>
  <si>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</si>
  <si>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</si>
  <si>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</si>
  <si>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</si>
  <si>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</si>
  <si>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</si>
  <si>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</si>
  <si>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</si>
  <si>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</si>
  <si>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</si>
  <si>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</si>
  <si>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</si>
  <si>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</si>
  <si>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</si>
  <si>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</si>
  <si>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</si>
  <si>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</si>
  <si>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</si>
  <si>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</si>
  <si>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</si>
  <si>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</si>
  <si>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</si>
  <si>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</si>
  <si>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</si>
  <si>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</si>
  <si>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</si>
  <si>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</si>
  <si>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</si>
  <si>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</si>
  <si>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</si>
  <si>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</si>
  <si>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</si>
  <si>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</si>
  <si>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</si>
  <si>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</si>
  <si>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</si>
  <si>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</si>
  <si>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</si>
  <si>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</si>
  <si>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</si>
  <si>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</si>
  <si>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</si>
  <si>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</si>
  <si>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</si>
  <si>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</si>
  <si>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</si>
  <si>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</si>
  <si>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</si>
  <si>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</si>
  <si>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</si>
  <si>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</si>
  <si>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</si>
  <si>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</si>
  <si>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</si>
  <si>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</si>
  <si>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</si>
  <si>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</si>
  <si>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</si>
  <si>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</si>
  <si>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</si>
  <si>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</si>
  <si>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</si>
  <si>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</si>
  <si>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</si>
  <si>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</si>
  <si>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</si>
  <si>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</si>
  <si>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</si>
  <si>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</si>
  <si>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</si>
  <si>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</si>
  <si>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</si>
  <si>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</si>
  <si>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</si>
  <si>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</si>
  <si>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</si>
  <si>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</si>
  <si>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</si>
  <si>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</si>
  <si>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</si>
  <si>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</si>
  <si>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</si>
  <si>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</si>
  <si>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</si>
  <si>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</si>
  <si>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</si>
  <si>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</si>
  <si>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</si>
  <si>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</si>
  <si>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</si>
  <si>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</si>
  <si>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</si>
  <si>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</si>
  <si>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</si>
  <si>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</si>
  <si>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MLM9758508</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</si>
  <si>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</si>
  <si>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</si>
  <si>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</si>
  <si>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</si>
  <si>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</si>
  <si>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</si>
  <si>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</si>
  <si>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</si>
  <si>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</si>
  <si>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</si>
  <si>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</si>
  <si>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</si>
  <si>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</si>
  <si>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</si>
  <si>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</si>
  <si>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</si>
  <si>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</si>
  <si>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</si>
  <si>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</si>
  <si>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</si>
  <si>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</si>
  <si>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</si>
  <si>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</si>
  <si>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</si>
  <si>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</si>
  <si>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</si>
  <si>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</si>
  <si>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</si>
  <si>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</si>
  <si>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</si>
  <si>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</si>
  <si>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</si>
  <si>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</si>
  <si>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https://raw.githubusercontent.com/zublimemx/marketplaces-product-images/main/products/8020030091252/images/8020030091252_1.jpg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</si>
  <si>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</si>
  <si>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</si>
  <si>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</si>
  <si>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</si>
  <si>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</si>
  <si>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</si>
  <si>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</si>
  <si>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</si>
  <si>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</si>
  <si>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</si>
  <si>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</si>
  <si>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</si>
  <si>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</si>
  <si>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</si>
  <si>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</si>
  <si>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</si>
  <si>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</si>
  <si>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</si>
  <si>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</si>
  <si>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</si>
  <si>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</si>
  <si>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</si>
  <si>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</si>
  <si>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</si>
  <si>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</si>
  <si>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</si>
  <si>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</si>
  <si>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</si>
  <si>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</si>
  <si>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</si>
  <si>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</si>
  <si>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</si>
  <si>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</si>
  <si>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</si>
  <si>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</si>
  <si>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</si>
  <si>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</si>
  <si>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</si>
  <si>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</si>
  <si>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</si>
  <si>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</si>
  <si>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</si>
  <si>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</si>
  <si>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</si>
  <si>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</si>
  <si>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</si>
  <si>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</si>
  <si>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</si>
  <si>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</si>
  <si>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</si>
  <si>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</si>
  <si>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</si>
  <si>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</si>
  <si>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</si>
  <si>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</si>
  <si>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</si>
  <si>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</si>
  <si>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</si>
  <si>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</si>
  <si>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</si>
  <si>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</si>
  <si>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</si>
  <si>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</si>
  <si>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</si>
  <si>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</si>
  <si>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</si>
  <si>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</si>
  <si>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</si>
  <si>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</si>
  <si>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</si>
  <si>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</si>
  <si>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</si>
  <si>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</si>
  <si>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</si>
  <si>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</si>
  <si>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</si>
  <si>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</si>
  <si>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</si>
  <si>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</si>
  <si>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</si>
  <si>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</si>
  <si>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</si>
  <si>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MLM21470460</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</si>
  <si>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</si>
  <si>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</si>
  <si>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</si>
  <si>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</si>
  <si>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</si>
  <si>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</si>
  <si>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</si>
  <si>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</si>
  <si>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</si>
  <si>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</si>
  <si>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</si>
  <si>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</si>
  <si>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</si>
  <si>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</si>
  <si>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</si>
  <si>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</si>
  <si>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</si>
  <si>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</si>
  <si>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</si>
  <si>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</si>
  <si>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</si>
  <si>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</si>
  <si>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</si>
  <si>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</si>
  <si>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</si>
  <si>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</si>
  <si>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MLM19718276</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</si>
  <si>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</si>
  <si>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</si>
  <si>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</si>
  <si>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</si>
  <si>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</si>
  <si>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</si>
  <si>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</si>
  <si>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</si>
  <si>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</si>
  <si>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</si>
  <si>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https://raw.githubusercontent.com/zublimemx/marketplaces-product-images/main/products/7590002012468/images/7590002012468_2.jpg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</si>
  <si>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</si>
  <si>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</si>
  <si>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</si>
  <si>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</si>
  <si>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</si>
  <si>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</si>
  <si>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</si>
  <si>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</si>
  <si>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</si>
  <si>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</si>
  <si>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</si>
  <si>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</si>
  <si>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</si>
  <si>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</si>
  <si>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</si>
  <si>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</si>
  <si>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</si>
  <si>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</si>
  <si>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</si>
  <si>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</si>
  <si>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</si>
  <si>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</si>
  <si>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</si>
  <si>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</si>
  <si>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</si>
  <si>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</si>
  <si>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1306881054187</t>
  </si>
  <si>
    <t xml:space="preserve">Semplex B.N.P. Complejo B Solución Inyectable 10 ml</t>
  </si>
  <si>
    <t xml:space="preserve">Descripción:
Semplex B.N.P. es una solución inyectable de vitaminas del complejo B en presentación de 10 ml, para uso intramuscular o intravenoso. Su aplicación corresponde a personal de salud calificado.
Beneficios:
- Se utiliza como apoyo en estados de deficiencia vitamínica.
- Sirve como coadyuvante en procesos metabólicos y del sistema nervioso.
- Aporta en una sola aplicación varias vitaminas del grupo B.
Composición:
Complejo B inyectable que incluye vitamina B1 (tiamina), vitamina B2 (riboflavina), vitamina B6 (piridoxina) y nicotinamida (niacinamida), entre otros componentes. Las cantidades por ampolleta se indican en la etiqueta del producto.
Modo de uso:
Vía intramuscular o intravenosa, aplicada por personal de salud calificado. La dosis, la frecuencia y la vía de administración deben ser indicadas por un médico de acuerdo con las necesidades de cada paciente.
Presentación:
Una ampolleta o frasco con 10 ml de solución inyectable.
Advertencias:
Producto de uso médico que debe aplicarse bajo supervisión médica; no se recomienda la automedicación. No lo use si es alérgico a alguno de sus componentes. Lea las instrucciones del empaque. Consulte a su médico. No se deje al alcance de los niños.</t>
  </si>
  <si>
    <t xml:space="preserve">Semplex</t>
  </si>
  <si>
    <t xml:space="preserve">Medicam</t>
  </si>
  <si>
    <t xml:space="preserve">B.N.P.</t>
  </si>
  <si>
    <t xml:space="preserve">Complejo B inyectable</t>
  </si>
  <si>
    <t xml:space="preserve">Solución inyectable</t>
  </si>
  <si>
    <t xml:space="preserve">Tiamina, riboflavina, piridoxina y nicotinamida (complejo B)</t>
  </si>
  <si>
    <t xml:space="preserve">Intramuscular o intravenosa</t>
  </si>
  <si>
    <t xml:space="preserve">Tipo de suplemento: Complejo B; Formato de venta: Unidad</t>
  </si>
  <si>
    <t xml:space="preserve">SEMPLEX BN P 1AMP 10ML COMPLEJO B MEDICAM</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</si>
  <si>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</si>
  <si>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</si>
  <si>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</si>
  <si>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</si>
  <si>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</si>
  <si>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</si>
  <si>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</si>
  <si>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</si>
  <si>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</si>
  <si>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</si>
  <si>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</si>
  <si>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</si>
  <si>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</si>
  <si>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</si>
  <si>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</si>
  <si>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</si>
  <si>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</si>
  <si>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</si>
  <si>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</si>
  <si>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</si>
  <si>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</si>
  <si>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</si>
  <si>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</si>
  <si>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</si>
  <si>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</si>
  <si>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</si>
  <si>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</si>
  <si>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MLM9155552</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</si>
  <si>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</si>
  <si>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</si>
  <si>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</si>
  <si>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</si>
  <si>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</si>
  <si>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</si>
  <si>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</si>
  <si>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</si>
  <si>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</si>
  <si>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</si>
  <si>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</si>
  <si>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</si>
  <si>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</si>
  <si>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</si>
  <si>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</si>
  <si>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</si>
  <si>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</si>
  <si>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</si>
  <si>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</si>
  <si>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</si>
  <si>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</si>
  <si>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Max Etapa 2 Chico</t>
  </si>
  <si>
    <t xml:space="preserve">Chico</t>
  </si>
  <si>
    <t xml:space="preserve">Peso del bebé: 5 a 7.5 kg; Con óxido de zinc: Sí; Formato de venta: Paquete</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</si>
  <si>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</si>
  <si>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</si>
  <si>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</si>
  <si>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</si>
  <si>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</si>
  <si>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</si>
  <si>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Max Etapa 3 Mediano</t>
  </si>
  <si>
    <t xml:space="preserve">Etapa 3</t>
  </si>
  <si>
    <t xml:space="preserve">Mediano</t>
  </si>
  <si>
    <t xml:space="preserve">Peso del bebé: 7 a 10 kg; Con óxido de zinc: Sí; Formato de venta: Paquete</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</si>
  <si>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</si>
  <si>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</si>
  <si>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</si>
  <si>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</si>
  <si>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</si>
  <si>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</si>
  <si>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</si>
  <si>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</si>
  <si>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</si>
  <si>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</si>
  <si>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</si>
  <si>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</si>
  <si>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</si>
  <si>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</si>
  <si>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</si>
  <si>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</si>
  <si>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</si>
  <si>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</si>
  <si>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</si>
  <si>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Niña Etapa 6</t>
  </si>
  <si>
    <t xml:space="preserve">Niñas</t>
  </si>
  <si>
    <t xml:space="preserve">https://raw.githubusercontent.com/zublimemx/marketplaces-product-images/main/products/7506425604388/images/7506425604388_1.jpg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</si>
  <si>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</si>
  <si>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</si>
  <si>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</si>
  <si>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</si>
  <si>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</si>
  <si>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</si>
  <si>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</si>
  <si>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</si>
  <si>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</si>
  <si>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</si>
  <si>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</si>
  <si>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</si>
  <si>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</si>
  <si>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</si>
  <si>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</si>
  <si>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</si>
  <si>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</si>
  <si>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</si>
  <si>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</si>
  <si>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</si>
  <si>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</si>
  <si>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</si>
  <si>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</si>
  <si>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</si>
  <si>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</si>
  <si>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</si>
  <si>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</si>
  <si>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</si>
  <si>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</si>
  <si>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</si>
  <si>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</si>
  <si>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</si>
  <si>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</si>
  <si>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</si>
  <si>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Niña Etapa 5</t>
  </si>
  <si>
    <t xml:space="preserve">Indicador de humedad: Sí; Dermatest: Sí; Formato de venta: Paquete</t>
  </si>
  <si>
    <t xml:space="preserve">https://raw.githubusercontent.com/zublimemx/marketplaces-product-images/main/products/7506425604340/images/7506425604340_1.jpg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</si>
  <si>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</si>
  <si>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</si>
  <si>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</si>
  <si>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</si>
  <si>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</si>
  <si>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</si>
  <si>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</si>
  <si>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</si>
  <si>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</si>
  <si>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</si>
  <si>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</si>
  <si>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</si>
  <si>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</si>
  <si>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</si>
  <si>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</si>
  <si>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</si>
  <si>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A partir de 1 año</t>
  </si>
  <si>
    <t xml:space="preserve">Etapa: 3; Con HMO: Sí; Con DHA: Sí; Con probióticos: Sí; Formato de venta: Unidad</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</si>
  <si>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</si>
  <si>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</si>
  <si>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</si>
  <si>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</si>
  <si>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</si>
  <si>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</si>
  <si>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</si>
  <si>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</si>
  <si>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</si>
  <si>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</si>
  <si>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</si>
  <si>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</si>
  <si>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</si>
  <si>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</si>
  <si>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</si>
  <si>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</si>
  <si>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</si>
  <si>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</si>
  <si>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</si>
  <si>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</si>
  <si>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</si>
  <si>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</si>
  <si>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</si>
  <si>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</si>
  <si>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</si>
  <si>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</si>
  <si>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</si>
  <si>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</si>
  <si>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</si>
  <si>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</si>
  <si>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</si>
  <si>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</si>
  <si>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</si>
  <si>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</si>
  <si>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</si>
  <si>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</si>
  <si>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</si>
  <si>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</si>
  <si>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</si>
  <si>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</si>
  <si>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</si>
  <si>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t>
  </si>
  <si>
    <t xml:space="preserve">https://raw.githubusercontent.com/zublimemx/marketplaces-product-images/main/products/4015630981977/images/4015630981977_1.jpg</t>
  </si>
  <si>
    <t xml:space="preserve">https://raw.githubusercontent.com/zublimemx/marketplaces-product-images/main/products/4015630981977/images/4015630981977_3.jpg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</si>
  <si>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</si>
  <si>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</si>
  <si>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</si>
  <si>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</si>
  <si>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Flanax</t>
  </si>
  <si>
    <t xml:space="preserve">550 mg</t>
  </si>
  <si>
    <t xml:space="preserve">Naproxeno sódico</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</si>
  <si>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</si>
  <si>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</si>
  <si>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</si>
  <si>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</si>
  <si>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</si>
  <si>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</si>
  <si>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</si>
  <si>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</si>
  <si>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</si>
  <si>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</si>
  <si>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</si>
  <si>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</si>
  <si>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</si>
  <si>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</si>
  <si>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</si>
  <si>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</si>
  <si>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</si>
  <si>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</si>
  <si>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</si>
  <si>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</si>
  <si>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</si>
  <si>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</si>
  <si>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</si>
  <si>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</si>
  <si>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</si>
  <si>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</si>
  <si>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</si>
  <si>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</si>
  <si>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</si>
  <si>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</si>
  <si>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</si>
  <si>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</si>
  <si>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</si>
  <si>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</si>
  <si>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</si>
  <si>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</si>
  <si>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</si>
  <si>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</si>
  <si>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</si>
  <si>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</si>
  <si>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</si>
  <si>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</si>
  <si>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</si>
  <si>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</si>
  <si>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</si>
  <si>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</si>
  <si>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</si>
  <si>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</si>
  <si>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</si>
  <si>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</si>
  <si>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</si>
  <si>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</si>
  <si>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</si>
  <si>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</si>
  <si>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</si>
  <si>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</si>
  <si>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https://raw.githubusercontent.com/zublimemx/marketplaces-product-images/main/products/4015630067084/images/4015630067084_1.jpg</t>
  </si>
  <si>
    <t xml:space="preserve">https://raw.githubusercontent.com/zublimemx/marketplaces-product-images/main/products/4015630067084/images/4015630067084_3.jpg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</si>
  <si>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</si>
  <si>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</si>
  <si>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</si>
  <si>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</si>
  <si>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</si>
  <si>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</si>
  <si>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</si>
  <si>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</si>
  <si>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</si>
  <si>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</si>
  <si>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</si>
  <si>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Max Etapa 1 Recién Nacido</t>
  </si>
  <si>
    <t xml:space="preserve">Recién Nacido</t>
  </si>
  <si>
    <t xml:space="preserve">Peso del bebé: 2.5 a 5.5 kg; Con óxido de zinc: Sí; Formato de venta: Paquete</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</si>
  <si>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</si>
  <si>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</si>
  <si>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</si>
  <si>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</si>
  <si>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</si>
  <si>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</si>
  <si>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</si>
  <si>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</si>
  <si>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</si>
  <si>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</si>
  <si>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</si>
  <si>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</si>
  <si>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</si>
  <si>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</si>
  <si>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</si>
  <si>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</si>
  <si>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Niña Etapa 4</t>
  </si>
  <si>
    <t xml:space="preserve">https://raw.githubusercontent.com/zublimemx/marketplaces-product-images/main/products/7506425604302/images/7506425604302_1.jpg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</si>
  <si>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</si>
  <si>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</si>
  <si>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</si>
  <si>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</si>
  <si>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Duo</t>
  </si>
  <si>
    <t xml:space="preserve">12.5 mg/850 mg</t>
  </si>
  <si>
    <t xml:space="preserve">Empagliflozina y metformina</t>
  </si>
  <si>
    <t xml:space="preserve">Venta con receta médica; Uso: Diabetes mellitus tipo 2; Formato de venta: Caja</t>
  </si>
  <si>
    <t xml:space="preserve">https://raw.githubusercontent.com/zublimemx/marketplaces-product-images/main/products/7501034630124/images/7501034630124_1.jpg</t>
  </si>
  <si>
    <t xml:space="preserve">https://raw.githubusercontent.com/zublimemx/marketplaces-product-images/main/products/7501034630124/images/7501034630124_2.jpg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</si>
  <si>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</si>
  <si>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</si>
  <si>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</si>
  <si>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</si>
  <si>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Unisex Recién Nacido Etapa 1</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</si>
  <si>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</si>
  <si>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</si>
  <si>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</si>
  <si>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</si>
  <si>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</si>
  <si>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</si>
  <si>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</si>
  <si>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</si>
  <si>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</si>
  <si>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</si>
  <si>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</si>
  <si>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</si>
  <si>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</si>
  <si>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</si>
  <si>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</si>
  <si>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</si>
  <si>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Diclofenaco / Tiamina (B1) / Piridoxina (B6) / Cianocobalamina (B12)</t>
  </si>
  <si>
    <t xml:space="preserve">https://raw.githubusercontent.com/zublimemx/marketplaces-product-images/main/products/7501298221403/images/7501298221403_1.jpg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</si>
  <si>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</si>
  <si>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</si>
  <si>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</si>
  <si>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</si>
  <si>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</si>
  <si>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</si>
  <si>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</si>
  <si>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</si>
  <si>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</si>
  <si>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</si>
  <si>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</si>
  <si>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</si>
  <si>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</si>
  <si>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</si>
  <si>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</si>
  <si>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</si>
  <si>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</si>
  <si>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</si>
  <si>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</si>
  <si>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</si>
  <si>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</si>
  <si>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</si>
  <si>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</si>
  <si>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</si>
  <si>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</si>
  <si>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</si>
  <si>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</si>
  <si>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</si>
  <si>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</si>
  <si>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</si>
  <si>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</si>
  <si>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</si>
  <si>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</si>
  <si>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</si>
  <si>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</si>
  <si>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</si>
  <si>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</si>
  <si>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</si>
  <si>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</si>
  <si>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</si>
  <si>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</si>
  <si>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</si>
  <si>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</si>
  <si>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</si>
  <si>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</si>
  <si>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</si>
  <si>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</si>
  <si>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</si>
  <si>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</si>
  <si>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</si>
  <si>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</si>
  <si>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</si>
  <si>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</si>
  <si>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</si>
  <si>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</si>
  <si>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</si>
  <si>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</si>
  <si>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</si>
  <si>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</si>
  <si>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</si>
  <si>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</si>
  <si>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</si>
  <si>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</si>
  <si>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</si>
  <si>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</si>
  <si>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</si>
  <si>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</si>
  <si>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</si>
  <si>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</si>
  <si>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Niño</t>
  </si>
  <si>
    <t xml:space="preserve">https://raw.githubusercontent.com/zublimemx/marketplaces-product-images/main/products/7506425604289/images/7506425604289_1.jpg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</si>
  <si>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</si>
  <si>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</si>
  <si>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</si>
  <si>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</si>
  <si>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</si>
  <si>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</si>
  <si>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</si>
  <si>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</si>
  <si>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</si>
  <si>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</si>
  <si>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</si>
  <si>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</si>
  <si>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</si>
  <si>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</si>
  <si>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</si>
  <si>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Peso ideal: 16 kg; Cintas estirables; Absorbencia focalizada al frente; Formato de venta: Paquete</t>
  </si>
  <si>
    <t xml:space="preserve">https://raw.githubusercontent.com/zublimemx/marketplaces-product-images/main/products/7506425662920/images/7506425662920_1.jpg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</si>
  <si>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</si>
  <si>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</si>
  <si>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</si>
  <si>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</si>
  <si>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</si>
  <si>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</si>
  <si>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</si>
  <si>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</si>
  <si>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</si>
  <si>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https://raw.githubusercontent.com/zublimemx/marketplaces-product-images/main/products/7501868900134/images/7501868900134_2.jpg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</si>
  <si>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</si>
  <si>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</si>
  <si>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</si>
  <si>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</si>
  <si>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</si>
  <si>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</si>
  <si>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</si>
  <si>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</si>
  <si>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</si>
  <si>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</si>
  <si>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</si>
  <si>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</si>
  <si>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</si>
  <si>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</si>
  <si>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</si>
  <si>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</si>
  <si>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</si>
  <si>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</si>
  <si>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</si>
  <si>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</si>
  <si>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</si>
  <si>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</si>
  <si>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</si>
  <si>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</si>
  <si>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</si>
  <si>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</si>
  <si>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</si>
  <si>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</si>
  <si>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</si>
  <si>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</si>
  <si>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</si>
  <si>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Unisex, Etapa 2, en presentación de 38 piezas. La línea Supreme de Huggies está enfocada en ofrecer suavidad superior y cuidado superior para la delicada piel del bebé, según el fabricante.
Características:
- Línea Supreme de Huggies, con protección superior para la delicada piel del bebé.
- Versión unisex, para niño o niña.
- Etapa 2 (talla Chico).
Presentación:
Paquete con 38 pañales desechables.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</si>
  <si>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Tipo de pañal: Desechable</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</si>
  <si>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</si>
  <si>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</si>
  <si>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</si>
  <si>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</si>
  <si>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</si>
  <si>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</si>
  <si>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</si>
  <si>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</si>
  <si>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</si>
  <si>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</si>
  <si>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</si>
  <si>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</si>
  <si>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</si>
  <si>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</si>
  <si>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</si>
  <si>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</si>
  <si>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</si>
  <si>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</si>
  <si>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</si>
  <si>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</si>
  <si>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</si>
  <si>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</si>
  <si>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</si>
  <si>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</si>
  <si>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</si>
  <si>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</si>
  <si>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</si>
  <si>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</si>
  <si>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</si>
  <si>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</si>
  <si>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</si>
  <si>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</si>
  <si>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</si>
  <si>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</si>
  <si>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</si>
  <si>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</si>
  <si>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</si>
  <si>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</si>
  <si>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</si>
  <si>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</si>
  <si>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</si>
  <si>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</si>
  <si>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</si>
  <si>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</si>
  <si>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</si>
  <si>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</si>
  <si>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</si>
  <si>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</si>
  <si>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</si>
  <si>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</si>
  <si>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</si>
  <si>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</si>
  <si>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</si>
  <si>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</si>
  <si>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</si>
  <si>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</si>
  <si>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</si>
  <si>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</si>
  <si>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</si>
  <si>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</si>
  <si>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</si>
  <si>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</si>
  <si>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</si>
  <si>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</si>
  <si>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</si>
  <si>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</si>
  <si>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</si>
  <si>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</si>
  <si>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</si>
  <si>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</si>
  <si>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</si>
  <si>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</si>
  <si>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</si>
  <si>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</si>
  <si>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</si>
  <si>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</si>
  <si>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</si>
  <si>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</si>
  <si>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</si>
  <si>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Niña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</si>
  <si>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</si>
  <si>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</si>
  <si>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</si>
  <si>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</si>
  <si>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</si>
  <si>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</si>
  <si>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Tiaminal</t>
  </si>
  <si>
    <t xml:space="preserve">Laboratorios Silanes</t>
  </si>
  <si>
    <t xml:space="preserve">B12</t>
  </si>
  <si>
    <t xml:space="preserve">50,000</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</si>
  <si>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</si>
  <si>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</si>
  <si>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</si>
  <si>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</si>
  <si>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</si>
  <si>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</si>
  <si>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</si>
  <si>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</si>
  <si>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https://raw.githubusercontent.com/zublimemx/marketplaces-product-images/main/products/7506425604241/images/7506425604241_1.jpg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</si>
  <si>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</si>
  <si>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</si>
  <si>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</si>
  <si>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</si>
  <si>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</si>
  <si>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</si>
  <si>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</si>
  <si>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</si>
  <si>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</si>
  <si>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https://raw.githubusercontent.com/zublimemx/marketplaces-product-images/main/products/7501088509773/images/7501088509773_1.jpg</t>
  </si>
  <si>
    <t xml:space="preserve">https://raw.githubusercontent.com/zublimemx/marketplaces-product-images/main/products/7501088509773/images/7501088509773_2.jpg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</si>
  <si>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</si>
  <si>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</si>
  <si>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</si>
  <si>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</si>
  <si>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Peso ideal: 16 kg; Cintas estirables; Absorbencia focalizada al centro; Formato de venta: Paquete</t>
  </si>
  <si>
    <t xml:space="preserve">https://raw.githubusercontent.com/zublimemx/marketplaces-product-images/main/products/7506425662906/images/7506425662906_1.jpg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</si>
  <si>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</si>
  <si>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</si>
  <si>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</si>
  <si>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</si>
  <si>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</si>
  <si>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</si>
  <si>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</si>
  <si>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</si>
  <si>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</si>
  <si>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https://raw.githubusercontent.com/zublimemx/marketplaces-product-images/main/products/7501037925579/images/7501037925579_1.jpg</t>
  </si>
  <si>
    <t xml:space="preserve">https://raw.githubusercontent.com/zublimemx/marketplaces-product-images/main/products/7501037925579/images/7501037925579_2.jpg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</si>
  <si>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</si>
  <si>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</si>
  <si>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</si>
  <si>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</si>
  <si>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Trociscos</t>
  </si>
  <si>
    <t xml:space="preserve">125 mg</t>
  </si>
  <si>
    <t xml:space="preserve">Oral (disolver en la boca)</t>
  </si>
  <si>
    <t xml:space="preserve">https://raw.githubusercontent.com/zublimemx/marketplaces-product-images/main/products/7501287630506/images/7501287630506_1.jpg</t>
  </si>
  <si>
    <t xml:space="preserve">https://raw.githubusercontent.com/zublimemx/marketplaces-product-images/main/products/7501287630506/images/7501287630506_2.jpg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</si>
  <si>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</si>
  <si>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</si>
  <si>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</si>
  <si>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</si>
  <si>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</si>
  <si>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</si>
  <si>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</si>
  <si>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</si>
  <si>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</si>
  <si>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</si>
  <si>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</si>
  <si>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</si>
  <si>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</si>
  <si>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</si>
  <si>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</si>
  <si>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Vicks</t>
  </si>
  <si>
    <t xml:space="preserve">Alcanfor, mentol, aceite de eucalipto</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</si>
  <si>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</si>
  <si>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</si>
  <si>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</si>
  <si>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</si>
  <si>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</si>
  <si>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</si>
  <si>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</si>
  <si>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</si>
  <si>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</si>
  <si>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</si>
  <si>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</si>
  <si>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https://raw.githubusercontent.com/zublimemx/marketplaces-product-images/main/products/7501314701711/images/7501314701711_1.jpg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</si>
  <si>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</si>
  <si>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</si>
  <si>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</si>
  <si>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</si>
  <si>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</si>
  <si>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</si>
  <si>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</si>
  <si>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</si>
  <si>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</si>
  <si>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</si>
  <si>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</si>
  <si>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</si>
  <si>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</si>
  <si>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</si>
  <si>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</si>
  <si>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</si>
  <si>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</si>
  <si>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</si>
  <si>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</si>
  <si>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</si>
  <si>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</si>
  <si>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</si>
  <si>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</si>
  <si>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</si>
  <si>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</si>
  <si>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</si>
  <si>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</si>
  <si>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</si>
  <si>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</si>
  <si>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</si>
  <si>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</si>
  <si>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</si>
  <si>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</si>
  <si>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</si>
  <si>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</si>
  <si>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</si>
  <si>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</si>
  <si>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</si>
  <si>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</si>
  <si>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</si>
  <si>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</si>
  <si>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</si>
  <si>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</si>
  <si>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</si>
  <si>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</si>
  <si>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</si>
  <si>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</si>
  <si>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</si>
  <si>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</si>
  <si>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</si>
  <si>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</si>
  <si>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</si>
  <si>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</si>
  <si>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</si>
  <si>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</si>
  <si>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</si>
  <si>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</si>
  <si>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</si>
  <si>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</si>
  <si>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</si>
  <si>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</si>
  <si>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</si>
  <si>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</si>
  <si>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</si>
  <si>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</si>
  <si>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</si>
  <si>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</si>
  <si>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</si>
  <si>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</si>
  <si>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</si>
  <si>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</si>
  <si>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</si>
  <si>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</si>
  <si>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</si>
  <si>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</si>
  <si>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</si>
  <si>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https://raw.githubusercontent.com/zublimemx/marketplaces-product-images/main/products/7501314701766/images/7501314701766_3.jpg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</si>
  <si>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</si>
  <si>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</si>
  <si>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</si>
  <si>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</si>
  <si>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</si>
  <si>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</si>
  <si>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</si>
  <si>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</si>
  <si>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</si>
  <si>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</si>
  <si>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</si>
  <si>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</si>
  <si>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https://raw.githubusercontent.com/zublimemx/marketplaces-product-images/main/products/7501298217130/images/7501298217130_1.jpg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</si>
  <si>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</si>
  <si>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</si>
  <si>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</si>
  <si>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</si>
  <si>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</si>
  <si>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</si>
  <si>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</si>
  <si>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</si>
  <si>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</si>
  <si>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</si>
  <si>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</si>
  <si>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</si>
  <si>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</si>
  <si>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</si>
  <si>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</si>
  <si>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</si>
  <si>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</si>
  <si>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</si>
  <si>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</si>
  <si>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</si>
  <si>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</si>
  <si>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</si>
  <si>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</si>
  <si>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</si>
  <si>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</si>
  <si>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</si>
  <si>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</si>
  <si>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</si>
  <si>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</si>
  <si>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</si>
  <si>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</si>
  <si>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</si>
  <si>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</si>
  <si>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</si>
  <si>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</si>
  <si>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</si>
  <si>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</si>
  <si>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</si>
  <si>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</si>
  <si>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</si>
  <si>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</si>
  <si>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</si>
  <si>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</si>
  <si>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</si>
  <si>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https://raw.githubusercontent.com/zublimemx/marketplaces-product-images/main/products/7501298221823/images/7501298221823_1.jpg</t>
  </si>
  <si>
    <t xml:space="preserve">https://raw.githubusercontent.com/zublimemx/marketplaces-product-images/main/products/7501298221823/images/7501298221823_3.jpg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</si>
  <si>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</si>
  <si>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</si>
  <si>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</si>
  <si>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</si>
  <si>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</si>
  <si>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</si>
  <si>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</si>
  <si>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</si>
  <si>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</si>
  <si>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</si>
  <si>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</si>
  <si>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</si>
  <si>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</si>
  <si>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</si>
  <si>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</si>
  <si>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</si>
  <si>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</si>
  <si>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</si>
  <si>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</si>
  <si>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</si>
  <si>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</si>
  <si>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</si>
  <si>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</si>
  <si>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</si>
  <si>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</si>
  <si>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</si>
  <si>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Scarpett</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</si>
  <si>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</si>
  <si>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</si>
  <si>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</si>
  <si>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</si>
  <si>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</si>
  <si>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</si>
  <si>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</si>
  <si>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</si>
  <si>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</si>
  <si>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</si>
  <si>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</si>
  <si>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</si>
  <si>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</si>
  <si>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</si>
  <si>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https://raw.githubusercontent.com/zublimemx/marketplaces-product-images/main/products/7506205809316/images/7506205809316_2.jpg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</si>
  <si>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</si>
  <si>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</si>
  <si>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</si>
  <si>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</si>
  <si>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Autrin</t>
  </si>
  <si>
    <t xml:space="preserve">Armstrong</t>
  </si>
  <si>
    <t xml:space="preserve">600</t>
  </si>
  <si>
    <t xml:space="preserve">Tabletas en frasco</t>
  </si>
  <si>
    <t xml:space="preserve">Fumarato ferroso, ácido fólico y vitaminas</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</si>
  <si>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</si>
  <si>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</si>
  <si>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</si>
  <si>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</si>
  <si>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</si>
  <si>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</si>
  <si>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</si>
  <si>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</si>
  <si>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</si>
  <si>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</si>
  <si>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</si>
  <si>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</si>
  <si>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</si>
  <si>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</si>
  <si>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</si>
  <si>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</si>
  <si>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</si>
  <si>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</si>
  <si>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</si>
  <si>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</si>
  <si>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</si>
  <si>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</si>
  <si>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</si>
  <si>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</si>
  <si>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</si>
  <si>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</si>
  <si>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</si>
  <si>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</si>
  <si>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</si>
  <si>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</si>
  <si>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https://raw.githubusercontent.com/zublimemx/marketplaces-product-images/main/products/7501298214986/images/7501298214986_1.jpg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</si>
  <si>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</si>
  <si>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</si>
  <si>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https://raw.githubusercontent.com/zublimemx/marketplaces-product-images/main/products/7501298214986/images/7501298214986_4.jpg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</si>
  <si>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</si>
  <si>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</si>
  <si>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</si>
  <si>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</si>
  <si>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</si>
  <si>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</si>
  <si>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</si>
  <si>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</si>
  <si>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</si>
  <si>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</si>
  <si>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</si>
  <si>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</si>
  <si>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</si>
  <si>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</si>
  <si>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</si>
  <si>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</si>
  <si>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</si>
  <si>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</si>
  <si>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</si>
  <si>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</si>
  <si>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</si>
  <si>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</si>
  <si>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</si>
  <si>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</si>
  <si>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</si>
  <si>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</si>
  <si>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</si>
  <si>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</si>
  <si>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</si>
  <si>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</si>
  <si>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</si>
  <si>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</si>
  <si>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</si>
  <si>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</si>
  <si>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</si>
  <si>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</si>
  <si>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https://raw.githubusercontent.com/zublimemx/marketplaces-product-images/main/products/7501943454743/images/7501943454743_1.jpg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</si>
  <si>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</si>
  <si>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</si>
  <si>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</si>
  <si>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</si>
  <si>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</si>
  <si>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</si>
  <si>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</si>
  <si>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</si>
  <si>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</si>
  <si>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</si>
  <si>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</si>
  <si>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</si>
  <si>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</si>
  <si>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</si>
  <si>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</si>
  <si>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</si>
  <si>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</si>
  <si>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</si>
  <si>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</si>
  <si>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</si>
  <si>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</si>
  <si>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</si>
  <si>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</si>
  <si>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</si>
  <si>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</si>
  <si>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</si>
  <si>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</si>
  <si>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</si>
  <si>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</si>
  <si>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</si>
  <si>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</si>
  <si>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</si>
  <si>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</si>
  <si>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https://raw.githubusercontent.com/zublimemx/marketplaces-product-images/main/products/7730979094092/images/7730979094092_1.jpg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</si>
  <si>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</si>
  <si>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</si>
  <si>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https://raw.githubusercontent.com/zublimemx/marketplaces-product-images/main/products/7730979094092/images/7730979094092_4.jpg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</si>
  <si>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</si>
  <si>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</si>
  <si>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</si>
  <si>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</si>
  <si>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</si>
  <si>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</si>
  <si>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</si>
  <si>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</si>
  <si>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</si>
  <si>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</si>
  <si>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</si>
  <si>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</si>
  <si>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</si>
  <si>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</si>
  <si>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</si>
  <si>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</si>
  <si>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</si>
  <si>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</si>
  <si>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</si>
  <si>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</si>
  <si>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</si>
  <si>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</si>
  <si>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</si>
  <si>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</si>
  <si>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</si>
  <si>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</si>
  <si>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https://raw.githubusercontent.com/zublimemx/marketplaces-product-images/main/products/7501050610704/images/7501050610704_1.jpg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</si>
  <si>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</si>
  <si>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</si>
  <si>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</si>
  <si>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</si>
  <si>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</si>
  <si>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</si>
  <si>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</si>
  <si>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</si>
  <si>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</si>
  <si>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</si>
  <si>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</si>
  <si>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</si>
  <si>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</si>
  <si>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</si>
  <si>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</si>
  <si>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</si>
  <si>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</si>
  <si>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</si>
  <si>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</si>
  <si>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</si>
  <si>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</si>
  <si>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</si>
  <si>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</si>
  <si>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</si>
  <si>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</si>
  <si>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</si>
  <si>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</si>
  <si>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</si>
  <si>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</si>
  <si>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</si>
  <si>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</si>
  <si>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</si>
  <si>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</si>
  <si>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</si>
  <si>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</si>
  <si>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</si>
  <si>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</si>
  <si>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</si>
  <si>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</si>
  <si>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</si>
  <si>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</si>
  <si>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</si>
  <si>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</si>
  <si>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</si>
  <si>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</si>
  <si>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</si>
  <si>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</si>
  <si>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</si>
  <si>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</si>
  <si>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</si>
  <si>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</si>
  <si>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</si>
  <si>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</si>
  <si>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</si>
  <si>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</si>
  <si>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</si>
  <si>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</si>
  <si>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</si>
  <si>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</si>
  <si>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</si>
  <si>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</si>
  <si>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</si>
  <si>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</si>
  <si>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</si>
  <si>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</si>
  <si>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</si>
  <si>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</si>
  <si>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</si>
  <si>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</si>
  <si>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</si>
  <si>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</si>
  <si>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</si>
  <si>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</si>
  <si>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</si>
  <si>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</si>
  <si>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</si>
  <si>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</si>
  <si>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</si>
  <si>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</si>
  <si>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</si>
  <si>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</si>
  <si>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</si>
  <si>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</si>
  <si>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</si>
  <si>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</si>
  <si>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</si>
  <si>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https://raw.githubusercontent.com/zublimemx/marketplaces-product-images/main/products/7501033956140/images/7501033956140_1.jpg</t>
  </si>
  <si>
    <t xml:space="preserve">https://raw.githubusercontent.com/zublimemx/marketplaces-product-images/main/products/7501033956140/images/7501033956140_2.jpg</t>
  </si>
  <si>
    <t xml:space="preserve">https://raw.githubusercontent.com/zublimemx/marketplaces-product-images/main/products/7501033956140/images/7501033956140_3.jpg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</si>
  <si>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</si>
  <si>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</si>
  <si>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</si>
  <si>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</si>
  <si>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</si>
  <si>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</si>
  <si>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</si>
  <si>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</si>
  <si>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</si>
  <si>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</si>
  <si>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</si>
  <si>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</si>
  <si>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</si>
  <si>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</si>
  <si>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</si>
  <si>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</si>
  <si>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</si>
  <si>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</si>
  <si>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</si>
  <si>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</si>
  <si>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</si>
  <si>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</si>
  <si>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7506425658954</t>
  </si>
  <si>
    <t xml:space="preserve">Pañales Huggies Supreme Unisex Etapa 3 con Toallitas</t>
  </si>
  <si>
    <t xml:space="preserve">Descripción:
Paquete combinado de pañales desechables Huggies Supreme Unisex Etapa 3 con toallitas húmedas Huggies Supreme de 80 piezas por paquete. Huggies Supreme es la línea premium de Huggies, de Kimberly-Clark, pensada para dar protección superior a la delicada piel del bebé. Los pañales están clínica y dermatológicamente probados y cuentan con la certificación Dermatest de 5 estrellas.
Características:
- Pañal unisex para niño o niña, Etapa 3, para bebés de 7 a 10 kg.
- Indicador de humedad que avisa cuándo es momento de cambiar el pañal.
- Cubierta externa respirable con extracto de algodón.
- Cubierta interior extra suave adicionada con karité y aceite de almendra.
- Canales de absorción que distribuyen el líquido de manera uniforme para ayudar a evitar fugas.
- Cintas ultra elásticas con sistema de pegado efectivo y barrera elástica suave que abraza la cintura del bebé y acompaña sus movimientos.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úselas para limpiar la piel del bebé en cada cambio de pañal.
Presentación:
Paquete combinado de pañales Huggies Supreme Unisex Etapa 3 y toallitas húmedas Huggies Supreme de 80 piezas por paquete. Consulte en el empaque la cantidad de pañales y de paquetes de toallitas que incluye.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</si>
  <si>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Unisex con toallitas húmedas Supreme</t>
  </si>
  <si>
    <t xml:space="preserve">Paquete combinado de pañales y toallitas húmedas</t>
  </si>
  <si>
    <t xml:space="preserve">Incluye toallitas húmedas Supreme de 80 piezas por paquete; Rango de peso: de 7 a 10 kg; Cantidad de pañales y de paquetes de toallitas por confirmar en el empaque; Formato de venta: Paquete combinado</t>
  </si>
  <si>
    <t xml:space="preserve">HUGG SUPR UNISEX ET3 + TAS HUM SUPR C80 C/5</t>
  </si>
  <si>
    <t xml:space="preserve">Sin verificar</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</si>
  <si>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</si>
  <si>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</si>
  <si>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</si>
  <si>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Contenido por sobre: 10 ml; Formato de venta: Unidad</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</si>
  <si>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</si>
  <si>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</si>
  <si>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</si>
  <si>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</si>
  <si>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</si>
  <si>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</si>
  <si>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</si>
  <si>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</si>
  <si>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</si>
  <si>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</si>
  <si>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</si>
  <si>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</si>
  <si>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</si>
  <si>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</si>
  <si>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</si>
  <si>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</si>
  <si>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</si>
  <si>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</si>
  <si>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</si>
  <si>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</si>
  <si>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</si>
  <si>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</si>
  <si>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</si>
  <si>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</si>
  <si>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</si>
  <si>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</si>
  <si>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</si>
  <si>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1306881057065</t>
  </si>
  <si>
    <t xml:space="preserve">B-Pracet-KP Pregabalina Ketoprofeno B1 B12 30 Piezas</t>
  </si>
  <si>
    <t xml:space="preserve">Descripción:
B-Pracet-KP es un medicamento de la marca Medicam que combina pregabalina, ketoprofeno y las vitaminas B1 (tiamina) y B12 (cobalamina) en una sola presentación. Reúne un neuromodulador (pregabalina), un antiinflamatorio no esteroideo (ketoprofeno) y vitaminas del complejo B. Su indicación, dosis y duración del tratamiento deben ser determinadas por un médico.
Fórmula:
- Pregabalina.
- Ketoprofeno.
- Vitamina B1 (tiamina).
- Vitamina B12 (cobalamina).
Consulte en el empaque la concentración de cada componente y la forma farmacéutica.
Modo de uso:
Vía oral. Siga la dosis y la duración indicadas por su médico.
Presentación:
Envase con 30 piezas.
Advertencias:
- Su venta requiere receta médica.
- Utilícelo únicamente por indicación y bajo supervisión de su médico.
- Puede producir somnolencia o mareo; consulte a su médico antes de conducir o manejar maquinaria.
Lea las instrucciones del empaque. Consulte a su médico. No se deje al alcance de los niños.</t>
  </si>
  <si>
    <t xml:space="preserve">B-Pracet-KP</t>
  </si>
  <si>
    <t xml:space="preserve">Envase con 30 piezas</t>
  </si>
  <si>
    <t xml:space="preserve">Pregabalina, ketoprofeno, vitamina B1 y vitamina B12</t>
  </si>
  <si>
    <t xml:space="preserve">Forma farmacéutica y concentraciones por confirmar en el empaque; Requiere receta médica; Formato de venta: Unidad</t>
  </si>
  <si>
    <t xml:space="preserve">B-PRACET-KP C30 PREGABALINA KETOPROFENO VIT B1 VIT B12MEDICAM</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</si>
  <si>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</si>
  <si>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</si>
  <si>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</si>
  <si>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</si>
  <si>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</si>
  <si>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</si>
  <si>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</si>
  <si>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</si>
  <si>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</si>
  <si>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</si>
  <si>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</si>
  <si>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</si>
  <si>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</si>
  <si>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Ungüento en lata</t>
  </si>
  <si>
    <t xml:space="preserve">Alcanfor 5.3 g; mentol 2.8 g; aceite de eucalipto 1.3 g (por cada 100 g de ungüento)</t>
  </si>
  <si>
    <t xml:space="preserve">Formato de venta: Caja exhibidor con 40 latas</t>
  </si>
  <si>
    <t xml:space="preserve">https://raw.githubusercontent.com/zublimemx/marketplaces-product-images/main/products/7501001246563/images/7501001246563_1.jpg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</si>
  <si>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</si>
  <si>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</si>
  <si>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</si>
  <si>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</si>
  <si>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</si>
  <si>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</si>
  <si>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</si>
  <si>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</si>
  <si>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</si>
  <si>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</si>
  <si>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</si>
  <si>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</si>
  <si>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</si>
  <si>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</si>
  <si>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</si>
  <si>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</si>
  <si>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</si>
  <si>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</si>
  <si>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</si>
  <si>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</si>
  <si>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</si>
  <si>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</si>
  <si>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</si>
  <si>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</si>
  <si>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</si>
  <si>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</si>
  <si>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</si>
  <si>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</si>
  <si>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</si>
  <si>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</si>
  <si>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</si>
  <si>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</si>
  <si>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</si>
  <si>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</si>
  <si>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</si>
  <si>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</si>
  <si>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</si>
  <si>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</si>
  <si>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</si>
  <si>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</si>
  <si>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</si>
  <si>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</si>
  <si>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</si>
  <si>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</si>
  <si>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</si>
  <si>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</si>
  <si>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</si>
  <si>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</si>
  <si>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</si>
  <si>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</si>
  <si>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</si>
  <si>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</si>
  <si>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</si>
  <si>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</si>
  <si>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</si>
  <si>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</si>
  <si>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https://raw.githubusercontent.com/zublimemx/marketplaces-product-images/main/products/7501293201936/images/7501293201936_1.jpg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</si>
  <si>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</si>
  <si>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</si>
  <si>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</si>
  <si>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</si>
  <si>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</si>
  <si>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</si>
  <si>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</si>
  <si>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</si>
  <si>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</si>
  <si>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</si>
  <si>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</si>
  <si>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</si>
  <si>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https://raw.githubusercontent.com/zublimemx/marketplaces-product-images/main/products/7501098610032/images/7501098610032_1.jpg</t>
  </si>
  <si>
    <t xml:space="preserve">https://raw.githubusercontent.com/zublimemx/marketplaces-product-images/main/products/7501098610032/images/7501098610032_2.jpg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</si>
  <si>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</si>
  <si>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</si>
  <si>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</si>
  <si>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</si>
  <si>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</si>
  <si>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</si>
  <si>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</si>
  <si>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</si>
  <si>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</si>
  <si>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</si>
  <si>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</si>
  <si>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</si>
  <si>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</si>
  <si>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</si>
  <si>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</si>
  <si>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</si>
  <si>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</si>
  <si>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</si>
  <si>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</si>
  <si>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</si>
  <si>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</si>
  <si>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</si>
  <si>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</si>
  <si>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</si>
  <si>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</si>
  <si>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</si>
  <si>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</si>
  <si>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</si>
  <si>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</si>
  <si>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</si>
  <si>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</si>
  <si>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</si>
  <si>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</si>
  <si>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</si>
  <si>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</si>
  <si>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</si>
  <si>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</si>
  <si>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</si>
  <si>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</si>
  <si>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</si>
  <si>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</si>
  <si>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</si>
  <si>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</si>
  <si>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</si>
  <si>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</si>
  <si>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</si>
  <si>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</si>
  <si>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</si>
  <si>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</si>
  <si>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</si>
  <si>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</si>
  <si>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</si>
  <si>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</si>
  <si>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</si>
  <si>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</si>
  <si>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</si>
  <si>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</si>
  <si>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</si>
  <si>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</si>
  <si>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</si>
  <si>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</si>
  <si>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</si>
  <si>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</si>
  <si>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</si>
  <si>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</si>
  <si>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</si>
  <si>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</si>
  <si>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</si>
  <si>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</si>
  <si>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https://raw.githubusercontent.com/zublimemx/marketplaces-product-images/main/products/7501092793038/images/7501092793038_1.jpg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</si>
  <si>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</si>
  <si>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</si>
  <si>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</si>
  <si>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</si>
  <si>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</si>
  <si>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</si>
  <si>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</si>
  <si>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</si>
  <si>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</si>
  <si>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https://raw.githubusercontent.com/zublimemx/marketplaces-product-images/main/products/7501008433515/images/7501008433515_1.jpg</t>
  </si>
  <si>
    <t xml:space="preserve">https://raw.githubusercontent.com/zublimemx/marketplaces-product-images/main/products/7501008433515/images/7501008433515_2.jpg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</si>
  <si>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</si>
  <si>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</si>
  <si>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</si>
  <si>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</si>
  <si>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</si>
  <si>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</si>
  <si>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</si>
  <si>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</si>
  <si>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</si>
  <si>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</si>
  <si>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</si>
  <si>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</si>
  <si>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</si>
  <si>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</si>
  <si>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</si>
  <si>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</si>
  <si>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</si>
  <si>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</si>
  <si>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</si>
  <si>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</si>
  <si>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</si>
  <si>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</si>
  <si>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</si>
  <si>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</si>
  <si>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</si>
  <si>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</si>
  <si>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</si>
  <si>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</si>
  <si>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</si>
  <si>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</si>
  <si>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</si>
  <si>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</si>
  <si>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</si>
  <si>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</si>
  <si>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</si>
  <si>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</si>
  <si>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</si>
  <si>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https://raw.githubusercontent.com/zublimemx/marketplaces-product-images/main/products/7501033956126/images/7501033956126_1.jpg</t>
  </si>
  <si>
    <t xml:space="preserve">https://raw.githubusercontent.com/zublimemx/marketplaces-product-images/main/products/7501033956126/images/7501033956126_2.jpg</t>
  </si>
  <si>
    <t xml:space="preserve">https://raw.githubusercontent.com/zublimemx/marketplaces-product-images/main/products/7501033956126/images/7501033956126_3.jpg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</si>
  <si>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</si>
  <si>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</si>
  <si>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</si>
  <si>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</si>
  <si>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</si>
  <si>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</si>
  <si>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</si>
  <si>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</si>
  <si>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</si>
  <si>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</si>
  <si>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</si>
  <si>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</si>
  <si>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</si>
  <si>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</si>
  <si>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</si>
  <si>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</si>
  <si>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Formato: botella; Uso: alimentación especializada para adultos</t>
  </si>
  <si>
    <t xml:space="preserve">https://raw.githubusercontent.com/zublimemx/marketplaces-product-images/main/products/7501033954085/images/7501033954085_1.jpg</t>
  </si>
  <si>
    <t xml:space="preserve">https://raw.githubusercontent.com/zublimemx/marketplaces-product-images/main/products/7501033954085/images/7501033954085_2.jpg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</si>
  <si>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</si>
  <si>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</si>
  <si>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</si>
  <si>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</si>
  <si>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</si>
  <si>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</si>
  <si>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</si>
  <si>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</si>
  <si>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</si>
  <si>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</si>
  <si>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</si>
  <si>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</si>
  <si>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</si>
  <si>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</si>
  <si>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</si>
  <si>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Jardianz Duo</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</si>
  <si>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</si>
  <si>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</si>
  <si>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</si>
  <si>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https://raw.githubusercontent.com/zublimemx/marketplaces-product-images/main/products/7501034664082/images/7501034664082_1.jpg</t>
  </si>
  <si>
    <t xml:space="preserve">https://raw.githubusercontent.com/zublimemx/marketplaces-product-images/main/products/7501034664082/images/7501034664082_2.jpg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</si>
  <si>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</si>
  <si>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</si>
  <si>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</si>
  <si>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</si>
  <si>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</si>
  <si>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</si>
  <si>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</si>
  <si>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</si>
  <si>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</si>
  <si>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</si>
  <si>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</si>
  <si>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</si>
  <si>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</si>
  <si>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</si>
  <si>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</si>
  <si>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</si>
  <si>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</si>
  <si>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</si>
  <si>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</si>
  <si>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</si>
  <si>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</si>
  <si>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</si>
  <si>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</si>
  <si>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</si>
  <si>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</si>
  <si>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</si>
  <si>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</si>
  <si>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</si>
  <si>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</si>
  <si>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</si>
  <si>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</si>
  <si>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</si>
  <si>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</si>
  <si>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</si>
  <si>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</si>
  <si>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</si>
  <si>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</si>
  <si>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</si>
  <si>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https://raw.githubusercontent.com/zublimemx/marketplaces-product-images/main/products/7501070635596/images/7501070635596_2.jpg</t>
  </si>
  <si>
    <t xml:space="preserve">https://raw.githubusercontent.com/zublimemx/marketplaces-product-images/main/products/7501070635596/images/7501070635596_3.jpg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</si>
  <si>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</si>
  <si>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</si>
  <si>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</si>
  <si>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</si>
  <si>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Formato: frasco; Condición de venta: sin receta</t>
  </si>
  <si>
    <t xml:space="preserve">https://raw.githubusercontent.com/zublimemx/marketplaces-product-images/main/products/020800753067/images/020800753067_2.jpg</t>
  </si>
  <si>
    <t xml:space="preserve">https://raw.githubusercontent.com/zublimemx/marketplaces-product-images/main/products/020800753067/images/020800753067_1.jpg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</si>
  <si>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</si>
  <si>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</si>
  <si>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</si>
  <si>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</si>
  <si>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Chocolate</t>
  </si>
  <si>
    <t xml:space="preserve">https://raw.githubusercontent.com/zublimemx/marketplaces-product-images/main/products/7501033954061/images/7501033954061_1.jpg</t>
  </si>
  <si>
    <t xml:space="preserve">https://raw.githubusercontent.com/zublimemx/marketplaces-product-images/main/products/7501033954061/images/7501033954061_2.jpg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</si>
  <si>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</si>
  <si>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</si>
  <si>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</si>
  <si>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</si>
  <si>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</si>
  <si>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</si>
  <si>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</si>
  <si>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https://raw.githubusercontent.com/zublimemx/marketplaces-product-images/main/products/7501868900127/images/7501868900127_1.jpg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</si>
  <si>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</si>
  <si>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</si>
  <si>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</si>
  <si>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</si>
  <si>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</si>
  <si>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</si>
  <si>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</si>
  <si>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</si>
  <si>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https://raw.githubusercontent.com/zublimemx/marketplaces-product-images/main/products/7503007704597/images/7503007704597_2.jpg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</si>
  <si>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</si>
  <si>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</si>
  <si>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</si>
  <si>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</si>
  <si>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</si>
  <si>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500</t>
  </si>
  <si>
    <t xml:space="preserve">450 mg/50 mg</t>
  </si>
  <si>
    <t xml:space="preserve">Formato de venta: caja con 20 tabletas</t>
  </si>
  <si>
    <t xml:space="preserve">https://raw.githubusercontent.com/zublimemx/marketplaces-product-images/main/products/7501070615277/images/7501070615277_1.jpg</t>
  </si>
  <si>
    <t xml:space="preserve">https://raw.githubusercontent.com/zublimemx/marketplaces-product-images/main/products/7501070615277/images/7501070615277_2.jpg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</si>
  <si>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</si>
  <si>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</si>
  <si>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</si>
  <si>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</si>
  <si>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</si>
  <si>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</si>
  <si>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</si>
  <si>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</si>
  <si>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</si>
  <si>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</si>
  <si>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</si>
  <si>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</si>
  <si>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</si>
  <si>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https://raw.githubusercontent.com/zublimemx/marketplaces-product-images/main/products/7501868900257/images/7501868900257_1.jpg</t>
  </si>
  <si>
    <t xml:space="preserve">https://raw.githubusercontent.com/zublimemx/marketplaces-product-images/main/products/7501868900257/images/7501868900257_2.jpg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</si>
  <si>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</si>
  <si>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</si>
  <si>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</si>
  <si>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</si>
  <si>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</si>
  <si>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</si>
  <si>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</si>
  <si>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</si>
  <si>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</si>
  <si>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</si>
  <si>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</si>
  <si>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</si>
  <si>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</si>
  <si>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</si>
  <si>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</si>
  <si>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</si>
  <si>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</si>
  <si>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</si>
  <si>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</si>
  <si>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</si>
  <si>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</si>
  <si>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</si>
  <si>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</si>
  <si>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</si>
  <si>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</si>
  <si>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</si>
  <si>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</si>
  <si>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</si>
  <si>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</si>
  <si>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https://raw.githubusercontent.com/zublimemx/marketplaces-product-images/main/products/7501943416178/images/7501943416178_1.jpg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</si>
  <si>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</si>
  <si>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</si>
  <si>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</si>
  <si>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</si>
  <si>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</si>
  <si>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</si>
  <si>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</si>
  <si>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</si>
  <si>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</si>
  <si>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</si>
  <si>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</si>
  <si>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</si>
  <si>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</si>
  <si>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</si>
  <si>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</si>
  <si>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</si>
  <si>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</si>
  <si>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</si>
  <si>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</si>
  <si>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</si>
  <si>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</si>
  <si>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</si>
  <si>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</si>
  <si>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</si>
  <si>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</si>
  <si>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</si>
  <si>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</si>
  <si>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</si>
  <si>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</si>
  <si>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</si>
  <si>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</si>
  <si>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</si>
  <si>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</si>
  <si>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</si>
  <si>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</si>
  <si>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</si>
  <si>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</si>
  <si>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</si>
  <si>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</si>
  <si>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</si>
  <si>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</si>
  <si>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</si>
  <si>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</si>
  <si>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</si>
  <si>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</si>
  <si>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</si>
  <si>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</si>
  <si>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https://raw.githubusercontent.com/zublimemx/marketplaces-product-images/main/products/7501008498798/images/7501008498798_1.jpg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</si>
  <si>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</si>
  <si>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</si>
  <si>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</si>
  <si>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</si>
  <si>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</si>
  <si>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</si>
  <si>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</si>
  <si>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</si>
  <si>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</si>
  <si>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</si>
  <si>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</si>
  <si>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</si>
  <si>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</si>
  <si>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</si>
  <si>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</si>
  <si>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</si>
  <si>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</si>
  <si>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</si>
  <si>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</si>
  <si>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</si>
  <si>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</si>
  <si>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</si>
  <si>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</si>
  <si>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</si>
  <si>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</si>
  <si>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</si>
  <si>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</si>
  <si>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</si>
  <si>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</si>
  <si>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</si>
  <si>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</si>
  <si>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</si>
  <si>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</si>
  <si>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</si>
  <si>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</si>
  <si>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</si>
  <si>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</si>
  <si>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</si>
  <si>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</si>
  <si>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</si>
  <si>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</si>
  <si>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</si>
  <si>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</si>
  <si>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</si>
  <si>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</si>
  <si>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</si>
  <si>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</si>
  <si>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</si>
  <si>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</si>
  <si>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</si>
  <si>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</si>
  <si>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</si>
  <si>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</si>
  <si>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Kleenbebé</t>
  </si>
  <si>
    <t xml:space="preserve">Grande (G)</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</si>
  <si>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</si>
  <si>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</si>
  <si>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</si>
  <si>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</si>
  <si>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</si>
  <si>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</si>
  <si>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</si>
  <si>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</si>
  <si>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</si>
  <si>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</si>
  <si>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</si>
  <si>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</si>
  <si>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</si>
  <si>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</si>
  <si>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</si>
  <si>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</si>
  <si>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</si>
  <si>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</si>
  <si>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</si>
  <si>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</si>
  <si>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</si>
  <si>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</si>
  <si>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</si>
  <si>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</si>
  <si>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</si>
  <si>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</si>
  <si>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</si>
  <si>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</si>
  <si>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</si>
  <si>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</si>
  <si>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</si>
  <si>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</si>
  <si>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</si>
  <si>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</si>
  <si>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</si>
  <si>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</si>
  <si>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</si>
  <si>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</si>
  <si>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</si>
  <si>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</si>
  <si>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</si>
  <si>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</si>
  <si>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</si>
  <si>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</si>
  <si>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</si>
  <si>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</si>
  <si>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</si>
  <si>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</si>
  <si>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</si>
  <si>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</si>
  <si>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</si>
  <si>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</si>
  <si>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</si>
  <si>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</si>
  <si>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</si>
  <si>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</si>
  <si>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</si>
  <si>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</si>
  <si>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</si>
  <si>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</si>
  <si>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</si>
  <si>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</si>
  <si>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</si>
  <si>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</si>
  <si>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</si>
  <si>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</si>
  <si>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</si>
  <si>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</si>
  <si>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</si>
  <si>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</si>
  <si>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</si>
  <si>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</si>
  <si>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</si>
  <si>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</si>
  <si>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</si>
  <si>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</si>
  <si>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</si>
  <si>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</si>
  <si>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</si>
  <si>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</si>
  <si>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</si>
  <si>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</si>
  <si>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</si>
  <si>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</si>
  <si>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</si>
  <si>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</si>
  <si>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</si>
  <si>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</si>
  <si>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</si>
  <si>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</si>
  <si>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</si>
  <si>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</si>
  <si>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</si>
  <si>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</si>
  <si>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</si>
  <si>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</si>
  <si>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</si>
  <si>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</si>
  <si>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</si>
  <si>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</si>
  <si>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</si>
  <si>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</si>
  <si>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</si>
  <si>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</si>
  <si>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</si>
  <si>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</si>
  <si>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</si>
  <si>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</si>
  <si>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</si>
  <si>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</si>
  <si>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</si>
  <si>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</si>
  <si>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</si>
  <si>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</si>
  <si>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</si>
  <si>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</si>
  <si>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</si>
  <si>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</si>
  <si>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</si>
  <si>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</si>
  <si>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</si>
  <si>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https://raw.githubusercontent.com/zublimemx/marketplaces-product-images/main/products/7501943475014/images/7501943475014_1.jpg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</si>
  <si>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</si>
  <si>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</si>
  <si>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</si>
  <si>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</si>
  <si>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</si>
  <si>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</si>
  <si>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</si>
  <si>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</si>
  <si>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</si>
  <si>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</si>
  <si>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</si>
  <si>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</si>
  <si>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</si>
  <si>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</si>
  <si>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</si>
  <si>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</si>
  <si>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</si>
  <si>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</si>
  <si>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</si>
  <si>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</si>
  <si>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</si>
  <si>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</si>
  <si>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</si>
  <si>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</si>
  <si>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</si>
  <si>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</si>
  <si>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</si>
  <si>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</si>
  <si>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</si>
  <si>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</si>
  <si>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</si>
  <si>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</si>
  <si>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</si>
  <si>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</si>
  <si>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</si>
  <si>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</si>
  <si>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</si>
  <si>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</si>
  <si>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</si>
  <si>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</si>
  <si>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</si>
  <si>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</si>
  <si>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</si>
  <si>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</si>
  <si>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</si>
  <si>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</si>
  <si>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</si>
  <si>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</si>
  <si>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</si>
  <si>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</si>
  <si>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</si>
  <si>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</si>
  <si>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</si>
  <si>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</si>
  <si>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</si>
  <si>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</si>
  <si>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</si>
  <si>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</si>
  <si>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</si>
  <si>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</si>
  <si>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</si>
  <si>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</si>
  <si>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</si>
  <si>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</si>
  <si>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</si>
  <si>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</si>
  <si>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</si>
  <si>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</si>
  <si>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</si>
  <si>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</si>
  <si>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</si>
  <si>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</si>
  <si>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</si>
  <si>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</si>
  <si>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</si>
  <si>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</si>
  <si>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</si>
  <si>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</si>
  <si>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</si>
  <si>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</si>
  <si>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</si>
  <si>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</si>
  <si>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</si>
  <si>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</si>
  <si>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</si>
  <si>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</si>
  <si>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</si>
  <si>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</si>
  <si>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</si>
  <si>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</si>
  <si>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</si>
  <si>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</si>
  <si>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</si>
  <si>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</si>
  <si>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</si>
  <si>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</si>
  <si>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</si>
  <si>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</si>
  <si>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</si>
  <si>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</si>
  <si>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</si>
  <si>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</si>
  <si>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</si>
  <si>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</si>
  <si>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</si>
  <si>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</si>
  <si>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</si>
  <si>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</si>
  <si>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</si>
  <si>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</si>
  <si>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</si>
  <si>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</si>
  <si>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</si>
  <si>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</si>
  <si>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</si>
  <si>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</si>
  <si>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</si>
  <si>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</si>
  <si>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</si>
  <si>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</si>
  <si>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</si>
  <si>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</si>
  <si>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</si>
  <si>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</si>
  <si>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</si>
  <si>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</si>
  <si>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</si>
  <si>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</si>
  <si>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</si>
  <si>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</si>
  <si>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</si>
  <si>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</si>
  <si>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</si>
  <si>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</si>
  <si>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</si>
  <si>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</si>
  <si>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</si>
  <si>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</si>
  <si>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</si>
  <si>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</si>
  <si>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</si>
  <si>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</si>
  <si>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</si>
  <si>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</si>
  <si>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</si>
  <si>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</si>
  <si>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</si>
  <si>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</si>
  <si>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</si>
  <si>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</si>
  <si>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</si>
  <si>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</si>
  <si>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</si>
  <si>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</si>
  <si>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7506425658367</t>
  </si>
  <si>
    <t xml:space="preserve">Pañales Huggies Supreme Unisex Etapa 6 con Toallitas</t>
  </si>
  <si>
    <t xml:space="preserve">Descripción:
Paquete combinado de pañales desechables Huggies Supreme Unisex Etapa 6 con toallitas húmedas Huggies Supreme de 80 piezas por paquete. Huggies Supreme es la línea premium de Huggies, de Kimberly-Clark, pensada para dar protección superior a la delicada piel del bebé. Los pañales están clínica y dermatológicamente probados bajo control pediátrico y cuentan con la certificación Dermatest de 5 estrellas.
Características:
- Pañal unisex para niño o niña, Etapa 6, para bebés de más de 13.5 kg.
- Canales de absorción y núcleo absorbente de alta capacidad que distribuyen el líquido de manera uniforme y ayudan a evitar fugas.
- Cintas elásticas y cintura flexible para un ajuste cómodo que acompaña los movimientos del bebé.
- Materiales hipoalergénicos que cuidan la piel sensible.
- Sistema de respiración que permite la circulación de aire.
- Indicador de humedad que cambia de color para avisar cuándo es momento de cambiar el pañal.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úselas para limpiar la piel del bebé en cada cambio de pañal.
Presentación:
Paquete combinado de pañales Huggies Supreme Unisex Etapa 6 y toallitas húmedas Huggies Supreme de 80 piezas por paquete. Consulte en el empaque la cantidad de pañales y de paquetes de toallitas que incluye.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</si>
  <si>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Etapa 6 (más de 13.5 kg)</t>
  </si>
  <si>
    <t xml:space="preserve">Incluye toallitas húmedas Supreme de 80 piezas por paquete; Rango de peso: más de 13.5 kg; Cantidad de pañales y de paquetes de toallitas por confirmar en el empaque; Formato de venta: Paquete combinado</t>
  </si>
  <si>
    <t xml:space="preserve">HUGG SUPR UNISEX ET6 + TAS HUM SUPR C80 C/5</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</si>
  <si>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</si>
  <si>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</si>
  <si>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</si>
  <si>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</si>
  <si>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</si>
  <si>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</si>
  <si>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</si>
  <si>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</si>
  <si>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</si>
  <si>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</si>
  <si>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</si>
  <si>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</si>
  <si>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</si>
  <si>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</si>
  <si>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</si>
  <si>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</si>
  <si>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</si>
  <si>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</si>
  <si>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</si>
  <si>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</si>
  <si>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</si>
  <si>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</si>
  <si>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</si>
  <si>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</si>
  <si>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</si>
  <si>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</si>
  <si>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</si>
  <si>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</si>
  <si>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</si>
  <si>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</si>
  <si>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</si>
  <si>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</si>
  <si>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</si>
  <si>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</si>
  <si>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</si>
  <si>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</si>
  <si>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</si>
  <si>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</si>
  <si>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</si>
  <si>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</si>
  <si>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</si>
  <si>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</si>
  <si>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</si>
  <si>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</si>
  <si>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</si>
  <si>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</si>
  <si>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</si>
  <si>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</si>
  <si>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</si>
  <si>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</si>
  <si>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</si>
  <si>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</si>
  <si>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</si>
  <si>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</si>
  <si>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</si>
  <si>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</si>
  <si>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</si>
  <si>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</si>
  <si>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</si>
  <si>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</si>
  <si>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</si>
  <si>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</si>
  <si>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</si>
  <si>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</si>
  <si>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</si>
  <si>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</si>
  <si>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</si>
  <si>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</si>
  <si>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</si>
  <si>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</si>
  <si>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</si>
  <si>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</si>
  <si>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</si>
  <si>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</si>
  <si>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</si>
  <si>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</si>
  <si>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</si>
  <si>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</si>
  <si>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</si>
  <si>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</si>
  <si>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</si>
  <si>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https://raw.githubusercontent.com/zublimemx/marketplaces-product-images/main/products/7501159580182/images/7501159580182_1.jpg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</si>
  <si>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</si>
  <si>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</si>
  <si>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</si>
  <si>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</si>
  <si>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</si>
  <si>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</si>
  <si>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</si>
  <si>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</si>
  <si>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</si>
  <si>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</si>
  <si>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</si>
  <si>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</si>
  <si>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</si>
  <si>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</si>
  <si>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</si>
  <si>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</si>
  <si>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</si>
  <si>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</si>
  <si>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</si>
  <si>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</si>
  <si>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</si>
  <si>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</si>
  <si>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</si>
  <si>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</si>
  <si>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</si>
  <si>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</si>
  <si>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</si>
  <si>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</si>
  <si>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</si>
  <si>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</si>
  <si>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</si>
  <si>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</si>
  <si>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</si>
  <si>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</si>
  <si>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</si>
  <si>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</si>
  <si>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</si>
  <si>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</si>
  <si>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</si>
  <si>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</si>
  <si>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</si>
  <si>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</si>
  <si>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Clorhidrato de metformina</t>
  </si>
  <si>
    <t xml:space="preserve">750 mg</t>
  </si>
  <si>
    <t xml:space="preserve">Formato de venta: caja con 60 tabletas</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</si>
  <si>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</si>
  <si>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</si>
  <si>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</si>
  <si>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</si>
  <si>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</si>
  <si>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</si>
  <si>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</si>
  <si>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</si>
  <si>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</si>
  <si>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</si>
  <si>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</si>
  <si>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</si>
  <si>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</si>
  <si>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</si>
  <si>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</si>
  <si>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</si>
  <si>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</si>
  <si>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</si>
  <si>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</si>
  <si>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</si>
  <si>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</si>
  <si>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</si>
  <si>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</si>
  <si>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</si>
  <si>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</si>
  <si>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</si>
  <si>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</si>
  <si>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</si>
  <si>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</si>
  <si>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</si>
  <si>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</si>
  <si>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</si>
  <si>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</si>
  <si>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</si>
  <si>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</si>
  <si>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</si>
  <si>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</si>
  <si>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</si>
  <si>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</si>
  <si>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</si>
  <si>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</si>
  <si>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</si>
  <si>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75 mcg</t>
  </si>
  <si>
    <t xml:space="preserve">Formato de venta: caja con 50 tabletas</t>
  </si>
  <si>
    <t xml:space="preserve">https://raw.githubusercontent.com/zublimemx/marketplaces-product-images/main/products/7501298234700/images/7501298234700_1.jpg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</si>
  <si>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</si>
  <si>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</si>
  <si>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</si>
  <si>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</si>
  <si>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</si>
  <si>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</si>
  <si>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</si>
  <si>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</si>
  <si>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</si>
  <si>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</si>
  <si>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</si>
  <si>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</si>
  <si>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</si>
  <si>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</si>
  <si>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</si>
  <si>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</si>
  <si>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</si>
  <si>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</si>
  <si>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</si>
  <si>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</si>
  <si>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</si>
  <si>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</si>
  <si>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</si>
  <si>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</si>
  <si>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</si>
  <si>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</si>
  <si>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</si>
  <si>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</si>
  <si>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</si>
  <si>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</si>
  <si>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</si>
  <si>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</si>
  <si>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</si>
  <si>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</si>
  <si>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</si>
  <si>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</si>
  <si>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</si>
  <si>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</si>
  <si>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</si>
  <si>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</si>
  <si>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</si>
  <si>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</si>
  <si>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</si>
  <si>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</si>
  <si>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</si>
  <si>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</si>
  <si>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</si>
  <si>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</si>
  <si>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</si>
  <si>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</si>
  <si>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</si>
  <si>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</si>
  <si>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</si>
  <si>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</si>
  <si>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</si>
  <si>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</si>
  <si>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</si>
  <si>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</si>
  <si>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</si>
  <si>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</si>
  <si>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</si>
  <si>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</si>
  <si>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</si>
  <si>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</si>
  <si>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</si>
  <si>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</si>
  <si>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</si>
  <si>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</si>
  <si>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</si>
  <si>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</si>
  <si>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</si>
  <si>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</si>
  <si>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</si>
  <si>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</si>
  <si>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</si>
  <si>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</si>
  <si>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</si>
  <si>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</si>
  <si>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</si>
  <si>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</si>
  <si>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</si>
  <si>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</si>
  <si>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</si>
  <si>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</si>
  <si>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</si>
  <si>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</si>
  <si>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</si>
  <si>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</si>
  <si>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</si>
  <si>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</si>
  <si>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</si>
  <si>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</si>
  <si>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</si>
  <si>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</si>
  <si>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Etapa 3 (a partir de 1 año)</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</si>
  <si>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</si>
  <si>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</si>
  <si>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</si>
  <si>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</si>
  <si>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</si>
  <si>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</si>
  <si>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</si>
  <si>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</si>
  <si>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</si>
  <si>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</si>
  <si>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</si>
  <si>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</si>
  <si>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</si>
  <si>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</si>
  <si>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</si>
  <si>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</si>
  <si>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</si>
  <si>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</si>
  <si>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</si>
  <si>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</si>
  <si>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</si>
  <si>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</si>
  <si>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</si>
  <si>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</si>
  <si>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</si>
  <si>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</si>
  <si>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</si>
  <si>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</si>
  <si>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</si>
  <si>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</si>
  <si>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</si>
  <si>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</si>
  <si>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</si>
  <si>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</si>
  <si>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</si>
  <si>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</si>
  <si>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</si>
  <si>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</si>
  <si>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</si>
  <si>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</si>
  <si>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</si>
  <si>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</si>
  <si>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</si>
  <si>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</si>
  <si>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</si>
  <si>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</si>
  <si>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</si>
  <si>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</si>
  <si>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</si>
  <si>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</si>
  <si>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</si>
  <si>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</si>
  <si>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</si>
  <si>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</si>
  <si>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</si>
  <si>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</si>
  <si>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</si>
  <si>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</si>
  <si>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</si>
  <si>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https://raw.githubusercontent.com/zublimemx/marketplaces-product-images/main/products/3662042004100/images/3662042004100_1.jpg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</si>
  <si>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</si>
  <si>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</si>
  <si>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</si>
  <si>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</si>
  <si>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</si>
  <si>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</si>
  <si>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</si>
  <si>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</si>
  <si>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</si>
  <si>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</si>
  <si>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</si>
  <si>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</si>
  <si>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</si>
  <si>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</si>
  <si>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</si>
  <si>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</si>
  <si>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</si>
  <si>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</si>
  <si>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</si>
  <si>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</si>
  <si>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</si>
  <si>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</si>
  <si>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</si>
  <si>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</si>
  <si>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</si>
  <si>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</si>
  <si>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</si>
  <si>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</si>
  <si>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</si>
  <si>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</si>
  <si>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</si>
  <si>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</si>
  <si>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</si>
  <si>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</si>
  <si>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</si>
  <si>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</si>
  <si>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</si>
  <si>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</si>
  <si>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</si>
  <si>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</si>
  <si>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</si>
  <si>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</si>
  <si>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</si>
  <si>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</si>
  <si>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</si>
  <si>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</si>
  <si>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</si>
  <si>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</si>
  <si>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</si>
  <si>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</si>
  <si>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</si>
  <si>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</si>
  <si>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</si>
  <si>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</si>
  <si>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</si>
  <si>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</si>
  <si>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</si>
  <si>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</si>
  <si>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</si>
  <si>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</si>
  <si>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</si>
  <si>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</si>
  <si>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</si>
  <si>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</si>
  <si>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</si>
  <si>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</si>
  <si>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</si>
  <si>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</si>
  <si>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</si>
  <si>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</si>
  <si>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</si>
  <si>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</si>
  <si>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</si>
  <si>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</si>
  <si>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</si>
  <si>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</si>
  <si>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</si>
  <si>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</si>
  <si>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</si>
  <si>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</si>
  <si>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</si>
  <si>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</si>
  <si>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</si>
  <si>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</si>
  <si>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</si>
  <si>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</si>
  <si>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</si>
  <si>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</si>
  <si>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</si>
  <si>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</si>
  <si>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</si>
  <si>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</si>
  <si>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</si>
  <si>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</si>
  <si>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</si>
  <si>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</si>
  <si>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</si>
  <si>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</si>
  <si>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</si>
  <si>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</si>
  <si>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</si>
  <si>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</si>
  <si>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</si>
  <si>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</si>
  <si>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</si>
  <si>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</si>
  <si>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</si>
  <si>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</si>
  <si>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</si>
  <si>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</si>
  <si>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</si>
  <si>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</si>
  <si>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</si>
  <si>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</si>
  <si>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</si>
  <si>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</si>
  <si>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</si>
  <si>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</si>
  <si>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</si>
  <si>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</si>
  <si>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</si>
  <si>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</si>
  <si>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</si>
  <si>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</si>
  <si>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</si>
  <si>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</si>
  <si>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</si>
  <si>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</si>
  <si>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</si>
  <si>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</si>
  <si>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</si>
  <si>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</si>
  <si>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</si>
  <si>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</si>
  <si>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</si>
  <si>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</si>
  <si>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</si>
  <si>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</si>
  <si>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</si>
  <si>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</si>
  <si>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</si>
  <si>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</si>
  <si>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</si>
  <si>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</si>
  <si>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</si>
  <si>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</si>
  <si>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</si>
  <si>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</si>
  <si>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</si>
  <si>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</si>
  <si>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</si>
  <si>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</si>
  <si>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</si>
  <si>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</si>
  <si>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</si>
  <si>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</si>
  <si>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</si>
  <si>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</si>
  <si>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</si>
  <si>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</si>
  <si>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</si>
  <si>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</si>
  <si>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</si>
  <si>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</si>
  <si>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</si>
  <si>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</si>
  <si>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</si>
  <si>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</si>
  <si>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</si>
  <si>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</si>
  <si>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</si>
  <si>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</si>
  <si>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</si>
  <si>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</si>
  <si>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</si>
  <si>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</si>
  <si>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</si>
  <si>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</si>
  <si>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</si>
  <si>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</si>
  <si>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</si>
  <si>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</si>
  <si>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</si>
  <si>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</si>
  <si>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</si>
  <si>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</si>
  <si>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</si>
  <si>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</si>
  <si>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</si>
  <si>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</si>
  <si>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</si>
  <si>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</si>
  <si>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</si>
  <si>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</si>
  <si>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</si>
  <si>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</si>
  <si>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</si>
  <si>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</si>
  <si>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</si>
  <si>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</si>
  <si>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</si>
  <si>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</si>
  <si>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</si>
  <si>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</si>
  <si>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</si>
  <si>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</si>
  <si>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</si>
  <si>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</si>
  <si>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</si>
  <si>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</si>
  <si>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</si>
  <si>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</si>
  <si>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</si>
  <si>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</si>
  <si>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</si>
  <si>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</si>
  <si>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</si>
  <si>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</si>
  <si>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</si>
  <si>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</si>
  <si>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</si>
  <si>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</si>
  <si>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</si>
  <si>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</si>
  <si>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</si>
  <si>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</si>
  <si>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</si>
  <si>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</si>
  <si>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</si>
  <si>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</si>
  <si>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</si>
  <si>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</si>
  <si>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</si>
  <si>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</si>
  <si>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</si>
  <si>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</si>
  <si>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</si>
  <si>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</si>
  <si>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https://raw.githubusercontent.com/zublimemx/marketplaces-product-images/main/products/7501123011704/images/7501123011704_1.jpg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</si>
  <si>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</si>
  <si>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</si>
  <si>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</si>
  <si>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</si>
  <si>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</si>
  <si>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</si>
  <si>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</si>
  <si>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</si>
  <si>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</si>
  <si>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</si>
  <si>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</si>
  <si>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</si>
  <si>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</si>
  <si>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</si>
  <si>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</si>
  <si>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</si>
  <si>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</si>
  <si>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</si>
  <si>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</si>
  <si>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</si>
  <si>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</si>
  <si>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</si>
  <si>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</si>
  <si>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</si>
  <si>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</si>
  <si>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</si>
  <si>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</si>
  <si>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</si>
  <si>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</si>
  <si>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</si>
  <si>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</si>
  <si>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</si>
  <si>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</si>
  <si>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</si>
  <si>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</si>
  <si>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</si>
  <si>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</si>
  <si>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</si>
  <si>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</si>
  <si>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</si>
  <si>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</si>
  <si>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</si>
  <si>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</si>
  <si>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</si>
  <si>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</si>
  <si>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</si>
  <si>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</si>
  <si>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</si>
  <si>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</si>
  <si>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</si>
  <si>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</si>
  <si>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</si>
  <si>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</si>
  <si>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</si>
  <si>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</si>
  <si>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</si>
  <si>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</si>
  <si>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</si>
  <si>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</si>
  <si>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https://raw.githubusercontent.com/zublimemx/marketplaces-product-images/main/products/7502276040405/images/7502276040405_1.jpg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</si>
  <si>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</si>
  <si>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</si>
  <si>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</si>
  <si>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</si>
  <si>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</si>
  <si>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</si>
  <si>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</si>
  <si>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</si>
  <si>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</si>
  <si>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</si>
  <si>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</si>
  <si>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</si>
  <si>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</si>
  <si>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</si>
  <si>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</si>
  <si>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</si>
  <si>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</si>
  <si>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</si>
  <si>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</si>
  <si>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</si>
  <si>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</si>
  <si>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</si>
  <si>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</si>
  <si>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</si>
  <si>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</si>
  <si>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</si>
  <si>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</si>
  <si>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</si>
  <si>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</si>
  <si>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</si>
  <si>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</si>
  <si>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</si>
  <si>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</si>
  <si>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</si>
  <si>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</si>
  <si>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</si>
  <si>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</si>
  <si>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</si>
  <si>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</si>
  <si>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</si>
  <si>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</si>
  <si>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</si>
  <si>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</si>
  <si>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</si>
  <si>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</si>
  <si>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</si>
  <si>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</si>
  <si>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</si>
  <si>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</si>
  <si>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</si>
  <si>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</si>
  <si>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</si>
  <si>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</si>
  <si>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</si>
  <si>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</si>
  <si>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</si>
  <si>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</si>
  <si>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</si>
  <si>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Venta libre; Formato de venta: caja con 40 tabletas</t>
  </si>
  <si>
    <t xml:space="preserve">https://raw.githubusercontent.com/zublimemx/marketplaces-product-images/main/products/7501008491966/images/7501008491966_2.jpg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</si>
  <si>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</si>
  <si>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</si>
  <si>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</si>
  <si>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</si>
  <si>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</si>
  <si>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</si>
  <si>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</si>
  <si>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</si>
  <si>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</si>
  <si>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</si>
  <si>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</si>
  <si>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</si>
  <si>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</si>
  <si>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</si>
  <si>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</si>
  <si>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</si>
  <si>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</si>
  <si>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</si>
  <si>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</si>
  <si>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</si>
  <si>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</si>
  <si>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</si>
  <si>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</si>
  <si>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</si>
  <si>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</si>
  <si>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</si>
  <si>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</si>
  <si>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</si>
  <si>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</si>
  <si>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https://raw.githubusercontent.com/zublimemx/marketplaces-product-images/main/products/7501328979502/images/7501328979502_1.jpg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</si>
  <si>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</si>
  <si>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</si>
  <si>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</si>
  <si>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</si>
  <si>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</si>
  <si>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</si>
  <si>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</si>
  <si>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</si>
  <si>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</si>
  <si>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</si>
  <si>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</si>
  <si>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</si>
  <si>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</si>
  <si>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</si>
  <si>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</si>
  <si>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</si>
  <si>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</si>
  <si>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</si>
  <si>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</si>
  <si>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</si>
  <si>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</si>
  <si>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</si>
  <si>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</si>
  <si>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</si>
  <si>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</si>
  <si>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</si>
  <si>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</si>
  <si>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</si>
  <si>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</si>
  <si>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</si>
  <si>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</si>
  <si>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</si>
  <si>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</si>
  <si>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</si>
  <si>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</si>
  <si>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</si>
  <si>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</si>
  <si>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</si>
  <si>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</si>
  <si>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</si>
  <si>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</si>
  <si>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</si>
  <si>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</si>
  <si>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</si>
  <si>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</si>
  <si>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</si>
  <si>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</si>
  <si>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</si>
  <si>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</si>
  <si>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</si>
  <si>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</si>
  <si>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</si>
  <si>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</si>
  <si>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</si>
  <si>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</si>
  <si>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</si>
  <si>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</si>
  <si>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</si>
  <si>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</si>
  <si>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https://raw.githubusercontent.com/zublimemx/marketplaces-product-images/main/products/7501057005848/images/7501057005848_1.jpg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</si>
  <si>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</si>
  <si>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</si>
  <si>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</si>
  <si>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</si>
  <si>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</si>
  <si>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</si>
  <si>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</si>
  <si>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</si>
  <si>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</si>
  <si>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</si>
  <si>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</si>
  <si>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</si>
  <si>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</si>
  <si>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</si>
  <si>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</si>
  <si>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</si>
  <si>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</si>
  <si>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</si>
  <si>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</si>
  <si>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</si>
  <si>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</si>
  <si>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</si>
  <si>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</si>
  <si>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</si>
  <si>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</si>
  <si>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</si>
  <si>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</si>
  <si>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</si>
  <si>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</si>
  <si>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</si>
  <si>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</si>
  <si>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</si>
  <si>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</si>
  <si>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</si>
  <si>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</si>
  <si>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</si>
  <si>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</si>
  <si>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</si>
  <si>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</si>
  <si>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</si>
  <si>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</si>
  <si>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</si>
  <si>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</si>
  <si>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</si>
  <si>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</si>
  <si>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</si>
  <si>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</si>
  <si>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</si>
  <si>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</si>
  <si>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https://raw.githubusercontent.com/zublimemx/marketplaces-product-images/main/products/7502224227339/images/7502224227339_1.jpg</t>
  </si>
  <si>
    <t xml:space="preserve">https://raw.githubusercontent.com/zublimemx/marketplaces-product-images/main/products/7502224227339/images/7502224227339_2.jpg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</si>
  <si>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</si>
  <si>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</si>
  <si>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</si>
  <si>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</si>
  <si>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</si>
  <si>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</si>
  <si>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</si>
  <si>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</si>
  <si>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</si>
  <si>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</si>
  <si>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</si>
  <si>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</si>
  <si>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</si>
  <si>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</si>
  <si>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</si>
  <si>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</si>
  <si>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</si>
  <si>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</si>
  <si>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</si>
  <si>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</si>
  <si>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</si>
  <si>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</si>
  <si>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</si>
  <si>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</si>
  <si>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</si>
  <si>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</si>
  <si>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</si>
  <si>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</si>
  <si>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</si>
  <si>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</si>
  <si>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</si>
  <si>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</si>
  <si>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</si>
  <si>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https://raw.githubusercontent.com/zublimemx/marketplaces-product-images/main/products/7509546059006/images/7509546059006_1.jpg</t>
  </si>
  <si>
    <t xml:space="preserve">https://raw.githubusercontent.com/zublimemx/marketplaces-product-images/main/products/7509546059006/images/7509546059006_2.jpg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</si>
  <si>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</si>
  <si>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</si>
  <si>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</si>
  <si>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</si>
  <si>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</si>
  <si>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</si>
  <si>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</si>
  <si>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</si>
  <si>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</si>
  <si>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</si>
  <si>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</si>
  <si>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</si>
  <si>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</si>
  <si>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</si>
  <si>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</si>
  <si>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</si>
  <si>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</si>
  <si>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</si>
  <si>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</si>
  <si>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</si>
  <si>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</si>
  <si>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</si>
  <si>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</si>
  <si>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</si>
  <si>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</si>
  <si>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</si>
  <si>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</si>
  <si>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</si>
  <si>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</si>
  <si>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</si>
  <si>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</si>
  <si>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</si>
  <si>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</si>
  <si>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</si>
  <si>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</si>
  <si>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</si>
  <si>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</si>
  <si>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</si>
  <si>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</si>
  <si>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</si>
  <si>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</si>
  <si>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</si>
  <si>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</si>
  <si>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</si>
  <si>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</si>
  <si>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</si>
  <si>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</si>
  <si>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</si>
  <si>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</si>
  <si>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</si>
  <si>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</si>
  <si>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</si>
  <si>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</si>
  <si>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</si>
  <si>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</si>
  <si>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</si>
  <si>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</si>
  <si>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</si>
  <si>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</si>
  <si>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</si>
  <si>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</si>
  <si>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</si>
  <si>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</si>
  <si>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</si>
  <si>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</si>
  <si>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</si>
  <si>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</si>
  <si>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</si>
  <si>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</si>
  <si>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</si>
  <si>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</si>
  <si>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</si>
  <si>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</si>
  <si>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</si>
  <si>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</si>
  <si>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</si>
  <si>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</si>
  <si>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</si>
  <si>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</si>
  <si>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</si>
  <si>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</si>
  <si>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</si>
  <si>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</si>
  <si>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</si>
  <si>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</si>
  <si>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</si>
  <si>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</si>
  <si>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</si>
  <si>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</si>
  <si>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</si>
  <si>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</si>
  <si>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</si>
  <si>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</si>
  <si>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</si>
  <si>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</si>
  <si>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</si>
  <si>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</si>
  <si>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</si>
  <si>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</si>
  <si>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</si>
  <si>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</si>
  <si>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</si>
  <si>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</si>
  <si>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</si>
  <si>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</si>
  <si>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</si>
  <si>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</si>
  <si>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</si>
  <si>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</si>
  <si>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</si>
  <si>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</si>
  <si>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</si>
  <si>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</si>
  <si>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</si>
  <si>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</si>
  <si>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</si>
  <si>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</si>
  <si>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</si>
  <si>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</si>
  <si>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</si>
  <si>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</si>
  <si>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</si>
  <si>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</si>
  <si>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</si>
  <si>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</si>
  <si>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</si>
  <si>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</si>
  <si>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</si>
  <si>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</si>
  <si>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</si>
  <si>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</si>
  <si>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</si>
  <si>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</si>
  <si>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</si>
  <si>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</si>
  <si>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</si>
  <si>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</si>
  <si>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</si>
  <si>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</si>
  <si>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</si>
  <si>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</si>
  <si>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</si>
  <si>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</si>
  <si>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</si>
  <si>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</si>
  <si>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</si>
  <si>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</si>
  <si>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</si>
  <si>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</si>
  <si>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</si>
  <si>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</si>
  <si>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</si>
  <si>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</si>
  <si>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</si>
  <si>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</si>
  <si>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</si>
  <si>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</si>
  <si>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</si>
  <si>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</si>
  <si>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</si>
  <si>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</si>
  <si>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</si>
  <si>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</si>
  <si>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</si>
  <si>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</si>
  <si>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</si>
  <si>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</si>
  <si>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</si>
  <si>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https://raw.githubusercontent.com/zublimemx/marketplaces-product-images/main/products/7501070615048/images/7501070615048_2.jpg</t>
  </si>
  <si>
    <t xml:space="preserve">https://raw.githubusercontent.com/zublimemx/marketplaces-product-images/main/products/7501070615048/images/7501070615048_3.jpg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</si>
  <si>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</si>
  <si>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</si>
  <si>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</si>
  <si>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</si>
  <si>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</si>
  <si>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</si>
  <si>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</si>
  <si>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</si>
  <si>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</si>
  <si>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</si>
  <si>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</si>
  <si>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</si>
  <si>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</si>
  <si>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</si>
  <si>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</si>
  <si>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</si>
  <si>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</si>
  <si>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</si>
  <si>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</si>
  <si>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</si>
  <si>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</si>
  <si>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</si>
  <si>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</si>
  <si>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</si>
  <si>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</si>
  <si>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</si>
  <si>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</si>
  <si>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</si>
  <si>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</si>
  <si>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</si>
  <si>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</si>
  <si>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</si>
  <si>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</si>
  <si>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</si>
  <si>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</si>
  <si>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</si>
  <si>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</si>
  <si>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</si>
  <si>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</si>
  <si>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</si>
  <si>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</si>
  <si>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</si>
  <si>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</si>
  <si>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</si>
  <si>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</si>
  <si>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</si>
  <si>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</si>
  <si>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</si>
  <si>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</si>
  <si>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</si>
  <si>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</si>
  <si>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</si>
  <si>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</si>
  <si>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</si>
  <si>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</si>
  <si>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</si>
  <si>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</si>
  <si>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</si>
  <si>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</si>
  <si>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</si>
  <si>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</si>
  <si>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</si>
  <si>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</si>
  <si>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</si>
  <si>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</si>
  <si>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</si>
  <si>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</si>
  <si>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</si>
  <si>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</si>
  <si>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Enfagrow</t>
  </si>
  <si>
    <t xml:space="preserve">Mead Johnson Nutricionales de México</t>
  </si>
  <si>
    <t xml:space="preserve">Premium</t>
  </si>
  <si>
    <t xml:space="preserve">Etapa 3 con MFGM y DHA</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</si>
  <si>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</si>
  <si>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</si>
  <si>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</si>
  <si>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</si>
  <si>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</si>
  <si>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</si>
  <si>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</si>
  <si>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</si>
  <si>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</si>
  <si>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</si>
  <si>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</si>
  <si>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</si>
  <si>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</si>
  <si>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</si>
  <si>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</si>
  <si>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</si>
  <si>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</si>
  <si>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</si>
  <si>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</si>
  <si>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</si>
  <si>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</si>
  <si>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</si>
  <si>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</si>
  <si>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</si>
  <si>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</si>
  <si>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</si>
  <si>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</si>
  <si>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</si>
  <si>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</si>
  <si>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</si>
  <si>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</si>
  <si>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</si>
  <si>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</si>
  <si>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</si>
  <si>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</si>
  <si>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</si>
  <si>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</si>
  <si>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</si>
  <si>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</si>
  <si>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</si>
  <si>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</si>
  <si>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</si>
  <si>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</si>
  <si>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</si>
  <si>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</si>
  <si>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</si>
  <si>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</si>
  <si>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</si>
  <si>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</si>
  <si>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</si>
  <si>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</si>
  <si>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</si>
  <si>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</si>
  <si>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</si>
  <si>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</si>
  <si>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</si>
  <si>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</si>
  <si>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</si>
  <si>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</si>
  <si>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</si>
  <si>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</si>
  <si>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</si>
  <si>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</si>
  <si>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</si>
  <si>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</si>
  <si>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</si>
  <si>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</si>
  <si>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</si>
  <si>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</si>
  <si>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</si>
  <si>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</si>
  <si>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</si>
  <si>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</si>
  <si>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</si>
  <si>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</si>
  <si>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</si>
  <si>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</si>
  <si>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</si>
  <si>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</si>
  <si>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</si>
  <si>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</si>
  <si>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</si>
  <si>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</si>
  <si>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</si>
  <si>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</si>
  <si>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</si>
  <si>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</si>
  <si>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</si>
  <si>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</si>
  <si>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</si>
  <si>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</si>
  <si>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1306881054163</t>
  </si>
  <si>
    <t xml:space="preserve">Neurodex Dexametasona Complejo B Inyectable 1 Ampolleta</t>
  </si>
  <si>
    <t xml:space="preserve">Descripción:
Neurodex inyectable es un medicamento que, según su denominación comercial, combina dexametasona (un glucocorticoide) con vitaminas del complejo B en una sola presentación. La misma marca se comercializa también en tabletas con los mismos componentes. Su indicación, dosis y duración del tratamiento deben ser determinadas por un médico.
Fórmula:
Dexametasona y vitaminas del complejo B. Las concentraciones de cada componente y el volumen de la ampolleta deben confirmarse en el empaque.
Modo de uso:
Solución inyectable. La vía de administración, la dosis y la frecuencia deben ser indicadas por el médico, y la aplicación debe realizarla personal de salud.
Presentación:
Caja con 1 ampolleta (1 pieza).
Advertencias:
- Su venta requiere receta médica.
- Utilícelo únicamente por indicación y bajo supervisión de su médico.
- No lo aplique por cuenta propia ni lo combine con otros medicamentos sin consultar a su médico.
Lea las instrucciones del empaque. Consulte a su médico. No se deje al alcance de los niños.</t>
  </si>
  <si>
    <t xml:space="preserve">Neurodex</t>
  </si>
  <si>
    <t xml:space="preserve">Dexametasona y vitaminas del complejo B</t>
  </si>
  <si>
    <t xml:space="preserve">Proveedor: Medicam; Concentraciones y vía de administración por confirmar en el empaque; Formato de venta: Caja</t>
  </si>
  <si>
    <t xml:space="preserve">NEURODEX INY C 1 DEXAMETASONA COMPLEJO B MEDICAM</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</si>
  <si>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</si>
  <si>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</si>
  <si>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</si>
  <si>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MLM19737819</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</si>
  <si>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</si>
  <si>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</si>
  <si>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</si>
  <si>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</si>
  <si>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</si>
  <si>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</si>
  <si>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</si>
  <si>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</si>
  <si>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</si>
  <si>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</si>
  <si>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</si>
  <si>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</si>
  <si>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</si>
  <si>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</si>
  <si>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</si>
  <si>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</si>
  <si>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</si>
  <si>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</si>
  <si>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</si>
  <si>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de Armstrong Laboratorios, es una solución oral cuyo principio activo es el pidotimod, un inmunomodulador. Se presenta en frascos monodosis de 7 ml con 800 mg de pidotimod cada uno. Es un medicamento de prescripción: su indicación, dosis y duración del tratamiento deben ser determinadas por un médico.
Fórmula:
Cada frasco monodosis de 7 ml contiene 800 mg de pidotimod, con vehículo cbp 7 ml.
Modo de uso:
Vía oral. Siga la dosis y la duración indicadas por su médico.
Presentación:
Caja con 10 frascos monodosis de 800 mg/7 ml cada uno.
Advertencias:
- Su venta requiere receta médica.
- Utilícelo únicamente por indicación y bajo supervisión de su médico.
Lea las instrucciones del empaque. Consulte a su médico. No se deje al alcance de los niños.</t>
  </si>
  <si>
    <t xml:space="preserve">Adimod</t>
  </si>
  <si>
    <t xml:space="preserve">Solución oral en frascos monodosis</t>
  </si>
  <si>
    <t xml:space="preserve">frascos</t>
  </si>
  <si>
    <t xml:space="preserve">Pidotimod</t>
  </si>
  <si>
    <t xml:space="preserve">800 mg / 7 ml</t>
  </si>
  <si>
    <t xml:space="preserve">Volumen por frasco: 7 ml; Requiere receta médica; Formato de venta: Caja</t>
  </si>
  <si>
    <t xml:space="preserve">https://raw.githubusercontent.com/zublimemx/marketplaces-product-images/main/products/7501089808943/images/7501089808943_1.jpg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</si>
  <si>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</si>
  <si>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</si>
  <si>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</si>
  <si>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</si>
  <si>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</si>
  <si>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</si>
  <si>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</si>
  <si>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</si>
  <si>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</si>
  <si>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</si>
  <si>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</si>
  <si>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</si>
  <si>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</si>
  <si>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</si>
  <si>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</si>
  <si>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Fisiofer</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</si>
  <si>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</si>
  <si>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</si>
  <si>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</si>
  <si>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</si>
  <si>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</si>
  <si>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</si>
  <si>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</si>
  <si>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</si>
  <si>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</si>
  <si>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</si>
  <si>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</si>
  <si>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</si>
  <si>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</si>
  <si>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</si>
  <si>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</si>
  <si>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</si>
  <si>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</si>
  <si>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</si>
  <si>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</si>
  <si>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</si>
  <si>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</si>
  <si>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</si>
  <si>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</si>
  <si>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</si>
  <si>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</si>
  <si>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</si>
  <si>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</si>
  <si>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</si>
  <si>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</si>
  <si>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</si>
  <si>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</si>
  <si>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</si>
  <si>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</si>
  <si>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</si>
  <si>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</si>
  <si>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</si>
  <si>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</si>
  <si>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</si>
  <si>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</si>
  <si>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</si>
  <si>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</si>
  <si>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</si>
  <si>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</si>
  <si>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</si>
  <si>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</si>
  <si>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</si>
  <si>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</si>
  <si>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</si>
  <si>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</si>
  <si>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</si>
  <si>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</si>
  <si>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</si>
  <si>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</si>
  <si>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</si>
  <si>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</si>
  <si>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</si>
  <si>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</si>
  <si>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</si>
  <si>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</si>
  <si>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</si>
  <si>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</si>
  <si>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</si>
  <si>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</si>
  <si>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</si>
  <si>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</si>
  <si>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</si>
  <si>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</si>
  <si>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</si>
  <si>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</si>
  <si>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</si>
  <si>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</si>
  <si>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</si>
  <si>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</si>
  <si>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</si>
  <si>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</si>
  <si>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</si>
  <si>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</si>
  <si>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</si>
  <si>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</si>
  <si>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</si>
  <si>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</si>
  <si>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</si>
  <si>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</si>
  <si>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</si>
  <si>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</si>
  <si>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</si>
  <si>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</si>
  <si>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</si>
  <si>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</si>
  <si>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</si>
  <si>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</si>
  <si>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</si>
  <si>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</si>
  <si>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</si>
  <si>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</si>
  <si>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</si>
  <si>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</si>
  <si>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</si>
  <si>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</si>
  <si>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</si>
  <si>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</si>
  <si>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</si>
  <si>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</si>
  <si>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</si>
  <si>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</si>
  <si>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</si>
  <si>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</si>
  <si>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</si>
  <si>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</si>
  <si>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</si>
  <si>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</si>
  <si>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</si>
  <si>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</si>
  <si>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</si>
  <si>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</si>
  <si>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</si>
  <si>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</si>
  <si>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</si>
  <si>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</si>
  <si>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</si>
  <si>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</si>
  <si>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</si>
  <si>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</si>
  <si>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</si>
  <si>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</si>
  <si>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</si>
  <si>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</si>
  <si>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</si>
  <si>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</si>
  <si>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</si>
  <si>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</si>
  <si>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</si>
  <si>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</si>
  <si>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</si>
  <si>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</si>
  <si>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</si>
  <si>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</si>
  <si>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</si>
  <si>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</si>
  <si>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</si>
  <si>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</si>
  <si>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</si>
  <si>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</si>
  <si>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</si>
  <si>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</si>
  <si>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</si>
  <si>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</si>
  <si>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</si>
  <si>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</si>
  <si>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</si>
  <si>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</si>
  <si>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</si>
  <si>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</si>
  <si>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Tribedoce 50,000</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</si>
  <si>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</si>
  <si>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</si>
  <si>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</si>
  <si>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</si>
  <si>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</si>
  <si>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</si>
  <si>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</si>
  <si>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</si>
  <si>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</si>
  <si>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</si>
  <si>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</si>
  <si>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</si>
  <si>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</si>
  <si>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</si>
  <si>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</si>
  <si>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</si>
  <si>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</si>
  <si>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</si>
  <si>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</si>
  <si>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</si>
  <si>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</si>
  <si>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</si>
  <si>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</si>
  <si>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</si>
  <si>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</si>
  <si>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</si>
  <si>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</si>
  <si>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</si>
  <si>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</si>
  <si>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</si>
  <si>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</si>
  <si>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</si>
  <si>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</si>
  <si>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</si>
  <si>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</si>
  <si>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</si>
  <si>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</si>
  <si>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</si>
  <si>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</si>
  <si>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</si>
  <si>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</si>
  <si>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</si>
  <si>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</si>
  <si>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</si>
  <si>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</si>
  <si>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</si>
  <si>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</si>
  <si>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</si>
  <si>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</si>
  <si>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</si>
  <si>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</si>
  <si>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</si>
  <si>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</si>
  <si>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</si>
  <si>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</si>
  <si>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</si>
  <si>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</si>
  <si>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</si>
  <si>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</si>
  <si>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</si>
  <si>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</si>
  <si>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</si>
  <si>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</si>
  <si>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</si>
  <si>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</si>
  <si>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</si>
  <si>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</si>
  <si>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</si>
  <si>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</si>
  <si>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</si>
  <si>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</si>
  <si>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</si>
  <si>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</si>
  <si>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</si>
  <si>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</si>
  <si>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</si>
  <si>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</si>
  <si>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</si>
  <si>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</si>
  <si>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</si>
  <si>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</si>
  <si>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</si>
  <si>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</si>
  <si>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</si>
  <si>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</si>
  <si>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</si>
  <si>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</si>
  <si>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</si>
  <si>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</si>
  <si>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</si>
  <si>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</si>
  <si>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</si>
  <si>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</si>
  <si>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</si>
  <si>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</si>
  <si>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</si>
  <si>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</si>
  <si>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</si>
  <si>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</si>
  <si>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</si>
  <si>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</si>
  <si>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</si>
  <si>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</si>
  <si>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</si>
  <si>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Advance</t>
  </si>
  <si>
    <t xml:space="preserve">Con HMB</t>
  </si>
  <si>
    <t xml:space="preserve">Proteína: 13 g por botella; Aporte: 1.0 kcal/ml; Contiene HMB, 28 vitaminas y minerales, omega 3 y 6; Formato de venta: Botella individual; Líquido listo para tomar</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</si>
  <si>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</si>
  <si>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</si>
  <si>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</si>
  <si>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</si>
  <si>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</si>
  <si>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</si>
  <si>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</si>
  <si>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</si>
  <si>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</si>
  <si>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</si>
  <si>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</si>
  <si>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</si>
  <si>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</si>
  <si>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</si>
  <si>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</si>
  <si>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</si>
  <si>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</si>
  <si>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Forma farmacéutica: Tableta; Antibiótico de acción local intestinal; Venta con receta médica</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</si>
  <si>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</si>
  <si>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</si>
  <si>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</si>
  <si>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</si>
  <si>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</si>
  <si>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</si>
  <si>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</si>
  <si>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</si>
  <si>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</si>
  <si>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</si>
  <si>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</si>
  <si>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</si>
  <si>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</si>
  <si>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</si>
  <si>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</si>
  <si>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</si>
  <si>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</si>
  <si>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</si>
  <si>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</si>
  <si>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</si>
  <si>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</si>
  <si>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</si>
  <si>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</si>
  <si>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</si>
  <si>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</si>
  <si>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</si>
  <si>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</si>
  <si>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</si>
  <si>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</si>
  <si>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</si>
  <si>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</si>
  <si>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</si>
  <si>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</si>
  <si>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</si>
  <si>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</si>
  <si>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</si>
  <si>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</si>
  <si>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</si>
  <si>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</si>
  <si>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</si>
  <si>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</si>
  <si>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</si>
  <si>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</si>
  <si>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</si>
  <si>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</si>
  <si>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</si>
  <si>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</si>
  <si>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</si>
  <si>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</si>
  <si>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</si>
  <si>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</si>
  <si>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</si>
  <si>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</si>
  <si>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</si>
  <si>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</si>
  <si>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</si>
  <si>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</si>
  <si>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</si>
  <si>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</si>
  <si>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</si>
  <si>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</si>
  <si>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</si>
  <si>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</si>
  <si>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</si>
  <si>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</si>
  <si>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</si>
  <si>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</si>
  <si>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</si>
  <si>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</si>
  <si>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</si>
  <si>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</si>
  <si>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</si>
  <si>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</si>
  <si>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</si>
  <si>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</si>
  <si>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</si>
  <si>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</si>
  <si>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</si>
  <si>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</si>
  <si>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</si>
  <si>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</si>
  <si>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</si>
  <si>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</si>
  <si>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</si>
  <si>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</si>
  <si>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</si>
  <si>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</si>
  <si>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</si>
  <si>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</si>
  <si>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</si>
  <si>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</si>
  <si>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</si>
  <si>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</si>
  <si>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</si>
  <si>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</si>
  <si>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</si>
  <si>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</si>
  <si>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</si>
  <si>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</si>
  <si>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</si>
  <si>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</si>
  <si>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</si>
  <si>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</si>
  <si>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</si>
  <si>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</si>
  <si>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</si>
  <si>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</si>
  <si>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</si>
  <si>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</si>
  <si>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</si>
  <si>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https://raw.githubusercontent.com/zublimemx/marketplaces-product-images/main/products/7501287627957/images/7501287627957_1.jpg</t>
  </si>
  <si>
    <t xml:space="preserve">https://raw.githubusercontent.com/zublimemx/marketplaces-product-images/main/products/7501287627957/images/7501287627957_2.jpg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</si>
  <si>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</si>
  <si>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</si>
  <si>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</si>
  <si>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</si>
  <si>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</si>
  <si>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</si>
  <si>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</si>
  <si>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</si>
  <si>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</si>
  <si>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</si>
  <si>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</si>
  <si>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</si>
  <si>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</si>
  <si>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</si>
  <si>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</si>
  <si>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</si>
  <si>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</si>
  <si>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</si>
  <si>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</si>
  <si>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</si>
  <si>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</si>
  <si>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</si>
  <si>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</si>
  <si>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</si>
  <si>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</si>
  <si>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</si>
  <si>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</si>
  <si>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</si>
  <si>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</si>
  <si>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</si>
  <si>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</si>
  <si>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</si>
  <si>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</si>
  <si>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</si>
  <si>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</si>
  <si>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</si>
  <si>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</si>
  <si>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</si>
  <si>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</si>
  <si>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</si>
  <si>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</si>
  <si>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</si>
  <si>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</si>
  <si>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</si>
  <si>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</si>
  <si>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</si>
  <si>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</si>
  <si>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</si>
  <si>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</si>
  <si>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</si>
  <si>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</si>
  <si>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</si>
  <si>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</si>
  <si>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</si>
  <si>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</si>
  <si>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</si>
  <si>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</si>
  <si>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</si>
  <si>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</si>
  <si>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</si>
  <si>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</si>
  <si>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Lincocin</t>
  </si>
  <si>
    <t xml:space="preserve">Lincomicina</t>
  </si>
  <si>
    <t xml:space="preserve">600 mg/2 ml</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</si>
  <si>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</si>
  <si>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</si>
  <si>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</si>
  <si>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</si>
  <si>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</si>
  <si>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</si>
  <si>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</si>
  <si>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</si>
  <si>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</si>
  <si>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</si>
  <si>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</si>
  <si>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</si>
  <si>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</si>
  <si>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</si>
  <si>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</si>
  <si>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</si>
  <si>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</si>
  <si>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</si>
  <si>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</si>
  <si>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</si>
  <si>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</si>
  <si>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</si>
  <si>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</si>
  <si>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</si>
  <si>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</si>
  <si>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</si>
  <si>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</si>
  <si>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</si>
  <si>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</si>
  <si>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</si>
  <si>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</si>
  <si>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</si>
  <si>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</si>
  <si>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</si>
  <si>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</si>
  <si>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</si>
  <si>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</si>
  <si>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</si>
  <si>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</si>
  <si>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</si>
  <si>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</si>
  <si>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</si>
  <si>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</si>
  <si>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</si>
  <si>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</si>
  <si>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</si>
  <si>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</si>
  <si>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</si>
  <si>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</si>
  <si>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</si>
  <si>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</si>
  <si>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</si>
  <si>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</si>
  <si>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https://raw.githubusercontent.com/zublimemx/marketplaces-product-images/main/products/7501314704552/images/7501314704552_2.jpg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</si>
  <si>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</si>
  <si>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</si>
  <si>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</si>
  <si>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</si>
  <si>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</si>
  <si>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</si>
  <si>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</si>
  <si>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</si>
  <si>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</si>
  <si>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</si>
  <si>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</si>
  <si>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</si>
  <si>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</si>
  <si>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</si>
  <si>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</si>
  <si>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</si>
  <si>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</si>
  <si>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</si>
  <si>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</si>
  <si>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</si>
  <si>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</si>
  <si>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</si>
  <si>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</si>
  <si>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</si>
  <si>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</si>
  <si>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</si>
  <si>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</si>
  <si>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</si>
  <si>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</si>
  <si>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</si>
  <si>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</si>
  <si>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</si>
  <si>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</si>
  <si>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</si>
  <si>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</si>
  <si>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</si>
  <si>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</si>
  <si>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</si>
  <si>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</si>
  <si>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</si>
  <si>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</si>
  <si>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</si>
  <si>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</si>
  <si>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https://raw.githubusercontent.com/zublimemx/marketplaces-product-images/main/products/7501318646223/images/7501318646223_1.jpg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</si>
  <si>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</si>
  <si>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</si>
  <si>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</si>
  <si>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</si>
  <si>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</si>
  <si>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</si>
  <si>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</si>
  <si>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</si>
  <si>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</si>
  <si>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</si>
  <si>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</si>
  <si>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</si>
  <si>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</si>
  <si>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</si>
  <si>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</si>
  <si>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</si>
  <si>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</si>
  <si>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</si>
  <si>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</si>
  <si>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</si>
  <si>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https://raw.githubusercontent.com/zublimemx/marketplaces-product-images/main/products/7501165010673/images/7501165010673_1.jpg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</si>
  <si>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</si>
  <si>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</si>
  <si>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</si>
  <si>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</si>
  <si>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Amoxicilina</t>
  </si>
  <si>
    <t xml:space="preserve">Antibiótico; Tratamiento completo de 6 días; Forma farmacéutica: comprimido</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</si>
  <si>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</si>
  <si>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</si>
  <si>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</si>
  <si>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</si>
  <si>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</si>
  <si>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</si>
  <si>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</si>
  <si>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</si>
  <si>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</si>
  <si>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</si>
  <si>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</si>
  <si>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</si>
  <si>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</si>
  <si>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</si>
  <si>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</si>
  <si>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</si>
  <si>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</si>
  <si>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</si>
  <si>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</si>
  <si>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</si>
  <si>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https://raw.githubusercontent.com/zublimemx/marketplaces-product-images/main/products/7501095467264/images/7501095467264_1.jpg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</si>
  <si>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</si>
  <si>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</si>
  <si>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</si>
  <si>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</si>
  <si>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</si>
  <si>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</si>
  <si>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</si>
  <si>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</si>
  <si>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</si>
  <si>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</si>
  <si>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</si>
  <si>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</si>
  <si>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</si>
  <si>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</si>
  <si>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</si>
  <si>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</si>
  <si>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</si>
  <si>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</si>
  <si>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</si>
  <si>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</si>
  <si>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</si>
  <si>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</si>
  <si>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</si>
  <si>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</si>
  <si>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</si>
  <si>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</si>
  <si>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</si>
  <si>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</si>
  <si>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</si>
  <si>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</si>
  <si>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</si>
  <si>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</si>
  <si>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Lurmivi</t>
  </si>
  <si>
    <t xml:space="preserve">Tinidazol, Clindamicina, Fluconazol</t>
  </si>
  <si>
    <t xml:space="preserve">500 mg / 312.5 mg / 37.5 mg</t>
  </si>
  <si>
    <t xml:space="preserve">Medicamento de patente; Forma farmacéutica: tableta; Formato de venta: unidad</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</si>
  <si>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</si>
  <si>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</si>
  <si>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</si>
  <si>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</si>
  <si>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</si>
  <si>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</si>
  <si>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</si>
  <si>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</si>
  <si>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</si>
  <si>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</si>
  <si>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</si>
  <si>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</si>
  <si>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</si>
  <si>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</si>
  <si>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</si>
  <si>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</si>
  <si>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</si>
  <si>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</si>
  <si>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</si>
  <si>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</si>
  <si>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</si>
  <si>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</si>
  <si>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</si>
  <si>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</si>
  <si>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</si>
  <si>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</si>
  <si>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</si>
  <si>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</si>
  <si>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</si>
  <si>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</si>
  <si>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</si>
  <si>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</si>
  <si>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</si>
  <si>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</si>
  <si>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</si>
  <si>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</si>
  <si>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</si>
  <si>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</si>
  <si>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</si>
  <si>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</si>
  <si>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</si>
  <si>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</si>
  <si>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</si>
  <si>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</si>
  <si>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</si>
  <si>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</si>
  <si>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</si>
  <si>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</si>
  <si>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</si>
  <si>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</si>
  <si>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</si>
  <si>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</si>
  <si>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</si>
  <si>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</si>
  <si>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</si>
  <si>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MLM27676226</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</si>
  <si>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</si>
  <si>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</si>
  <si>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</si>
  <si>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</si>
  <si>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</si>
  <si>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</si>
  <si>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</si>
  <si>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</si>
  <si>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</si>
  <si>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</si>
  <si>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</si>
  <si>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</si>
  <si>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</si>
  <si>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</si>
  <si>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</si>
  <si>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</si>
  <si>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</si>
  <si>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</si>
  <si>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</si>
  <si>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</si>
  <si>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</si>
  <si>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</si>
  <si>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</si>
  <si>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</si>
  <si>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</si>
  <si>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</si>
  <si>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</si>
  <si>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XG</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</si>
  <si>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</si>
  <si>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</si>
  <si>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</si>
  <si>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</si>
  <si>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</si>
  <si>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</si>
  <si>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</si>
  <si>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</si>
  <si>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</si>
  <si>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</si>
  <si>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</si>
  <si>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</si>
  <si>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</si>
  <si>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</si>
  <si>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</si>
  <si>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</si>
  <si>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https://raw.githubusercontent.com/zublimemx/marketplaces-product-images/main/products/5997001328316/images/5997001328316_1.jpg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</si>
  <si>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</si>
  <si>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</si>
  <si>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</si>
  <si>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</si>
  <si>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</si>
  <si>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</si>
  <si>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</si>
  <si>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</si>
  <si>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</si>
  <si>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</si>
  <si>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</si>
  <si>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</si>
  <si>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</si>
  <si>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</si>
  <si>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</si>
  <si>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https://raw.githubusercontent.com/zublimemx/marketplaces-product-images/main/products/300090050139/images/300090050139_1.jpg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</si>
  <si>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</si>
  <si>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</si>
  <si>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</si>
  <si>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</si>
  <si>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</si>
  <si>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</si>
  <si>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</si>
  <si>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</si>
  <si>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</si>
  <si>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</si>
  <si>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</si>
  <si>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</si>
  <si>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</si>
  <si>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</si>
  <si>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</si>
  <si>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</si>
  <si>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</si>
  <si>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</si>
  <si>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</si>
  <si>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</si>
  <si>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</si>
  <si>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</si>
  <si>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</si>
  <si>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</si>
  <si>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</si>
  <si>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</si>
  <si>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</si>
  <si>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</si>
  <si>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</si>
  <si>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</si>
  <si>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</si>
  <si>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</si>
  <si>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</si>
  <si>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</si>
  <si>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</si>
  <si>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</si>
  <si>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</si>
  <si>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</si>
  <si>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</si>
  <si>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</si>
  <si>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</si>
  <si>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</si>
  <si>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</si>
  <si>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</si>
  <si>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</si>
  <si>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</si>
  <si>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</si>
  <si>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</si>
  <si>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</si>
  <si>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</si>
  <si>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</si>
  <si>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</si>
  <si>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</si>
  <si>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</si>
  <si>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</si>
  <si>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</si>
  <si>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</si>
  <si>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</si>
  <si>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</si>
  <si>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</si>
  <si>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</si>
  <si>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</si>
  <si>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</si>
  <si>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</si>
  <si>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</si>
  <si>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</si>
  <si>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</si>
  <si>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</si>
  <si>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</si>
  <si>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</si>
  <si>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</si>
  <si>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</si>
  <si>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</si>
  <si>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</si>
  <si>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</si>
  <si>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</si>
  <si>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</si>
  <si>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</si>
  <si>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</si>
  <si>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</si>
  <si>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</si>
  <si>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</si>
  <si>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</si>
  <si>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</si>
  <si>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</si>
  <si>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</si>
  <si>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</si>
  <si>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</si>
  <si>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</si>
  <si>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</si>
  <si>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</si>
  <si>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</si>
  <si>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</si>
  <si>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</si>
  <si>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</si>
  <si>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</si>
  <si>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</si>
  <si>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</si>
  <si>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</si>
  <si>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</si>
  <si>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</si>
  <si>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</si>
  <si>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</si>
  <si>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</si>
  <si>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</si>
  <si>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</si>
  <si>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</si>
  <si>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</si>
  <si>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</si>
  <si>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</si>
  <si>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</si>
  <si>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</si>
  <si>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</si>
  <si>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</si>
  <si>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</si>
  <si>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</si>
  <si>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</si>
  <si>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</si>
  <si>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</si>
  <si>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</si>
  <si>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</si>
  <si>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</si>
  <si>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</si>
  <si>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</si>
  <si>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</si>
  <si>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</si>
  <si>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</si>
  <si>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</si>
  <si>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</si>
  <si>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</si>
  <si>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</si>
  <si>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</si>
  <si>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</si>
  <si>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</si>
  <si>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</si>
  <si>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</si>
  <si>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</si>
  <si>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</si>
  <si>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</si>
  <si>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</si>
  <si>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</si>
  <si>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</si>
  <si>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</si>
  <si>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</si>
  <si>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</si>
  <si>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</si>
  <si>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</si>
  <si>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</si>
  <si>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</si>
  <si>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</si>
  <si>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</si>
  <si>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</si>
  <si>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</si>
  <si>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</si>
  <si>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</si>
  <si>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</si>
  <si>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</si>
  <si>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</si>
  <si>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</si>
  <si>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</si>
  <si>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</si>
  <si>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</si>
  <si>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</si>
  <si>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</si>
  <si>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</si>
  <si>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</si>
  <si>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</si>
  <si>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</si>
  <si>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</si>
  <si>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</si>
  <si>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</si>
  <si>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</si>
  <si>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</si>
  <si>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</si>
  <si>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</si>
  <si>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</si>
  <si>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</si>
  <si>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</si>
  <si>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</si>
  <si>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</si>
  <si>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</si>
  <si>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</si>
  <si>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</si>
  <si>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</si>
  <si>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</si>
  <si>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</si>
  <si>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</si>
  <si>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Tafirol</t>
  </si>
  <si>
    <t xml:space="preserve">Formato de venta: Caja; Analgésico y antipirético</t>
  </si>
  <si>
    <t xml:space="preserve">https://raw.githubusercontent.com/zublimemx/marketplaces-product-images/main/products/7501871720675/images/7501871720675_2.jpg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</si>
  <si>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</si>
  <si>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</si>
  <si>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</si>
  <si>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</si>
  <si>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</si>
  <si>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</si>
  <si>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</si>
  <si>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</si>
  <si>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</si>
  <si>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</si>
  <si>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</si>
  <si>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</si>
  <si>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</si>
  <si>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</si>
  <si>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</si>
  <si>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</si>
  <si>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</si>
  <si>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</si>
  <si>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</si>
  <si>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</si>
  <si>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</si>
  <si>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</si>
  <si>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</si>
  <si>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</si>
  <si>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</si>
  <si>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</si>
  <si>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</si>
  <si>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</si>
  <si>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</si>
  <si>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</si>
  <si>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</si>
  <si>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</si>
  <si>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</si>
  <si>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Unesia</t>
  </si>
  <si>
    <t xml:space="preserve">Ungüento, paquete de 2 tubos</t>
  </si>
  <si>
    <t xml:space="preserve">Bifonazol</t>
  </si>
  <si>
    <t xml:space="preserve">1 g por 100 g</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</si>
  <si>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</si>
  <si>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</si>
  <si>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</si>
  <si>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</si>
  <si>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</si>
  <si>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</si>
  <si>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</si>
  <si>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</si>
  <si>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</si>
  <si>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</si>
  <si>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</si>
  <si>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</si>
  <si>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</si>
  <si>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</si>
  <si>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</si>
  <si>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</si>
  <si>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</si>
  <si>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</si>
  <si>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</si>
  <si>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</si>
  <si>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</si>
  <si>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</si>
  <si>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</si>
  <si>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</si>
  <si>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</si>
  <si>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</si>
  <si>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</si>
  <si>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</si>
  <si>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</si>
  <si>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</si>
  <si>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</si>
  <si>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</si>
  <si>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</si>
  <si>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</si>
  <si>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</si>
  <si>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</si>
  <si>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</si>
  <si>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</si>
  <si>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</si>
  <si>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</si>
  <si>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</si>
  <si>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</si>
  <si>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</si>
  <si>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</si>
  <si>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</si>
  <si>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</si>
  <si>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</si>
  <si>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</si>
  <si>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</si>
  <si>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</si>
  <si>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</si>
  <si>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</si>
  <si>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</si>
  <si>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</si>
  <si>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</si>
  <si>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</si>
  <si>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</si>
  <si>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</si>
  <si>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</si>
  <si>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</si>
  <si>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</si>
  <si>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</si>
  <si>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</si>
  <si>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</si>
  <si>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</si>
  <si>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</si>
  <si>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</si>
  <si>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</si>
  <si>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</si>
  <si>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</si>
  <si>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</si>
  <si>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</si>
  <si>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</si>
  <si>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</si>
  <si>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</si>
  <si>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</si>
  <si>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</si>
  <si>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</si>
  <si>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</si>
  <si>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</si>
  <si>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</si>
  <si>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</si>
  <si>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</si>
  <si>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</si>
  <si>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</si>
  <si>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7501152111307</t>
  </si>
  <si>
    <t xml:space="preserve">Árnica Montana Paquete con 10 Piezas</t>
  </si>
  <si>
    <t xml:space="preserve">Descripción:
Producto a base de Arnica montana en presentación de paquete con 10 piezas. Arnica montana es el nombre científico de la árnica, una planta herbácea de flores amarillas de la familia de las asteráceas que se emplea desde hace mucho tiempo en productos de uso tradicional y en preparaciones homeopáticas. La información disponible sobre este artículo es limitada: consulte la etiqueta del empaque para conocer la forma farmacéutica, la concentración, el modo de uso y las indicaciones que declara el fabricante.
Composición:
Arnica montana. Consulte en el empaque la concentración o dilución y los demás componentes.
Presentación:
Paquete con 10 piezas.
Advertencias:
- Consulte la etiqueta del empaque antes de usar el producto.
- Si usted está embarazada o en lactancia, o si tiene alguna enfermedad o toma otros medicamentos, consulte a su médico antes de utilizarlo.
Lea las instrucciones del empaque. Consulte a su médico. No se deje al alcance de los niños.</t>
  </si>
  <si>
    <t xml:space="preserve">Arnica Montana</t>
  </si>
  <si>
    <t xml:space="preserve">Arnica montana</t>
  </si>
  <si>
    <t xml:space="preserve">Formato de venta: Paquete con 10 piezas; Forma farmacéutica, concentración y fabricante por confirmar en el empaque</t>
  </si>
  <si>
    <t xml:space="preserve">ARNICA MONTANA PAQ C 10</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</si>
  <si>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</si>
  <si>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</si>
  <si>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</si>
  <si>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</si>
  <si>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</si>
  <si>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</si>
  <si>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</si>
  <si>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</si>
  <si>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</si>
  <si>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</si>
  <si>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</si>
  <si>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</si>
  <si>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</si>
  <si>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</si>
  <si>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</si>
  <si>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</si>
  <si>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</si>
  <si>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</si>
  <si>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</si>
  <si>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</si>
  <si>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</si>
  <si>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</si>
  <si>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</si>
  <si>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</si>
  <si>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</si>
  <si>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</si>
  <si>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</si>
  <si>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</si>
  <si>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</si>
  <si>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</si>
  <si>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</si>
  <si>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</si>
  <si>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7501868902213</t>
  </si>
  <si>
    <t xml:space="preserve">Venda Elástica Dibar 30 cm x 5 m Paquete con 8 Piezas</t>
  </si>
  <si>
    <t xml:space="preserve">MLM178504</t>
  </si>
  <si>
    <t xml:space="preserve">Salud y Equipamiento Médico &gt; Cuidado de la Salud &gt; Farmacia &gt; Vendas</t>
  </si>
  <si>
    <t xml:space="preserve">Descripción:
Venda elástica Dibar de tejido plano, fabricada con algodón y fibras sintéticas, de media compresión y media elasticidad. Cada venda mide 30 cm de ancho por 5 m de largo y el paquete incluye 8 piezas, por lo que es práctica para clínicas, consultorios, botiquines y uso en casa.
Características:
- Tejido plano con 60 % algodón y 40 % poliéster.
- Compresión y elasticidad medias.
- Medida de 30 cm x 5 m por pieza.
- Paquete con 8 piezas.
Modo de uso:
Se usa para asegurar férulas, compresas frías o calientes, apósitos y tubos de catéter, y para apoyar, asegurar y proteger zonas con torceduras o esguinces. Envuelva la zona a cubrir con una tensión moderada, sin cortar la circulación, y fije el extremo de la venda.
Presentación:
Paquete con 8 vendas elásticas de 30 cm x 5 m.
Advertencias:
No aplique una compresión excesiva. Si nota adormecimiento, cambio de color u hormigueo en la zona vendada, retire la venda y consulte a su médico.</t>
  </si>
  <si>
    <t xml:space="preserve">Paquete de vendas elásticas</t>
  </si>
  <si>
    <t xml:space="preserve">m</t>
  </si>
  <si>
    <t xml:space="preserve">Ancho: 30 cm; Largo: 5 m por pieza; Material: 60 % algodón y 40 % poliéster (tejido plano); Compresión y elasticidad medias; Formato de venta: Paquete con 8 piezas</t>
  </si>
  <si>
    <t xml:space="preserve">VENDA DIBAR 30 CM C 8 PZAS</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</si>
  <si>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</si>
  <si>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</si>
  <si>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</si>
  <si>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</si>
  <si>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</si>
  <si>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</si>
  <si>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</si>
  <si>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</si>
  <si>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</si>
  <si>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</si>
  <si>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</si>
  <si>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</si>
  <si>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</si>
  <si>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</si>
  <si>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</si>
  <si>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</si>
  <si>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</si>
  <si>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</si>
  <si>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</si>
  <si>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</si>
  <si>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</si>
  <si>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</si>
  <si>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</si>
  <si>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</si>
  <si>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</si>
  <si>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</si>
  <si>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</si>
  <si>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</si>
  <si>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</si>
  <si>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</si>
  <si>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</si>
  <si>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</si>
  <si>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</si>
  <si>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</si>
  <si>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</si>
  <si>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</si>
  <si>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</si>
  <si>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</si>
  <si>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</si>
  <si>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</si>
  <si>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</si>
  <si>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</si>
  <si>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</si>
  <si>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</si>
  <si>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</si>
  <si>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</si>
  <si>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</si>
  <si>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</si>
  <si>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</si>
  <si>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</si>
  <si>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</si>
  <si>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</si>
  <si>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</si>
  <si>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</si>
  <si>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https://raw.githubusercontent.com/zublimemx/marketplaces-product-images/main/products/7501022141571/images/7501022141571_1.jpg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</si>
  <si>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</si>
  <si>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</si>
  <si>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</si>
  <si>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</si>
  <si>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</si>
  <si>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</si>
  <si>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</si>
  <si>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</si>
  <si>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</si>
  <si>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</si>
  <si>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</si>
  <si>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</si>
  <si>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</si>
  <si>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</si>
  <si>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</si>
  <si>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</si>
  <si>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</si>
  <si>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</si>
  <si>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</si>
  <si>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</si>
  <si>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</si>
  <si>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</si>
  <si>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</si>
  <si>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</si>
  <si>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</si>
  <si>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CRA NEUTRO B LIQ HID 400ML</t>
  </si>
  <si>
    <t xml:space="preserve">7501868900226</t>
  </si>
  <si>
    <t xml:space="preserve">Alcohol Etílico 96° Dibar 250 ml Caja con 36 Piezas</t>
  </si>
  <si>
    <t xml:space="preserve">Descripción:
Alcohol etílico puro de 96° G.L., sin desnaturalizar, marca Dibar, en botella de polietileno de 250 ml. Es una solución líquida transparente, volátil y de rápida evaporación, de uso externo como antiséptico y desinfectante en clínicas, consultorios y en casa. Esta presentación corresponde a la caja con 36 botellas.
Características:
- Alcohol etílico puro de 96° G.L.
- Sin desnaturalizar.
- Botella de 250 ml, caja con 36 piezas.
- Solución líquida transparente de rápida evaporación.
Modo de uso:
Uso externo. Aplique sobre la superficie o el material que desea desinfectar con una gasa o un algodón. Se puede diluir según el uso previsto.
Presentación:
Caja con 36 botellas de 250 ml.
Advertencias:
- Producto inflamable: manténgase alejado del fuego, chispas y fuentes de calor.
- No debe ingerirse ni aplicarse sobre piel lesionada.
- Almacénese en un lugar fresco, seco y bien ventilado, con el envase bien cerrado y protegido de la luz solar directa.
- Manténgase fuera del alcance de los niños.</t>
  </si>
  <si>
    <t xml:space="preserve">Botella de polietileno</t>
  </si>
  <si>
    <t xml:space="preserve">Uso externo</t>
  </si>
  <si>
    <t xml:space="preserve">Sin desnaturalizar; Formato de venta: Caja con 36 botellas de 250 ml; Vida útil: 5 años</t>
  </si>
  <si>
    <t xml:space="preserve">ALCO R 250ML C36 PZAS DIBAR</t>
  </si>
  <si>
    <t xml:space="preserve">1306881052251</t>
  </si>
  <si>
    <t xml:space="preserve">B-Tracet XL Ketorolaco Lidocaína B1 B12 3 Ampolletas</t>
  </si>
  <si>
    <t xml:space="preserve">Descripción:
B-Tracet XL es una solución inyectable de laboratorios Medicam que combina ketorolaco, lidocaína, tiamina (vitamina B1) y cianocobalamina (vitamina B12). Se presenta en caja con 3 ampolletas para administración por vía inyectable y forma parte de la familia B-Tracet de Medicam.
Composición:
- Ketorolaco: analgésico antiinflamatorio no esteroideo.
- Lidocaína: anestésico local.
- Tiamina (vitamina B1) y cianocobalamina (vitamina B12): vitaminas del complejo B.
Consulte en el empaque la concentración y el volumen de cada ampolleta.
Modo de uso:
Vía inyectable. La dosis, la vía de administración y la duración del tratamiento las determina el médico, y la aplicación debe ser realizada por personal de salud capacitado.
Presentación:
Caja con 3 ampolletas de solución inyectable.
Advertencias:
- Su venta requiere receta médica.
- No lo utilice por cuenta propia; su uso debe estar bajo supervisión médica.
Lea las instrucciones del empaque. Consulte a su médico. No se deje al alcance de los niños.</t>
  </si>
  <si>
    <t xml:space="preserve">B-Tracet</t>
  </si>
  <si>
    <t xml:space="preserve">XL</t>
  </si>
  <si>
    <t xml:space="preserve">Caja con 3 ampolletas de solución inyectable</t>
  </si>
  <si>
    <t xml:space="preserve">Ketorolaco, lidocaína, tiamina (B1), cianocobalamina (B12)</t>
  </si>
  <si>
    <t xml:space="preserve">Concentraciones por confirmar en el empaque; Requiere receta médica; Formato de venta: Caja con 3 ampolletas</t>
  </si>
  <si>
    <t xml:space="preserve">B TRACET XL SOL C3 AMP KETOROLACO LIDOCAINA TIAMINA CIANOCOBALAMINA MEDICAM 500</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</si>
  <si>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</si>
  <si>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</si>
  <si>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</si>
  <si>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</si>
  <si>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</si>
  <si>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</si>
  <si>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</si>
  <si>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</si>
  <si>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</si>
  <si>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</si>
  <si>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</si>
  <si>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</si>
  <si>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</si>
  <si>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</si>
  <si>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</si>
  <si>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</si>
  <si>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</si>
  <si>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</si>
  <si>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</si>
  <si>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</si>
  <si>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</si>
  <si>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</si>
  <si>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</si>
  <si>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</si>
  <si>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</si>
  <si>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</si>
  <si>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</si>
  <si>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</si>
  <si>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</si>
  <si>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</si>
  <si>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</si>
  <si>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</si>
  <si>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</si>
  <si>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</si>
  <si>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</si>
  <si>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</si>
  <si>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</si>
  <si>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</si>
  <si>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</si>
  <si>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</si>
  <si>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</si>
  <si>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</si>
  <si>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</si>
  <si>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</si>
  <si>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</si>
  <si>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</si>
  <si>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</si>
  <si>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</si>
  <si>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</si>
  <si>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</si>
  <si>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</si>
  <si>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</si>
  <si>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</si>
  <si>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</si>
  <si>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</si>
  <si>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</si>
  <si>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</si>
  <si>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</si>
  <si>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</si>
  <si>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</si>
  <si>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</si>
  <si>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</si>
  <si>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</si>
  <si>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</si>
  <si>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</si>
  <si>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</si>
  <si>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</si>
  <si>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</si>
  <si>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</si>
  <si>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</si>
  <si>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</si>
  <si>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</si>
  <si>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</si>
  <si>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</si>
  <si>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</si>
  <si>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</si>
  <si>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</si>
  <si>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</si>
  <si>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</si>
  <si>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</si>
  <si>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</si>
  <si>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</si>
  <si>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</si>
  <si>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https://raw.githubusercontent.com/zublimemx/marketplaces-product-images/main/products/7500435169035/images/7500435169035_1.jpg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</si>
  <si>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</si>
  <si>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</si>
  <si>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</si>
  <si>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</si>
  <si>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</si>
  <si>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</si>
  <si>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</si>
  <si>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</si>
  <si>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</si>
  <si>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</si>
  <si>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</si>
  <si>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</si>
  <si>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</si>
  <si>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</si>
  <si>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</si>
  <si>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</si>
  <si>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</si>
  <si>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</si>
  <si>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</si>
  <si>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</si>
  <si>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</si>
  <si>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</si>
  <si>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</si>
  <si>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</si>
  <si>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</si>
  <si>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</si>
  <si>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</si>
  <si>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</si>
  <si>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</si>
  <si>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</si>
  <si>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</si>
  <si>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</si>
  <si>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</si>
  <si>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</si>
  <si>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https://raw.githubusercontent.com/zublimemx/marketplaces-product-images/main/products/070942302289/images/070942302289_1.jpg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</si>
  <si>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</si>
  <si>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</si>
  <si>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</si>
  <si>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</si>
  <si>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</si>
  <si>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</si>
  <si>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BD</t>
  </si>
  <si>
    <t xml:space="preserve">Becton Dickinson</t>
  </si>
  <si>
    <t xml:space="preserve">Plastipak</t>
  </si>
  <si>
    <t xml:space="preserve">Aguja verde 21 G x 32 mm</t>
  </si>
  <si>
    <t xml:space="preserve">Caja con 100 jeringas</t>
  </si>
  <si>
    <t xml:space="preserve">Capacidad: 5 ml; Estéril; Desechable, un solo uso; Calibre de aguja: 21 G x 32 mm (inferido por el color verde); Formato de venta: caja con 100</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</si>
  <si>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</si>
  <si>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</si>
  <si>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</si>
  <si>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</si>
  <si>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</si>
  <si>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</si>
  <si>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</si>
  <si>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</si>
  <si>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</si>
  <si>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</si>
  <si>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</si>
  <si>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</si>
  <si>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</si>
  <si>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</si>
  <si>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</si>
  <si>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</si>
  <si>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</si>
  <si>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</si>
  <si>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</si>
  <si>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</si>
  <si>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</si>
  <si>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</si>
  <si>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</si>
  <si>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</si>
  <si>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</si>
  <si>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</si>
  <si>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</si>
  <si>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</si>
  <si>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</si>
  <si>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</si>
  <si>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</si>
  <si>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</si>
  <si>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</si>
  <si>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</si>
  <si>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</si>
  <si>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</si>
  <si>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</si>
  <si>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</si>
  <si>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</si>
  <si>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</si>
  <si>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</si>
  <si>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</si>
  <si>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</si>
  <si>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</si>
  <si>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</si>
  <si>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</si>
  <si>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</si>
  <si>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</si>
  <si>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</si>
  <si>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</si>
  <si>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</si>
  <si>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</si>
  <si>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</si>
  <si>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</si>
  <si>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Todo tipo de piel</t>
  </si>
  <si>
    <t xml:space="preserve">Tipo de producto: emulsión corporal aclaradora hidratante; Activos: niacinamida 3%, vitamina C, agua de regaliz; Formato de venta: pieza</t>
  </si>
  <si>
    <t xml:space="preserve">https://raw.githubusercontent.com/zublimemx/marketplaces-product-images/main/products/7502250342747/images/7502250342747_1.jpg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</si>
  <si>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</si>
  <si>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</si>
  <si>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</si>
  <si>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</si>
  <si>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</si>
  <si>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</si>
  <si>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</si>
  <si>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</si>
  <si>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</si>
  <si>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</si>
  <si>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</si>
  <si>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</si>
  <si>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</si>
  <si>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</si>
  <si>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</si>
  <si>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</si>
  <si>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</si>
  <si>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</si>
  <si>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</si>
  <si>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</si>
  <si>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</si>
  <si>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https://raw.githubusercontent.com/zublimemx/marketplaces-product-images/main/products/7509546074511/images/7509546074511_1.jpg</t>
  </si>
  <si>
    <t xml:space="preserve">https://raw.githubusercontent.com/zublimemx/marketplaces-product-images/main/products/7509546074511/images/7509546074511_2.jpg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</si>
  <si>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</si>
  <si>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</si>
  <si>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</si>
  <si>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</si>
  <si>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</si>
  <si>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</si>
  <si>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</si>
  <si>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</si>
  <si>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</si>
  <si>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</si>
  <si>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</si>
  <si>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</si>
  <si>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</si>
  <si>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</si>
  <si>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</si>
  <si>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</si>
  <si>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</si>
  <si>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</si>
  <si>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</si>
  <si>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</si>
  <si>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</si>
  <si>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</si>
  <si>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</si>
  <si>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</si>
  <si>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</si>
  <si>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</si>
  <si>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</si>
  <si>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</si>
  <si>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</si>
  <si>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</si>
  <si>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</si>
  <si>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</si>
  <si>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https://raw.githubusercontent.com/zublimemx/marketplaces-product-images/main/products/7501298224176/images/7501298224176_1.jpg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</si>
  <si>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</si>
  <si>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</si>
  <si>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</si>
  <si>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</si>
  <si>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</si>
  <si>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</si>
  <si>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</si>
  <si>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</si>
  <si>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</si>
  <si>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</si>
  <si>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</si>
  <si>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</si>
  <si>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</si>
  <si>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</si>
  <si>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</si>
  <si>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</si>
  <si>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</si>
  <si>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</si>
  <si>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</si>
  <si>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</si>
  <si>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</si>
  <si>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</si>
  <si>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</si>
  <si>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</si>
  <si>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</si>
  <si>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</si>
  <si>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</si>
  <si>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</si>
  <si>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</si>
  <si>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</si>
  <si>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</si>
  <si>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</si>
  <si>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</si>
  <si>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</si>
  <si>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</si>
  <si>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</si>
  <si>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</si>
  <si>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</si>
  <si>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</si>
  <si>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</si>
  <si>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</si>
  <si>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</si>
  <si>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</si>
  <si>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</si>
  <si>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</si>
  <si>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</si>
  <si>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</si>
  <si>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</si>
  <si>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</si>
  <si>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</si>
  <si>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</si>
  <si>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</si>
  <si>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</si>
  <si>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</si>
  <si>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</si>
  <si>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</si>
  <si>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</si>
  <si>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</si>
  <si>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</si>
  <si>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</si>
  <si>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</si>
  <si>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</si>
  <si>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</si>
  <si>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</si>
  <si>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</si>
  <si>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</si>
  <si>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</si>
  <si>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</si>
  <si>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</si>
  <si>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</si>
  <si>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</si>
  <si>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</si>
  <si>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</si>
  <si>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</si>
  <si>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</si>
  <si>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</si>
  <si>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</si>
  <si>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</si>
  <si>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</si>
  <si>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</si>
  <si>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</si>
  <si>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</si>
  <si>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</si>
  <si>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</si>
  <si>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</si>
  <si>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</si>
  <si>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</si>
  <si>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</si>
  <si>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</si>
  <si>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</si>
  <si>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</si>
  <si>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</si>
  <si>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</si>
  <si>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</si>
  <si>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</si>
  <si>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</si>
  <si>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</si>
  <si>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</si>
  <si>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</si>
  <si>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Alka-Seltzer</t>
  </si>
  <si>
    <t xml:space="preserve">Caja con 100 tabletas</t>
  </si>
  <si>
    <t xml:space="preserve">Bicarbonato de sodio, Ácido cítrico, Ácido acetilsalicílico</t>
  </si>
  <si>
    <t xml:space="preserve">Forma farmacéutica: tableta efervescente; Formato de venta: caja con 100 tabletas</t>
  </si>
  <si>
    <t xml:space="preserve">https://raw.githubusercontent.com/zublimemx/marketplaces-product-images/main/products/7501008443026/images/7501008443026_1.jpg</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</si>
  <si>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</si>
  <si>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</si>
  <si>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</si>
  <si>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</si>
  <si>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</si>
  <si>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</si>
  <si>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</si>
  <si>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</si>
  <si>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</si>
  <si>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</si>
  <si>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</si>
  <si>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</si>
  <si>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</si>
  <si>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</si>
  <si>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</si>
  <si>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</si>
  <si>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</si>
  <si>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</si>
  <si>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</si>
  <si>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</si>
  <si>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</si>
  <si>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</si>
  <si>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</si>
  <si>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</si>
  <si>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</si>
  <si>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</si>
  <si>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</si>
  <si>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</si>
  <si>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</si>
  <si>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</si>
  <si>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</si>
  <si>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</si>
  <si>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</si>
  <si>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</si>
  <si>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</si>
  <si>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</si>
  <si>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</si>
  <si>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</si>
  <si>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</si>
  <si>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</si>
  <si>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</si>
  <si>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</si>
  <si>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</si>
  <si>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</si>
  <si>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</si>
  <si>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</si>
  <si>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</si>
  <si>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</si>
  <si>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</si>
  <si>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</si>
  <si>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</si>
  <si>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</si>
  <si>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</si>
  <si>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</si>
  <si>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</si>
  <si>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</si>
  <si>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</si>
  <si>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</si>
  <si>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</si>
  <si>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</si>
  <si>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</si>
  <si>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</si>
  <si>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</si>
  <si>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</si>
  <si>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</si>
  <si>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https://raw.githubusercontent.com/zublimemx/marketplaces-product-images/main/products/7501125104411/images/7501125104411_1.jpg</t>
  </si>
  <si>
    <t xml:space="preserve">https://raw.githubusercontent.com/zublimemx/marketplaces-product-images/main/products/7501125104411/images/7501125104411_2.jpg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</si>
  <si>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</si>
  <si>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</si>
  <si>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</si>
  <si>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</si>
  <si>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</si>
  <si>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</si>
  <si>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</si>
  <si>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</si>
  <si>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</si>
  <si>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</si>
  <si>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</si>
  <si>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</si>
  <si>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</si>
  <si>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</si>
  <si>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</si>
  <si>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</si>
  <si>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</si>
  <si>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</si>
  <si>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</si>
  <si>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</si>
  <si>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</si>
  <si>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</si>
  <si>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</si>
  <si>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</si>
  <si>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</si>
  <si>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</si>
  <si>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</si>
  <si>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</si>
  <si>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</si>
  <si>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</si>
  <si>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</si>
  <si>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</si>
  <si>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</si>
  <si>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</si>
  <si>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</si>
  <si>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</si>
  <si>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</si>
  <si>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</si>
  <si>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</si>
  <si>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</si>
  <si>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</si>
  <si>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</si>
  <si>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</si>
  <si>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</si>
  <si>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</si>
  <si>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</si>
  <si>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</si>
  <si>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</si>
  <si>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</si>
  <si>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</si>
  <si>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</si>
  <si>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</si>
  <si>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</si>
  <si>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</si>
  <si>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</si>
  <si>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</si>
  <si>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</si>
  <si>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</si>
  <si>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</si>
  <si>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</si>
  <si>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</si>
  <si>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</si>
  <si>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</si>
  <si>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</si>
  <si>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</si>
  <si>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</si>
  <si>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</si>
  <si>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</si>
  <si>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</si>
  <si>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</si>
  <si>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</si>
  <si>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</si>
  <si>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</si>
  <si>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</si>
  <si>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</si>
  <si>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</si>
  <si>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</si>
  <si>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</si>
  <si>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</si>
  <si>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</si>
  <si>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</si>
  <si>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</si>
  <si>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https://raw.githubusercontent.com/zublimemx/marketplaces-product-images/main/products/7501088505829/images/7501088505829_1.jpg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</si>
  <si>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</si>
  <si>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</si>
  <si>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</si>
  <si>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</si>
  <si>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</si>
  <si>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</si>
  <si>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</si>
  <si>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</si>
  <si>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</si>
  <si>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</si>
  <si>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https://raw.githubusercontent.com/zublimemx/marketplaces-product-images/main/products/7703331157506/images/7703331157506_1.jpg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</si>
  <si>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</si>
  <si>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</si>
  <si>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</si>
  <si>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</si>
  <si>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</si>
  <si>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</si>
  <si>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</si>
  <si>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</si>
  <si>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</si>
  <si>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</si>
  <si>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</si>
  <si>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</si>
  <si>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</si>
  <si>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</si>
  <si>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</si>
  <si>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</si>
  <si>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</si>
  <si>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</si>
  <si>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</si>
  <si>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</si>
  <si>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</si>
  <si>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</si>
  <si>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</si>
  <si>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</si>
  <si>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</si>
  <si>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</si>
  <si>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</si>
  <si>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</si>
  <si>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</si>
  <si>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</si>
  <si>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</si>
  <si>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</si>
  <si>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</si>
  <si>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</si>
  <si>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</si>
  <si>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</si>
  <si>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</si>
  <si>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</si>
  <si>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</si>
  <si>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</si>
  <si>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</si>
  <si>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</si>
  <si>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</si>
  <si>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</si>
  <si>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</si>
  <si>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</si>
  <si>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</si>
  <si>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</si>
  <si>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</si>
  <si>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</si>
  <si>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</si>
  <si>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</si>
  <si>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</si>
  <si>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</si>
  <si>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</si>
  <si>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</si>
  <si>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</si>
  <si>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</si>
  <si>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Amoxil</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</si>
  <si>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</si>
  <si>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</si>
  <si>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</si>
  <si>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</si>
  <si>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</si>
  <si>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</si>
  <si>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</si>
  <si>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</si>
  <si>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</si>
  <si>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</si>
  <si>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</si>
  <si>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</si>
  <si>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</si>
  <si>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</si>
  <si>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</si>
  <si>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</si>
  <si>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</si>
  <si>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</si>
  <si>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</si>
  <si>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</si>
  <si>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https://raw.githubusercontent.com/zublimemx/marketplaces-product-images/main/products/7501050623766/images/7501050623766_1.jpg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</si>
  <si>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</si>
  <si>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</si>
  <si>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</si>
  <si>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</si>
  <si>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</si>
  <si>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</si>
  <si>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</si>
  <si>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</si>
  <si>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</si>
  <si>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</si>
  <si>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</si>
  <si>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</si>
  <si>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</si>
  <si>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</si>
  <si>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</si>
  <si>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</si>
  <si>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</si>
  <si>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</si>
  <si>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</si>
  <si>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</si>
  <si>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</si>
  <si>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</si>
  <si>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</si>
  <si>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</si>
  <si>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</si>
  <si>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</si>
  <si>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</si>
  <si>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https://raw.githubusercontent.com/zublimemx/marketplaces-product-images/main/products/7501590211232/images/7501590211232_1.jpg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</si>
  <si>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</si>
  <si>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</si>
  <si>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</si>
  <si>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</si>
  <si>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</si>
  <si>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</si>
  <si>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</si>
  <si>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</si>
  <si>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</si>
  <si>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</si>
  <si>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</si>
  <si>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https://raw.githubusercontent.com/zublimemx/marketplaces-product-images/main/products/7501089810021/images/7501089810021_1.jpg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</si>
  <si>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</si>
  <si>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</si>
  <si>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</si>
  <si>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</si>
  <si>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</si>
  <si>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</si>
  <si>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</si>
  <si>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</si>
  <si>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</si>
  <si>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</si>
  <si>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</si>
  <si>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</si>
  <si>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</si>
  <si>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</si>
  <si>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</si>
  <si>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</si>
  <si>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</si>
  <si>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</si>
  <si>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</si>
  <si>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</si>
  <si>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</si>
  <si>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</si>
  <si>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</si>
  <si>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</si>
  <si>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</si>
  <si>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</si>
  <si>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</si>
  <si>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</si>
  <si>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</si>
  <si>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</si>
  <si>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</si>
  <si>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</si>
  <si>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</si>
  <si>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</si>
  <si>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</si>
  <si>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</si>
  <si>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</si>
  <si>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</si>
  <si>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</si>
  <si>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</si>
  <si>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</si>
  <si>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</si>
  <si>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</si>
  <si>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</si>
  <si>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</si>
  <si>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</si>
  <si>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</si>
  <si>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</si>
  <si>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</si>
  <si>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</si>
  <si>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</si>
  <si>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</si>
  <si>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</si>
  <si>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</si>
  <si>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</si>
  <si>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</si>
  <si>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</si>
  <si>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</si>
  <si>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</si>
  <si>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</si>
  <si>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</si>
  <si>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</si>
  <si>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</si>
  <si>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</si>
  <si>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</si>
  <si>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</si>
  <si>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</si>
  <si>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</si>
  <si>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</si>
  <si>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</si>
  <si>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</si>
  <si>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</si>
  <si>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</si>
  <si>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</si>
  <si>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</si>
  <si>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</si>
  <si>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</si>
  <si>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</si>
  <si>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</si>
  <si>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</si>
  <si>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</si>
  <si>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</si>
  <si>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</si>
  <si>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</si>
  <si>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</si>
  <si>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</si>
  <si>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</si>
  <si>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</si>
  <si>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</si>
  <si>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</si>
  <si>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</si>
  <si>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</si>
  <si>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</si>
  <si>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</si>
  <si>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</si>
  <si>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</si>
  <si>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</si>
  <si>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</si>
  <si>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</si>
  <si>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</si>
  <si>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</si>
  <si>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</si>
  <si>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</si>
  <si>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</si>
  <si>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</si>
  <si>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</si>
  <si>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</si>
  <si>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</si>
  <si>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</si>
  <si>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</si>
  <si>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</si>
  <si>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</si>
  <si>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</si>
  <si>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</si>
  <si>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</si>
  <si>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</si>
  <si>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</si>
  <si>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</si>
  <si>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</si>
  <si>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</si>
  <si>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</si>
  <si>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</si>
  <si>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</si>
  <si>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</si>
  <si>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</si>
  <si>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</si>
  <si>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7501868902282</t>
  </si>
  <si>
    <t xml:space="preserve">Venda Elástica Dibar 5 cm x 5 m Paquete con 24 Piezas</t>
  </si>
  <si>
    <t xml:space="preserve">Descripción:
Paquete con 24 vendas elásticas Dibar de 5 cm de ancho, para vendaje de sujeción y soporte en uso doméstico, deportivo y de consultorio. Son vendas de tejido elástico de fácil aplicación, que se ajustan al contorno de la zona vendada y se pueden extender hasta alcanzar su longitud útil.
Características:
- Ancho: 5 cm; longitud aproximada de 5 m estirada.
- Tejido elástico que se adapta a muñecas, tobillos, rodillas, codos y otras zonas.
- Sirve para sujetar apósitos y gasas y brindar soporte moderado.
- Presentación en paquete de 24 piezas, práctica para consultorios, botiquines y uso frecuente.
Modo de uso:
Inicie el vendaje en la parte más delgada de la extremidad y avance hacia la más gruesa, cubriendo la mitad de la vuelta anterior con cada nueva vuelta y estirando la venda de manera uniforme sin apretar en exceso. Fije el extremo final con el broche o cinta adhesiva.
Presentación:
Paquete con 24 vendas elásticas de 5 cm de ancho.
Advertencias:
- Uso externo. No apriete en exceso: retire o afloje la venda si aparece hormigueo, adormecimiento, cambio de color o dolor.
- No se aplique sobre heridas abiertas sin cubrirlas con un apósito.
- Ante una lesión, consulte a su médico.</t>
  </si>
  <si>
    <t xml:space="preserve">Paquete con 24 piezas</t>
  </si>
  <si>
    <t xml:space="preserve">Ancho: 5 cm; Largo: 5 m (estirada); Material elástico; Formato de venta: Paquete con 24 piezas</t>
  </si>
  <si>
    <t xml:space="preserve">VENDA DIBAR 5CM C 24</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</si>
  <si>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</si>
  <si>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</si>
  <si>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</si>
  <si>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</si>
  <si>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</si>
  <si>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</si>
  <si>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</si>
  <si>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</si>
  <si>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</si>
  <si>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</si>
  <si>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</si>
  <si>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</si>
  <si>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</si>
  <si>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</si>
  <si>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</si>
  <si>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</si>
  <si>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</si>
  <si>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</si>
  <si>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</si>
  <si>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</si>
  <si>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</si>
  <si>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</si>
  <si>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</si>
  <si>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</si>
  <si>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</si>
  <si>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</si>
  <si>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</si>
  <si>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</si>
  <si>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</si>
  <si>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</si>
  <si>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</si>
  <si>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</si>
  <si>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</si>
  <si>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</si>
  <si>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</si>
  <si>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</si>
  <si>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</si>
  <si>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</si>
  <si>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</si>
  <si>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</si>
  <si>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</si>
  <si>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</si>
  <si>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</si>
  <si>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</si>
  <si>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</si>
  <si>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</si>
  <si>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</si>
  <si>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</si>
  <si>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</si>
  <si>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</si>
  <si>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</si>
  <si>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</si>
  <si>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</si>
  <si>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</si>
  <si>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</si>
  <si>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</si>
  <si>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</si>
  <si>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</si>
  <si>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</si>
  <si>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</si>
  <si>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</si>
  <si>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</si>
  <si>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</si>
  <si>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</si>
  <si>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</si>
  <si>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</si>
  <si>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</si>
  <si>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</si>
  <si>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</si>
  <si>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</si>
  <si>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</si>
  <si>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</si>
  <si>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</si>
  <si>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</si>
  <si>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</si>
  <si>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</si>
  <si>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</si>
  <si>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</si>
  <si>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</si>
  <si>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https://raw.githubusercontent.com/zublimemx/marketplaces-product-images/main/products/7506442706096/images/7506442706096_5.jpg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</si>
  <si>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</si>
  <si>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</si>
  <si>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</si>
  <si>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</si>
  <si>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</si>
  <si>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</si>
  <si>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</si>
  <si>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</si>
  <si>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</si>
  <si>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</si>
  <si>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</si>
  <si>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</si>
  <si>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</si>
  <si>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</si>
  <si>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</si>
  <si>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</si>
  <si>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</si>
  <si>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</si>
  <si>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</si>
  <si>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</si>
  <si>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</si>
  <si>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</si>
  <si>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</si>
  <si>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</si>
  <si>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</si>
  <si>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</si>
  <si>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</si>
  <si>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</si>
  <si>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</si>
  <si>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</si>
  <si>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</si>
  <si>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</si>
  <si>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</si>
  <si>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</si>
  <si>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</si>
  <si>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</si>
  <si>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</si>
  <si>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</si>
  <si>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</si>
  <si>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</si>
  <si>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</si>
  <si>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</si>
  <si>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</si>
  <si>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</si>
  <si>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</si>
  <si>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</si>
  <si>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</si>
  <si>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</si>
  <si>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</si>
  <si>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</si>
  <si>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</si>
  <si>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</si>
  <si>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</si>
  <si>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</si>
  <si>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</si>
  <si>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</si>
  <si>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</si>
  <si>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</si>
  <si>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</si>
  <si>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</si>
  <si>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</si>
  <si>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</si>
  <si>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</si>
  <si>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</si>
  <si>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</si>
  <si>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</si>
  <si>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</si>
  <si>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</si>
  <si>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</si>
  <si>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</si>
  <si>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</si>
  <si>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</si>
  <si>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</si>
  <si>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</si>
  <si>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</si>
  <si>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</si>
  <si>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</si>
  <si>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</si>
  <si>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</si>
  <si>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</si>
  <si>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</si>
  <si>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</si>
  <si>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</si>
  <si>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</si>
  <si>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</si>
  <si>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</si>
  <si>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</si>
  <si>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</si>
  <si>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</si>
  <si>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</si>
  <si>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</si>
  <si>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</si>
  <si>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</si>
  <si>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</si>
  <si>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</si>
  <si>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</si>
  <si>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</si>
  <si>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</si>
  <si>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</si>
  <si>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</si>
  <si>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</si>
  <si>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</si>
  <si>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</si>
  <si>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</si>
  <si>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</si>
  <si>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</si>
  <si>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</si>
  <si>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</si>
  <si>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</si>
  <si>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</si>
  <si>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</si>
  <si>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</si>
  <si>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</si>
  <si>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</si>
  <si>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</si>
  <si>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</si>
  <si>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</si>
  <si>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</si>
  <si>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</si>
  <si>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</si>
  <si>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</si>
  <si>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</si>
  <si>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</si>
  <si>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</si>
  <si>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</si>
  <si>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</si>
  <si>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</si>
  <si>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</si>
  <si>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</si>
  <si>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</si>
  <si>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</si>
  <si>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</si>
  <si>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</si>
  <si>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</si>
  <si>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</si>
  <si>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</si>
  <si>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</si>
  <si>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</si>
  <si>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</si>
  <si>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</si>
  <si>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</si>
  <si>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</si>
  <si>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</si>
  <si>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</si>
  <si>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</si>
  <si>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</si>
  <si>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</si>
  <si>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</si>
  <si>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</si>
  <si>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</si>
  <si>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</si>
  <si>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</si>
  <si>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</si>
  <si>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</si>
  <si>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</si>
  <si>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</si>
  <si>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https://raw.githubusercontent.com/zublimemx/marketplaces-product-images/main/products/7501318608788/images/7501318608788_1.jpg</t>
  </si>
  <si>
    <t xml:space="preserve">https://raw.githubusercontent.com/zublimemx/marketplaces-product-images/main/products/7501318608788/images/7501318608788_2.jpg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</si>
  <si>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</si>
  <si>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</si>
  <si>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</si>
  <si>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</si>
  <si>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</si>
  <si>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</si>
  <si>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</si>
  <si>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</si>
  <si>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</si>
  <si>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</si>
  <si>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</si>
  <si>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</si>
  <si>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</si>
  <si>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</si>
  <si>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</si>
  <si>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</si>
  <si>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</si>
  <si>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</si>
  <si>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</si>
  <si>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</si>
  <si>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</si>
  <si>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</si>
  <si>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</si>
  <si>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</si>
  <si>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</si>
  <si>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</si>
  <si>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</si>
  <si>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</si>
  <si>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</si>
  <si>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</si>
  <si>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</si>
  <si>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</si>
  <si>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https://raw.githubusercontent.com/zublimemx/marketplaces-product-images/main/products/7509546007083/images/7509546007083_1.jpg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</si>
  <si>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</si>
  <si>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</si>
  <si>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</si>
  <si>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</si>
  <si>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</si>
  <si>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</si>
  <si>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</si>
  <si>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</si>
  <si>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</si>
  <si>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</si>
  <si>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</si>
  <si>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</si>
  <si>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</si>
  <si>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</si>
  <si>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</si>
  <si>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</si>
  <si>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</si>
  <si>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</si>
  <si>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</si>
  <si>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</si>
  <si>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</si>
  <si>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</si>
  <si>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</si>
  <si>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</si>
  <si>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</si>
  <si>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</si>
  <si>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</si>
  <si>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</si>
  <si>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</si>
  <si>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</si>
  <si>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</si>
  <si>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</si>
  <si>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</si>
  <si>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</si>
  <si>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</si>
  <si>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</si>
  <si>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</si>
  <si>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</si>
  <si>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</si>
  <si>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</si>
  <si>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</si>
  <si>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</si>
  <si>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</si>
  <si>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</si>
  <si>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</si>
  <si>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</si>
  <si>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</si>
  <si>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</si>
  <si>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</si>
  <si>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</si>
  <si>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</si>
  <si>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</si>
  <si>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</si>
  <si>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</si>
  <si>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</si>
  <si>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</si>
  <si>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</si>
  <si>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</si>
  <si>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</si>
  <si>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</si>
  <si>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</si>
  <si>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</si>
  <si>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</si>
  <si>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</si>
  <si>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</si>
  <si>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</si>
  <si>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</si>
  <si>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</si>
  <si>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</si>
  <si>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</si>
  <si>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</si>
  <si>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</si>
  <si>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</si>
  <si>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</si>
  <si>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</si>
  <si>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</si>
  <si>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</si>
  <si>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</si>
  <si>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</si>
  <si>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</si>
  <si>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</si>
  <si>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</si>
  <si>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</si>
  <si>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</si>
  <si>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</si>
  <si>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</si>
  <si>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</si>
  <si>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</si>
  <si>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</si>
  <si>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</si>
  <si>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</si>
  <si>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</si>
  <si>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</si>
  <si>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</si>
  <si>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</si>
  <si>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</si>
  <si>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</si>
  <si>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</si>
  <si>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</si>
  <si>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</si>
  <si>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</si>
  <si>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</si>
  <si>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</si>
  <si>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</si>
  <si>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</si>
  <si>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</si>
  <si>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</si>
  <si>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</si>
  <si>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</si>
  <si>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</si>
  <si>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</si>
  <si>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</si>
  <si>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</si>
  <si>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</si>
  <si>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</si>
  <si>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</si>
  <si>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</si>
  <si>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</si>
  <si>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</si>
  <si>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</si>
  <si>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</si>
  <si>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</si>
  <si>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</si>
  <si>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</si>
  <si>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</si>
  <si>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Hipoalergénico</t>
  </si>
  <si>
    <t xml:space="preserve">Hipoalergénico: sí; Color del envase: azul</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</si>
  <si>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</si>
  <si>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</si>
  <si>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</si>
  <si>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</si>
  <si>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</si>
  <si>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</si>
  <si>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</si>
  <si>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</si>
  <si>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</si>
  <si>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</si>
  <si>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</si>
  <si>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</si>
  <si>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</si>
  <si>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</si>
  <si>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</si>
  <si>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</si>
  <si>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</si>
  <si>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</si>
  <si>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</si>
  <si>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</si>
  <si>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</si>
  <si>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</si>
  <si>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</si>
  <si>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</si>
  <si>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</si>
  <si>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</si>
  <si>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</si>
  <si>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</si>
  <si>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</si>
  <si>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</si>
  <si>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</si>
  <si>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https://raw.githubusercontent.com/zublimemx/marketplaces-product-images/main/products/7501836009661/images/7501836009661_1.jpg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</si>
  <si>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</si>
  <si>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</si>
  <si>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</si>
  <si>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</si>
  <si>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</si>
  <si>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</si>
  <si>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</si>
  <si>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</si>
  <si>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</si>
  <si>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</si>
  <si>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</si>
  <si>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</si>
  <si>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</si>
  <si>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</si>
  <si>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</si>
  <si>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</si>
  <si>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</si>
  <si>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</si>
  <si>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</si>
  <si>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</si>
  <si>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</si>
  <si>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</si>
  <si>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</si>
  <si>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</si>
  <si>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</si>
  <si>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</si>
  <si>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</si>
  <si>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</si>
  <si>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</si>
  <si>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</si>
  <si>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</si>
  <si>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</si>
  <si>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</si>
  <si>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</si>
  <si>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</si>
  <si>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</si>
  <si>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</si>
  <si>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</si>
  <si>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</si>
  <si>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</si>
  <si>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</si>
  <si>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</si>
  <si>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</si>
  <si>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</si>
  <si>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</si>
  <si>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</si>
  <si>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</si>
  <si>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</si>
  <si>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</si>
  <si>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</si>
  <si>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</si>
  <si>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</si>
  <si>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</si>
  <si>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</si>
  <si>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</si>
  <si>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</si>
  <si>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</si>
  <si>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</si>
  <si>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</si>
  <si>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</si>
  <si>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</si>
  <si>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</si>
  <si>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</si>
  <si>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https://raw.githubusercontent.com/zublimemx/marketplaces-product-images/main/products/7506460100111/images/7506460100111_1.jpg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</si>
  <si>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</si>
  <si>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</si>
  <si>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</si>
  <si>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</si>
  <si>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</si>
  <si>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</si>
  <si>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</si>
  <si>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</si>
  <si>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</si>
  <si>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</si>
  <si>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</si>
  <si>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</si>
  <si>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</si>
  <si>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</si>
  <si>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</si>
  <si>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</si>
  <si>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</si>
  <si>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</si>
  <si>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</si>
  <si>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</si>
  <si>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</si>
  <si>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</si>
  <si>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</si>
  <si>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</si>
  <si>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</si>
  <si>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</si>
  <si>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</si>
  <si>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</si>
  <si>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</si>
  <si>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</si>
  <si>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</si>
  <si>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</si>
  <si>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</si>
  <si>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</si>
  <si>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</si>
  <si>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</si>
  <si>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</si>
  <si>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</si>
  <si>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</si>
  <si>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</si>
  <si>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</si>
  <si>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</si>
  <si>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</si>
  <si>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</si>
  <si>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</si>
  <si>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</si>
  <si>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</si>
  <si>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</si>
  <si>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</si>
  <si>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</si>
  <si>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</si>
  <si>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</si>
  <si>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</si>
  <si>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</si>
  <si>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</si>
  <si>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</si>
  <si>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</si>
  <si>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</si>
  <si>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</si>
  <si>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</si>
  <si>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</si>
  <si>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</si>
  <si>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</si>
  <si>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</si>
  <si>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</si>
  <si>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</si>
  <si>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</si>
  <si>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</si>
  <si>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</si>
  <si>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</si>
  <si>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</si>
  <si>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</si>
  <si>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</si>
  <si>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</si>
  <si>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</si>
  <si>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</si>
  <si>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</si>
  <si>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</si>
  <si>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</si>
  <si>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</si>
  <si>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</si>
  <si>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</si>
  <si>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</si>
  <si>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</si>
  <si>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</si>
  <si>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</si>
  <si>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</si>
  <si>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</si>
  <si>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</si>
  <si>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</si>
  <si>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</si>
  <si>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</si>
  <si>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</si>
  <si>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</si>
  <si>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</si>
  <si>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</si>
  <si>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</si>
  <si>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</si>
  <si>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</si>
  <si>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</si>
  <si>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</si>
  <si>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</si>
  <si>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</si>
  <si>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</si>
  <si>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</si>
  <si>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</si>
  <si>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</si>
  <si>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</si>
  <si>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</si>
  <si>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</si>
  <si>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</si>
  <si>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</si>
  <si>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</si>
  <si>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</si>
  <si>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</si>
  <si>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</si>
  <si>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</si>
  <si>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</si>
  <si>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</si>
  <si>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</si>
  <si>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</si>
  <si>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</si>
  <si>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</si>
  <si>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</si>
  <si>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</si>
  <si>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</si>
  <si>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</si>
  <si>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</si>
  <si>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</si>
  <si>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</si>
  <si>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</si>
  <si>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</si>
  <si>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</si>
  <si>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</si>
  <si>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</si>
  <si>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</si>
  <si>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</si>
  <si>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</si>
  <si>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</si>
  <si>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</si>
  <si>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</si>
  <si>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</si>
  <si>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</si>
  <si>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</si>
  <si>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https://raw.githubusercontent.com/zublimemx/marketplaces-product-images/main/products/759684391255/images/759684391255_1.jpg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</si>
  <si>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</si>
  <si>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</si>
  <si>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</si>
  <si>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</si>
  <si>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Hipoalergénicas; Sin parabenos; Sin alcohol; Con vitamina E y fibras naturales</t>
  </si>
  <si>
    <t xml:space="preserve">https://raw.githubusercontent.com/zublimemx/marketplaces-product-images/main/products/7501943471337/images/7501943471337_1.jpg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</si>
  <si>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</si>
  <si>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</si>
  <si>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</si>
  <si>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</si>
  <si>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</si>
  <si>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</si>
  <si>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</si>
  <si>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</si>
  <si>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</si>
  <si>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</si>
  <si>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</si>
  <si>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</si>
  <si>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</si>
  <si>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</si>
  <si>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</si>
  <si>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</si>
  <si>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</si>
  <si>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</si>
  <si>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</si>
  <si>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</si>
  <si>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</si>
  <si>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</si>
  <si>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</si>
  <si>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</si>
  <si>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</si>
  <si>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</si>
  <si>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</si>
  <si>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</si>
  <si>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</si>
  <si>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</si>
  <si>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</si>
  <si>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</si>
  <si>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</si>
  <si>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</si>
  <si>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</si>
  <si>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</si>
  <si>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</si>
  <si>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</si>
  <si>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</si>
  <si>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</si>
  <si>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</si>
  <si>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</si>
  <si>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</si>
  <si>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</si>
  <si>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</si>
  <si>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</si>
  <si>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</si>
  <si>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</si>
  <si>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</si>
  <si>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Clasificación: laxante osmótico; Incluye vaso dosificador; Formato de venta: frasco</t>
  </si>
  <si>
    <t xml:space="preserve">https://raw.githubusercontent.com/zublimemx/marketplaces-product-images/main/products/7501314704965/images/7501314704965_1.jpg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</si>
  <si>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</si>
  <si>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</si>
  <si>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</si>
  <si>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</si>
  <si>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</si>
  <si>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</si>
  <si>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</si>
  <si>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</si>
  <si>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</si>
  <si>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</si>
  <si>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</si>
  <si>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</si>
  <si>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</si>
  <si>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</si>
  <si>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</si>
  <si>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</si>
  <si>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</si>
  <si>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</si>
  <si>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</si>
  <si>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</si>
  <si>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</si>
  <si>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</si>
  <si>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</si>
  <si>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</si>
  <si>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</si>
  <si>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</si>
  <si>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</si>
  <si>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</si>
  <si>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</si>
  <si>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</si>
  <si>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</si>
  <si>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</si>
  <si>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</si>
  <si>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</si>
  <si>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</si>
  <si>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</si>
  <si>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</si>
  <si>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</si>
  <si>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</si>
  <si>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</si>
  <si>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</si>
  <si>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</si>
  <si>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</si>
  <si>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</si>
  <si>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</si>
  <si>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</si>
  <si>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</si>
  <si>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https://raw.githubusercontent.com/zublimemx/marketplaces-product-images/main/products/7501065054029/images/7501065054029_2.jpg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</si>
  <si>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</si>
  <si>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</si>
  <si>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</si>
  <si>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</si>
  <si>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</si>
  <si>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</si>
  <si>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</si>
  <si>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</si>
  <si>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</si>
  <si>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</si>
  <si>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</si>
  <si>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</si>
  <si>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</si>
  <si>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</si>
  <si>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</si>
  <si>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</si>
  <si>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</si>
  <si>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</si>
  <si>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</si>
  <si>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</si>
  <si>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</si>
  <si>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</si>
  <si>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</si>
  <si>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</si>
  <si>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</si>
  <si>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</si>
  <si>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</si>
  <si>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</si>
  <si>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</si>
  <si>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</si>
  <si>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</si>
  <si>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</si>
  <si>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</si>
  <si>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</si>
  <si>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Vildagliptina, metformina</t>
  </si>
  <si>
    <t xml:space="preserve">50 mg / 850 mg por comprimido</t>
  </si>
  <si>
    <t xml:space="preserve">180M2008SSAIV</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</si>
  <si>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</si>
  <si>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</si>
  <si>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</si>
  <si>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</si>
  <si>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</si>
  <si>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</si>
  <si>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</si>
  <si>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</si>
  <si>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</si>
  <si>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</si>
  <si>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</si>
  <si>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</si>
  <si>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</si>
  <si>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</si>
  <si>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</si>
  <si>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</si>
  <si>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</si>
  <si>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</si>
  <si>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</si>
  <si>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</si>
  <si>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</si>
  <si>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</si>
  <si>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</si>
  <si>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</si>
  <si>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</si>
  <si>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</si>
  <si>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</si>
  <si>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</si>
  <si>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</si>
  <si>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</si>
  <si>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</si>
  <si>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</si>
  <si>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</si>
  <si>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</si>
  <si>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</si>
  <si>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</si>
  <si>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</si>
  <si>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</si>
  <si>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</si>
  <si>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</si>
  <si>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</si>
  <si>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</si>
  <si>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</si>
  <si>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</si>
  <si>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</si>
  <si>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</si>
  <si>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</si>
  <si>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</si>
  <si>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</si>
  <si>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</si>
  <si>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</si>
  <si>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</si>
  <si>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</si>
  <si>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</si>
  <si>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</si>
  <si>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</si>
  <si>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</si>
  <si>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</si>
  <si>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</si>
  <si>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</si>
  <si>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</si>
  <si>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</si>
  <si>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</si>
  <si>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</si>
  <si>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</si>
  <si>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</si>
  <si>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</si>
  <si>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</si>
  <si>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</si>
  <si>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</si>
  <si>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</si>
  <si>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</si>
  <si>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</si>
  <si>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de 120 ml con tapa, conocido como vaso copro o vaso coprológico. Está pensado para recolectar y transportar muestras de orina y de heces en laboratorios, clínicas y hospitales. Se vende por pieza, en empaque individual.
Características:
- Capacidad de 120 ml
- Vaso transparente con tapa roja
- Elaborado de polipropileno 100% virgen
- Desechable, de un solo uso
- Fácil de usar y apto para uso unisex
- El empaque lo identifica como vaso recolector disposable desechable de 120 ml
Presentación:
1 pieza en bolsa individual.
Advertencias:
- Producto desechable: no se reutilice.</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</si>
  <si>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</si>
  <si>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</si>
  <si>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</si>
  <si>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</si>
  <si>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</si>
  <si>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</si>
  <si>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</si>
  <si>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</si>
  <si>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</si>
  <si>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</si>
  <si>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</si>
  <si>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</si>
  <si>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</si>
  <si>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</si>
  <si>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</si>
  <si>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</si>
  <si>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</si>
  <si>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</si>
  <si>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</si>
  <si>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</si>
  <si>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</si>
  <si>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</si>
  <si>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</si>
  <si>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</si>
  <si>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</si>
  <si>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</si>
  <si>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</si>
  <si>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</si>
  <si>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</si>
  <si>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</si>
  <si>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</si>
  <si>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</si>
  <si>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</si>
  <si>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</si>
  <si>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</si>
  <si>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</si>
  <si>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</si>
  <si>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</si>
  <si>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</si>
  <si>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</si>
  <si>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</si>
  <si>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</si>
  <si>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</si>
  <si>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</si>
  <si>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</si>
  <si>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</si>
  <si>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</si>
  <si>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</si>
  <si>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es un polvo desodorante corporal para toda la familia que refresca, absorbe la humedad y ayuda a mantener la piel seca y cómoda durante el día. Su presentación en envase de 160 g es práctica para el uso diario en casa.
Beneficios:
- Aporta hidratación, frescura y reduce asperezas
- Ayuda a prevenir rozaduras y a absorber el exceso de sudor
- Ideal para pies, axilas y zonas propensas a la fricción
- Fórmula sin triclosán
- Fragancia con notas de alcanfor, romero y cítricos de naranja
Presentación:
Envase con 160 g de polvo.</t>
  </si>
  <si>
    <t xml:space="preserve">Mexsana</t>
  </si>
  <si>
    <t xml:space="preserve">Polvo desodorante corporal</t>
  </si>
  <si>
    <t xml:space="preserve">Envase con 160 g</t>
  </si>
  <si>
    <t xml:space="preserve">Alcanfor, romero y cítricos de naranja</t>
  </si>
  <si>
    <t xml:space="preserve">Sin triclosán; Uso: cuerpo y pies; Formato: talco en polvo</t>
  </si>
  <si>
    <t xml:space="preserve">https://raw.githubusercontent.com/zublimemx/marketplaces-product-images/main/products/7502276040603/images/7502276040603_1.jpg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</si>
  <si>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</si>
  <si>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</si>
  <si>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</si>
  <si>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</si>
  <si>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</si>
  <si>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</si>
  <si>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</si>
  <si>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</si>
  <si>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</si>
  <si>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</si>
  <si>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</si>
  <si>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</si>
  <si>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</si>
  <si>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</si>
  <si>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</si>
  <si>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con fijación extra fuerte para todo el día. Su fórmula con sabor a menta aporta una sensación de frescura sin interferir con el sabor de la comida, y ayuda a fijar la dentadura con seguridad.
Beneficios:
- Fijación extra fuerte, pensada para durar todo el día
- Sensación fresca y limpia gracias a la menta
- No interfiere con el sabor de los alimentos
- Sujeción sólida y cómodo ajuste
Presentación:
Tubo con 40 ml (47 g) de pasta adhesiva.</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</si>
  <si>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</si>
  <si>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</si>
  <si>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</si>
  <si>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</si>
  <si>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</si>
  <si>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</si>
  <si>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</si>
  <si>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</si>
  <si>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</si>
  <si>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</si>
  <si>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</si>
  <si>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</si>
  <si>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</si>
  <si>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</si>
  <si>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</si>
  <si>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</si>
  <si>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</si>
  <si>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</si>
  <si>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</si>
  <si>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</si>
  <si>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</si>
  <si>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</si>
  <si>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</si>
  <si>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</si>
  <si>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</si>
  <si>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</si>
  <si>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</si>
  <si>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</si>
  <si>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son pañales para adulto unisex, en talla G (grande), diseñados para dar máxima protección durante la noche a personas con pérdidas de orina abundantes. Están pensados para estar acostado, con un ajuste anatómico en la cintura y cintas adhesivas multiajuste que pueden pegarse varias veces.
Características:
- Absorción superior (súper abundante) con gel súper absorbente que gelatiniza los líquidos y neutraliza el mal olor de la orina
- Mantiene la piel seca
- Doble barrera anti-escurrimiento reforzada
- Cintas ajustables multiajuste para un ajuste cómodo y seguro toda la noche
- Con ingredientes para el cuidado de la piel, como vitamina E
- Fácil de poner y quitar a personas con nula movilidad
Presentación:
Paquete con 8 piezas, talla G (grande).</t>
  </si>
  <si>
    <t xml:space="preserve">Slip Nocturno</t>
  </si>
  <si>
    <t xml:space="preserve">Paquete con 8 piezas</t>
  </si>
  <si>
    <t xml:space="preserve">Tipo: pañal para adulto con cintas adhesivas; Absorción: súper abundante; Uso: nocturno</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</si>
  <si>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</si>
  <si>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</si>
  <si>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</si>
  <si>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</si>
  <si>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</si>
  <si>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</si>
  <si>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</si>
  <si>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</si>
  <si>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</si>
  <si>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</si>
  <si>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</si>
  <si>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</si>
  <si>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</si>
  <si>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</si>
  <si>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son pañales para adulto unisex, en talla G (grande), con absorción rápida y eficaz, ideales para la incontinencia urinaria en el adulto mayor. Combinan gel súper absorbente, doble barrera anti-escurrimiento y cintas ajustables al frente y atrás para un ajuste cómodo y seguro.
Características:
- Gel súper absorbente que neutraliza el mal olor de la orina y mantiene la piel seca
- Absorción más rápida
- Doble barrera anti-escurrimiento
- Cubierta suave tipo tela
- Elásticos y cintas ajustables al frente y atrás
- Fácil de poner y quitar a personas con nula movilidad
Presentación:
Paquete con 10 piezas, talla G (grande).</t>
  </si>
  <si>
    <t xml:space="preserve">Slip Comfort</t>
  </si>
  <si>
    <t xml:space="preserve">Comfort</t>
  </si>
  <si>
    <t xml:space="preserve">Tipo: pañal para adulto con cintas adhesivas; Cubierta tipo tela</t>
  </si>
  <si>
    <t xml:space="preserve">https://raw.githubusercontent.com/zublimemx/marketplaces-product-images/main/products/7501019051647/images/7501019051647_1.jpg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</si>
  <si>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</si>
  <si>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</si>
  <si>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</si>
  <si>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</si>
  <si>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</si>
  <si>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</si>
  <si>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</si>
  <si>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</si>
  <si>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</si>
  <si>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</si>
  <si>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</si>
  <si>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</si>
  <si>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</si>
  <si>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</si>
  <si>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</si>
  <si>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</si>
  <si>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</si>
  <si>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</si>
  <si>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</si>
  <si>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</si>
  <si>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</si>
  <si>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</si>
  <si>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</si>
  <si>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</si>
  <si>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</si>
  <si>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</si>
  <si>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</si>
  <si>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</si>
  <si>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</si>
  <si>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</si>
  <si>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</si>
  <si>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</si>
  <si>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</si>
  <si>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</si>
  <si>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</si>
  <si>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</si>
  <si>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</si>
  <si>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</si>
  <si>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</si>
  <si>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</si>
  <si>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</si>
  <si>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</si>
  <si>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</si>
  <si>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</si>
  <si>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</si>
  <si>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frasco de 52 ml. Es un producto para el arreglo del cabello que ayuda a mantener el peinado durante todo el día y aporta brillo, suavidad y un acabado sedoso sin sensación pesada. Su textura líquida permite aplicarla con muy poca cantidad de producto.
Beneficios:
- Mantiene el peinado durante todo el día
- Aporta brillo natural al cabello
- Ayuda a suavizar el cabello y lo deja más manejable y fácil de peinar
- Ayuda a controlar el frizz y mejora la apariencia del cabello seco o maltratado
- Fórmula con aceite de oliva, en presentación líquida y con aroma floral
- Frasco transparente con tapa negra de 52 ml, práctico para llevar
Presentación:
Frasco de 52 ml (contenido neto).</t>
  </si>
  <si>
    <t xml:space="preserve">Frasco de 52 ml</t>
  </si>
  <si>
    <t xml:space="preserve">Floral</t>
  </si>
  <si>
    <t xml:space="preserve">Formato: brillantina líquida; Ingrediente destacado: aceite de oliva</t>
  </si>
  <si>
    <t xml:space="preserve">https://raw.githubusercontent.com/zublimemx/marketplaces-product-images/main/products/75001872/images/75001872_1.jpg</t>
  </si>
  <si>
    <t xml:space="preserve">BRILL PALMOL LIQ 52ML</t>
  </si>
  <si>
    <t xml:space="preserve">7501289511421</t>
  </si>
  <si>
    <t xml:space="preserve">Pasta Lassar Andrómaco Óxido de Zinc 25% Tarro 30 g</t>
  </si>
  <si>
    <t xml:space="preserve">Descripción:
Pasta Lassar Andrómaco es una pomada dermatológica de uso tópico con óxido de zinc al 25%, elaborada por Industria Farmacéutica Andrómaco. Forma una capa protectora sobre la piel irritada y ayuda a aliviar el ardor y la comezón en irritaciones leves. Se presenta en tarro de 30 g.
Beneficios:
- Alivio del ardor y la comezón en irritaciones leves de la piel
- Indicada en quemaduras superficiales, heridas leves, piquetes de insectos y rozaduras
- Forma una capa protectora sobre la piel
Fórmula:
Óxido de zinc 25% (25 g por cada 100 g de producto).
Presentación:
Tarro con 30 g de pasta.
Advertencias:
- Uso externo.
- Mantenga el envase bien cerrado, a no más de 30 °C, en un lugar seco y fuera del alcance de los niños.</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</si>
  <si>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</si>
  <si>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</si>
  <si>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</si>
  <si>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</si>
  <si>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</si>
  <si>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</si>
  <si>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</si>
  <si>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</si>
  <si>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</si>
  <si>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</si>
  <si>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</si>
  <si>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</si>
  <si>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</si>
  <si>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</si>
  <si>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</si>
  <si>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</si>
  <si>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</si>
  <si>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</si>
  <si>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</si>
  <si>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</si>
  <si>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</si>
  <si>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</si>
  <si>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</si>
  <si>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creada a base de una mezcla de lavanda, toques de vainilla y ámbar. Deja una sensación de limpieza en las axilas durante todo el día y neutraliza los olores desagradables que surgen de la sudoración combinada con las bacterias. Presentación en aerosol de 159 ml (113 g).
Beneficios:
- Protección contra el mal olor durante todo el día
- Fragancia Oriental Fougère de lavanda, vainilla y ámbar
- No deja sensación pegajosa en la piel
- No mancha las prendas con residuos blancos
- Presentación práctica para llevar al trabajo, la escuela, el gimnasio o de viaje
Presentación:
Aerosol de 159 ml (113 g).</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</si>
  <si>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</si>
  <si>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</si>
  <si>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</si>
  <si>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</si>
  <si>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</si>
  <si>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</si>
  <si>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</si>
  <si>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</si>
  <si>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</si>
  <si>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</si>
  <si>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</si>
  <si>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</si>
  <si>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Flow</t>
  </si>
  <si>
    <t xml:space="preserve">30 mg/30 mg</t>
  </si>
  <si>
    <t xml:space="preserve">Caja con 15 tabletas</t>
  </si>
  <si>
    <t xml:space="preserve">Dropropizina; Ambroxol</t>
  </si>
  <si>
    <t xml:space="preserve">30 mg/30 mg por tableta</t>
  </si>
  <si>
    <t xml:space="preserve">Mayores de 12 años y adultos</t>
  </si>
  <si>
    <t xml:space="preserve">Forma farmacéutica: tableta</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</si>
  <si>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</si>
  <si>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</si>
  <si>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</si>
  <si>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</si>
  <si>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</si>
  <si>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</si>
  <si>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</si>
  <si>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</si>
  <si>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</si>
  <si>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</si>
  <si>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</si>
  <si>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</si>
  <si>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</si>
  <si>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</si>
  <si>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</si>
  <si>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</si>
  <si>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Ofrece protección contra el sudor y el mal olor por hasta 48 horas y una fragancia intensa de fresh citrus y pimienta, que combina notas frescas con toques picantes para un aroma masculino y sofisticado.
Beneficios:
- Protección contra el sudor y el mal olor por 48 horas
- Incluye destructores del mal olor para una protección de larga duración
- Fórmula con 0% de sales de aluminio
- Aroma fresco e intenso de fresh citrus y pimienta
- Lata de aluminio reciclable
Modo de uso:
Abra, gire y aplique directamente en las axilas a no menos de 15 cm de la piel.
Presentación:
Aerosol de 150 ml.
Advertencias:
- Evite aplicarlo sobre piel excesivamente húmeda, irritada o lastimada.</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</si>
  <si>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</si>
  <si>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</si>
  <si>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</si>
  <si>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</si>
  <si>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</si>
  <si>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</si>
  <si>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</si>
  <si>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</si>
  <si>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</si>
  <si>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</si>
  <si>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natural lubricados, en presentación de vitrolero (bote) con 100 piezas. La línea Prudence Clásico ofrece una sensación de sedosidad placentera y una protección confiable en cada uso.
Características:
- Condón masculino de hule látex natural lubricado
- Ligero aroma a vainilla que evita el olor a látex
- Cuentan con calificaciones FDA, CE e ISO (línea Prudence Clásico)
- Vitrolero con 100 condones, ideal para uso institucional, consultorios, campañas de salud y distribución
Presentación:
Vitrolero con 100 condones masculinos lubricados.</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</si>
  <si>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</si>
  <si>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</si>
  <si>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</si>
  <si>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</si>
  <si>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</si>
  <si>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</si>
  <si>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natural; Lubricado;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</si>
  <si>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</si>
  <si>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</si>
  <si>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</si>
  <si>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</si>
  <si>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</si>
  <si>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</si>
  <si>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</si>
  <si>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</si>
  <si>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</si>
  <si>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</si>
  <si>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</si>
  <si>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</si>
  <si>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</si>
  <si>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</si>
  <si>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</si>
  <si>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</si>
  <si>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</si>
  <si>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</si>
  <si>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</si>
  <si>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</si>
  <si>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</si>
  <si>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</si>
  <si>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</si>
  <si>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</si>
  <si>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</si>
  <si>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</si>
  <si>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</si>
  <si>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</si>
  <si>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</si>
  <si>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</si>
  <si>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</si>
  <si>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</si>
  <si>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</si>
  <si>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https://raw.githubusercontent.com/zublimemx/marketplaces-product-images/main/products/7501070903473/images/7501070903473_1.jpg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</si>
  <si>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</si>
  <si>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</si>
  <si>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</si>
  <si>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</si>
  <si>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</si>
  <si>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</si>
  <si>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</si>
  <si>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</si>
  <si>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</si>
  <si>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</si>
  <si>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</si>
  <si>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</si>
  <si>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</si>
  <si>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</si>
  <si>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</si>
  <si>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</si>
  <si>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</si>
  <si>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</si>
  <si>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</si>
  <si>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</si>
  <si>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</si>
  <si>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</si>
  <si>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</si>
  <si>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</si>
  <si>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</si>
  <si>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</si>
  <si>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</si>
  <si>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</si>
  <si>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</si>
  <si>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</si>
  <si>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</si>
  <si>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</si>
  <si>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</si>
  <si>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</si>
  <si>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</si>
  <si>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</si>
  <si>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</si>
  <si>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</si>
  <si>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</si>
  <si>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</si>
  <si>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</si>
  <si>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</si>
  <si>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</si>
  <si>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</si>
  <si>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</si>
  <si>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</si>
  <si>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</si>
  <si>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</si>
  <si>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</si>
  <si>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</si>
  <si>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https://raw.githubusercontent.com/zublimemx/marketplaces-product-images/main/products/7501008443033/images/7501008443033_1.jpg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</si>
  <si>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</si>
  <si>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</si>
  <si>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</si>
  <si>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</si>
  <si>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</si>
  <si>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</si>
  <si>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</si>
  <si>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</si>
  <si>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</si>
  <si>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</si>
  <si>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</si>
  <si>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</si>
  <si>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</si>
  <si>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</si>
  <si>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</si>
  <si>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</si>
  <si>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</si>
  <si>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</si>
  <si>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</si>
  <si>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</si>
  <si>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</si>
  <si>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</si>
  <si>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</si>
  <si>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</si>
  <si>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</si>
  <si>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</si>
  <si>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</si>
  <si>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</si>
  <si>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Formato de venta: caja con 24 piezas; Envase: botella de plástico con tapa de rosca</t>
  </si>
  <si>
    <t xml:space="preserve">https://raw.githubusercontent.com/zublimemx/marketplaces-product-images/main/products/7501868901124/images/7501868901124_2.jpg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</si>
  <si>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</si>
  <si>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</si>
  <si>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</si>
  <si>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</si>
  <si>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</si>
  <si>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</si>
  <si>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</si>
  <si>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</si>
  <si>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</si>
  <si>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</si>
  <si>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</si>
  <si>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</si>
  <si>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</si>
  <si>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</si>
  <si>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Tecnología: Calci-Protect; Uso: protección anticaries; Nombre del sistema: MFP II</t>
  </si>
  <si>
    <t xml:space="preserve">https://raw.githubusercontent.com/zublimemx/marketplaces-product-images/main/products/7501035911567/images/7501035911567_1.jpg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</si>
  <si>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</si>
  <si>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</si>
  <si>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</si>
  <si>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</si>
  <si>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</si>
  <si>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</si>
  <si>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</si>
  <si>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</si>
  <si>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</si>
  <si>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</si>
  <si>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</si>
  <si>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</si>
  <si>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</si>
  <si>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</si>
  <si>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</si>
  <si>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</si>
  <si>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</si>
  <si>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</si>
  <si>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</si>
  <si>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</si>
  <si>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</si>
  <si>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</si>
  <si>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</si>
  <si>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</si>
  <si>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</si>
  <si>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</si>
  <si>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</si>
  <si>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</si>
  <si>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</si>
  <si>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</si>
  <si>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</si>
  <si>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</si>
  <si>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</si>
  <si>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</si>
  <si>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</si>
  <si>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</si>
  <si>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</si>
  <si>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</si>
  <si>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</si>
  <si>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</si>
  <si>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</si>
  <si>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</si>
  <si>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</si>
  <si>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</si>
  <si>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</si>
  <si>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</si>
  <si>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</si>
  <si>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</si>
  <si>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</si>
  <si>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Excite</t>
  </si>
  <si>
    <t xml:space="preserve">Formato: desodorante en aerosol (body spray)</t>
  </si>
  <si>
    <t xml:space="preserve">https://raw.githubusercontent.com/zublimemx/marketplaces-product-images/main/products/7791293025803/images/7791293025803_1.jpg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</si>
  <si>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</si>
  <si>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</si>
  <si>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</si>
  <si>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</si>
  <si>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</si>
  <si>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</si>
  <si>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</si>
  <si>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</si>
  <si>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</si>
  <si>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</si>
  <si>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</si>
  <si>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</si>
  <si>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</si>
  <si>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</si>
  <si>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</si>
  <si>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</si>
  <si>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</si>
  <si>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</si>
  <si>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</si>
  <si>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</si>
  <si>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</si>
  <si>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</si>
  <si>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</si>
  <si>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</si>
  <si>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</si>
  <si>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</si>
  <si>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</si>
  <si>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</si>
  <si>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</si>
  <si>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</si>
  <si>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</si>
  <si>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</si>
  <si>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</si>
  <si>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</si>
  <si>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</si>
  <si>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</si>
  <si>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</si>
  <si>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</si>
  <si>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</si>
  <si>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</si>
  <si>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</si>
  <si>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</si>
  <si>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</si>
  <si>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</si>
  <si>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</si>
  <si>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</si>
  <si>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</si>
  <si>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Dureza: media; Número: 38; Uso: ortodoncia (brackets); Colores surtidos</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</si>
  <si>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</si>
  <si>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</si>
  <si>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</si>
  <si>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</si>
  <si>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</si>
  <si>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</si>
  <si>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</si>
  <si>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MLM27783463</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</si>
  <si>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</si>
  <si>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</si>
  <si>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</si>
  <si>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</si>
  <si>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</si>
  <si>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</si>
  <si>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</si>
  <si>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</si>
  <si>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</si>
  <si>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</si>
  <si>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</si>
  <si>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</si>
  <si>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</si>
  <si>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</si>
  <si>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</si>
  <si>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</si>
  <si>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https://raw.githubusercontent.com/zublimemx/marketplaces-product-images/main/products/7506460101514/images/7506460101514_1.jpg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</si>
  <si>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</si>
  <si>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</si>
  <si>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</si>
  <si>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</si>
  <si>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</si>
  <si>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</si>
  <si>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</si>
  <si>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</si>
  <si>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</si>
  <si>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</si>
  <si>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</si>
  <si>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</si>
  <si>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</si>
  <si>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</si>
  <si>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</si>
  <si>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</si>
  <si>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</si>
  <si>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</si>
  <si>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</si>
  <si>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</si>
  <si>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</si>
  <si>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</si>
  <si>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</si>
  <si>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</si>
  <si>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</si>
  <si>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</si>
  <si>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</si>
  <si>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</si>
  <si>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</si>
  <si>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</si>
  <si>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</si>
  <si>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</si>
  <si>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https://raw.githubusercontent.com/zublimemx/marketplaces-product-images/main/products/7501125109928/images/7501125109928_1.jpg</t>
  </si>
  <si>
    <t xml:space="preserve">https://raw.githubusercontent.com/zublimemx/marketplaces-product-images/main/products/7501125109928/images/7501125109928_2.jpg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</si>
  <si>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</si>
  <si>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</si>
  <si>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</si>
  <si>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</si>
  <si>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</si>
  <si>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</si>
  <si>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</si>
  <si>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</si>
  <si>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</si>
  <si>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</si>
  <si>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</si>
  <si>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</si>
  <si>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https://raw.githubusercontent.com/zublimemx/marketplaces-product-images/main/products/041333760643/images/041333760643_1.jpg</t>
  </si>
  <si>
    <t xml:space="preserve">https://raw.githubusercontent.com/zublimemx/marketplaces-product-images/main/products/041333760643/images/041333760643_2.jpg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</si>
  <si>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</si>
  <si>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</si>
  <si>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</si>
  <si>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</si>
  <si>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</si>
  <si>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</si>
  <si>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</si>
  <si>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</si>
  <si>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</si>
  <si>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</si>
  <si>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</si>
  <si>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</si>
  <si>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</si>
  <si>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</si>
  <si>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</si>
  <si>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</si>
  <si>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</si>
  <si>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</si>
  <si>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</si>
  <si>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</si>
  <si>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</si>
  <si>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</si>
  <si>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</si>
  <si>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</si>
  <si>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</si>
  <si>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</si>
  <si>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</si>
  <si>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</si>
  <si>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</si>
  <si>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</si>
  <si>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</si>
  <si>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</si>
  <si>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</si>
  <si>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</si>
  <si>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</si>
  <si>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</si>
  <si>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</si>
  <si>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</si>
  <si>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</si>
  <si>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</si>
  <si>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</si>
  <si>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</si>
  <si>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</si>
  <si>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</si>
  <si>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</si>
  <si>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</si>
  <si>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</si>
  <si>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</si>
  <si>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</si>
  <si>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</si>
  <si>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</si>
  <si>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</si>
  <si>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</si>
  <si>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</si>
  <si>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</si>
  <si>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</si>
  <si>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</si>
  <si>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</si>
  <si>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</si>
  <si>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</si>
  <si>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</si>
  <si>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</si>
  <si>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</si>
  <si>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</si>
  <si>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</si>
  <si>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</si>
  <si>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</si>
  <si>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</si>
  <si>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</si>
  <si>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</si>
  <si>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</si>
  <si>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</si>
  <si>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</si>
  <si>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</si>
  <si>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</si>
  <si>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</si>
  <si>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</si>
  <si>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</si>
  <si>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</si>
  <si>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</si>
  <si>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</si>
  <si>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</si>
  <si>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</si>
  <si>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</si>
  <si>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</si>
  <si>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</si>
  <si>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</si>
  <si>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</si>
  <si>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</si>
  <si>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</si>
  <si>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</si>
  <si>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</si>
  <si>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</si>
  <si>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</si>
  <si>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</si>
  <si>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</si>
  <si>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</si>
  <si>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</si>
  <si>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</si>
  <si>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</si>
  <si>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</si>
  <si>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https://raw.githubusercontent.com/zublimemx/marketplaces-product-images/main/products/7509546017389/images/7509546017389_3.jpg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</si>
  <si>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</si>
  <si>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</si>
  <si>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</si>
  <si>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</si>
  <si>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</si>
  <si>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</si>
  <si>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</si>
  <si>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</si>
  <si>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</si>
  <si>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</si>
  <si>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</si>
  <si>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</si>
  <si>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</si>
  <si>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</si>
  <si>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</si>
  <si>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</si>
  <si>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</si>
  <si>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</si>
  <si>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</si>
  <si>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</si>
  <si>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</si>
  <si>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</si>
  <si>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</si>
  <si>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</si>
  <si>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</si>
  <si>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</si>
  <si>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</si>
  <si>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</si>
  <si>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</si>
  <si>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</si>
  <si>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</si>
  <si>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</si>
  <si>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</si>
  <si>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</si>
  <si>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</si>
  <si>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</si>
  <si>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</si>
  <si>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</si>
  <si>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</si>
  <si>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</si>
  <si>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</si>
  <si>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</si>
  <si>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</si>
  <si>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</si>
  <si>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</si>
  <si>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</si>
  <si>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</si>
  <si>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</si>
  <si>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</si>
  <si>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</si>
  <si>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</si>
  <si>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</si>
  <si>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</si>
  <si>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</si>
  <si>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</si>
  <si>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</si>
  <si>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</si>
  <si>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</si>
  <si>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</si>
  <si>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</si>
  <si>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</si>
  <si>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</si>
  <si>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</si>
  <si>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</si>
  <si>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Kids</t>
  </si>
  <si>
    <t xml:space="preserve">Fresantástico</t>
  </si>
  <si>
    <t xml:space="preserve">Con flúor; Sabor: fresa; Formato: tubo en caja de cartón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</si>
  <si>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</si>
  <si>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</si>
  <si>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</si>
  <si>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</si>
  <si>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</si>
  <si>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</si>
  <si>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</si>
  <si>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</si>
  <si>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</si>
  <si>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</si>
  <si>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</si>
  <si>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</si>
  <si>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</si>
  <si>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</si>
  <si>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</si>
  <si>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</si>
  <si>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</si>
  <si>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</si>
  <si>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</si>
  <si>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</si>
  <si>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</si>
  <si>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</si>
  <si>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</si>
  <si>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</si>
  <si>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</si>
  <si>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</si>
  <si>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</si>
  <si>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</si>
  <si>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</si>
  <si>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</si>
  <si>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</si>
  <si>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</si>
  <si>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</si>
  <si>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</si>
  <si>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</si>
  <si>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</si>
  <si>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</si>
  <si>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</si>
  <si>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</si>
  <si>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MLM22606866</t>
  </si>
  <si>
    <t xml:space="preserve">Becton Dickinson (BD)</t>
  </si>
  <si>
    <t xml:space="preserve">Aguja verde 21G x 32 mm</t>
  </si>
  <si>
    <t xml:space="preserve">Capacidad: 3 ml; Aguja: 21G x 32 mm; Estéril; De un solo uso; Sin látex en el émbolo; Empaque individual</t>
  </si>
  <si>
    <t xml:space="preserve">https://raw.githubusercontent.com/zublimemx/marketplaces-product-images/main/products/17501073025391/images/17501073025391_1.jpg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</si>
  <si>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</si>
  <si>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</si>
  <si>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</si>
  <si>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</si>
  <si>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</si>
  <si>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</si>
  <si>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</si>
  <si>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</si>
  <si>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</si>
  <si>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</si>
  <si>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</si>
  <si>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</si>
  <si>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</si>
  <si>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</si>
  <si>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</si>
  <si>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</si>
  <si>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</si>
  <si>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</si>
  <si>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</si>
  <si>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</si>
  <si>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</si>
  <si>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</si>
  <si>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</si>
  <si>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</si>
  <si>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</si>
  <si>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</si>
  <si>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</si>
  <si>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</si>
  <si>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</si>
  <si>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</si>
  <si>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</si>
  <si>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</si>
  <si>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</si>
  <si>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</si>
  <si>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</si>
  <si>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</si>
  <si>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</si>
  <si>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</si>
  <si>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</si>
  <si>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</si>
  <si>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</si>
  <si>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</si>
  <si>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</si>
  <si>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</si>
  <si>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</si>
  <si>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</si>
  <si>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</si>
  <si>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</si>
  <si>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</si>
  <si>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</si>
  <si>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</si>
  <si>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</si>
  <si>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</si>
  <si>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</si>
  <si>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</si>
  <si>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</si>
  <si>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</si>
  <si>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</si>
  <si>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</si>
  <si>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</si>
  <si>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</si>
  <si>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</si>
  <si>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</si>
  <si>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</si>
  <si>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</si>
  <si>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</si>
  <si>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</si>
  <si>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</si>
  <si>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</si>
  <si>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</si>
  <si>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</si>
  <si>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</si>
  <si>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</si>
  <si>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</si>
  <si>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</si>
  <si>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</si>
  <si>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</si>
  <si>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</si>
  <si>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</si>
  <si>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</si>
  <si>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</si>
  <si>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</si>
  <si>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</si>
  <si>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</si>
  <si>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</si>
  <si>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</si>
  <si>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</si>
  <si>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</si>
  <si>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</si>
  <si>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MFP Sabor Original</t>
  </si>
  <si>
    <t xml:space="preserve">Con Calci-Protect; Con flúor; Formato: Familiar; Formato de venta: Pieza</t>
  </si>
  <si>
    <t xml:space="preserve">https://raw.githubusercontent.com/zublimemx/marketplaces-product-images/main/products/7501035911017/images/7501035911017_1.jpg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</si>
  <si>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</si>
  <si>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</si>
  <si>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</si>
  <si>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</si>
  <si>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</si>
  <si>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</si>
  <si>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</si>
  <si>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</si>
  <si>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</si>
  <si>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</si>
  <si>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</si>
  <si>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</si>
  <si>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</si>
  <si>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</si>
  <si>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</si>
  <si>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</si>
  <si>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</si>
  <si>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</si>
  <si>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</si>
  <si>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</si>
  <si>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</si>
  <si>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</si>
  <si>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</si>
  <si>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</si>
  <si>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</si>
  <si>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</si>
  <si>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</si>
  <si>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</si>
  <si>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</si>
  <si>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</si>
  <si>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</si>
  <si>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</si>
  <si>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</si>
  <si>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</si>
  <si>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</si>
  <si>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</si>
  <si>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</si>
  <si>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</si>
  <si>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</si>
  <si>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</si>
  <si>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</si>
  <si>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</si>
  <si>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</si>
  <si>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</si>
  <si>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</si>
  <si>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</si>
  <si>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</si>
  <si>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</si>
  <si>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</si>
  <si>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</si>
  <si>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</si>
  <si>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</si>
  <si>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</si>
  <si>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</si>
  <si>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</si>
  <si>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</si>
  <si>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</si>
  <si>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</si>
  <si>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</si>
  <si>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</si>
  <si>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</si>
  <si>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</si>
  <si>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</si>
  <si>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Fibras naturales; Doble textura; Total de 198 toallitas (la distribución en paquetes no se confirmó); Formato de venta: Paquete</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</si>
  <si>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</si>
  <si>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</si>
  <si>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</si>
  <si>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</si>
  <si>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</si>
  <si>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</si>
  <si>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</si>
  <si>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</si>
  <si>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</si>
  <si>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</si>
  <si>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</si>
  <si>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</si>
  <si>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</si>
  <si>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</si>
  <si>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</si>
  <si>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</si>
  <si>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</si>
  <si>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</si>
  <si>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</si>
  <si>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</si>
  <si>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</si>
  <si>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</si>
  <si>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</si>
  <si>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</si>
  <si>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</si>
  <si>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</si>
  <si>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</si>
  <si>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</si>
  <si>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</si>
  <si>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</si>
  <si>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</si>
  <si>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</si>
  <si>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</si>
  <si>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</si>
  <si>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</si>
  <si>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</si>
  <si>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</si>
  <si>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</si>
  <si>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</si>
  <si>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</si>
  <si>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</si>
  <si>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</si>
  <si>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</si>
  <si>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</si>
  <si>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</si>
  <si>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</si>
  <si>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</si>
  <si>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</si>
  <si>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</si>
  <si>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</si>
  <si>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</si>
  <si>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</si>
  <si>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</si>
  <si>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</si>
  <si>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</si>
  <si>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</si>
  <si>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</si>
  <si>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</si>
  <si>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Iodex</t>
  </si>
  <si>
    <t xml:space="preserve">Cristal</t>
  </si>
  <si>
    <t xml:space="preserve">Ungüento en frasco</t>
  </si>
  <si>
    <t xml:space="preserve">Salicilato de metilo, alcanfor, mentol, eucaliptol</t>
  </si>
  <si>
    <t xml:space="preserve">5% / 7% / 3% / 1%</t>
  </si>
  <si>
    <t xml:space="preserve">Analgésico rubefaciente; Uso en dolores musculares leves; Formato de venta: Frasco de 60 g</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</si>
  <si>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</si>
  <si>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</si>
  <si>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</si>
  <si>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</si>
  <si>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</si>
  <si>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</si>
  <si>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</si>
  <si>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</si>
  <si>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</si>
  <si>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</si>
  <si>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</si>
  <si>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</si>
  <si>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</si>
  <si>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</si>
  <si>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</si>
  <si>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</si>
  <si>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Grupo: antibiótico; Requiere receta médica que se retiene; Formato de venta: Caja</t>
  </si>
  <si>
    <t xml:space="preserve">https://raw.githubusercontent.com/zublimemx/marketplaces-product-images/main/products/7501314702749/images/7501314702749_1.jpg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</si>
  <si>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</si>
  <si>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</si>
  <si>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</si>
  <si>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</si>
  <si>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</si>
  <si>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</si>
  <si>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</si>
  <si>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</si>
  <si>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</si>
  <si>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</si>
  <si>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</si>
  <si>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</si>
  <si>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</si>
  <si>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</si>
  <si>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</si>
  <si>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</si>
  <si>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</si>
  <si>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</si>
  <si>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</si>
  <si>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</si>
  <si>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</si>
  <si>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https://raw.githubusercontent.com/zublimemx/marketplaces-product-images/main/products/7501065095978/images/7501065095978_2.jpg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</si>
  <si>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</si>
  <si>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</si>
  <si>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</si>
  <si>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</si>
  <si>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</si>
  <si>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</si>
  <si>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</si>
  <si>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</si>
  <si>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</si>
  <si>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</si>
  <si>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</si>
  <si>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</si>
  <si>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</si>
  <si>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</si>
  <si>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</si>
  <si>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</si>
  <si>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</si>
  <si>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</si>
  <si>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</si>
  <si>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</si>
  <si>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</si>
  <si>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</si>
  <si>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</si>
  <si>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</si>
  <si>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</si>
  <si>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</si>
  <si>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</si>
  <si>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</si>
  <si>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</si>
  <si>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</si>
  <si>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</si>
  <si>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</si>
  <si>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</si>
  <si>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</si>
  <si>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</si>
  <si>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</si>
  <si>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</si>
  <si>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</si>
  <si>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</si>
  <si>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</si>
  <si>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</si>
  <si>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</si>
  <si>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</si>
  <si>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</si>
  <si>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</si>
  <si>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</si>
  <si>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</si>
  <si>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</si>
  <si>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</si>
  <si>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</si>
  <si>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</si>
  <si>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</si>
  <si>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</si>
  <si>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</si>
  <si>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</si>
  <si>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</si>
  <si>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</si>
  <si>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</si>
  <si>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</si>
  <si>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https://raw.githubusercontent.com/zublimemx/marketplaces-product-images/main/products/7501001168933/images/7501001168933_2.jpg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</si>
  <si>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</si>
  <si>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</si>
  <si>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</si>
  <si>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</si>
  <si>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</si>
  <si>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</si>
  <si>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</si>
  <si>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</si>
  <si>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</si>
  <si>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</si>
  <si>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</si>
  <si>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</si>
  <si>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</si>
  <si>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</si>
  <si>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</si>
  <si>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</si>
  <si>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</si>
  <si>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</si>
  <si>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</si>
  <si>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</si>
  <si>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</si>
  <si>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</si>
  <si>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Envase de plástico con solución inyectable</t>
  </si>
  <si>
    <t xml:space="preserve">82175SSAIV</t>
  </si>
  <si>
    <t xml:space="preserve">https://raw.githubusercontent.com/zublimemx/marketplaces-product-images/main/products/7501125100116/images/7501125100116_1.jpg</t>
  </si>
  <si>
    <t xml:space="preserve">https://raw.githubusercontent.com/zublimemx/marketplaces-product-images/main/products/7501125100116/images/7501125100116_2.jpg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</si>
  <si>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</si>
  <si>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</si>
  <si>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</si>
  <si>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</si>
  <si>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</si>
  <si>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</si>
  <si>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</si>
  <si>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</si>
  <si>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</si>
  <si>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</si>
  <si>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</si>
  <si>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</si>
  <si>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</si>
  <si>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</si>
  <si>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</si>
  <si>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</si>
  <si>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</si>
  <si>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</si>
  <si>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</si>
  <si>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</si>
  <si>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</si>
  <si>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</si>
  <si>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</si>
  <si>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</si>
  <si>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</si>
  <si>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</si>
  <si>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</si>
  <si>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</si>
  <si>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</si>
  <si>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</si>
  <si>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</si>
  <si>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</si>
  <si>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</si>
  <si>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</si>
  <si>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</si>
  <si>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</si>
  <si>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</si>
  <si>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</si>
  <si>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</si>
  <si>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</si>
  <si>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</si>
  <si>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</si>
  <si>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</si>
  <si>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</si>
  <si>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</si>
  <si>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</si>
  <si>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</si>
  <si>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Spazio</t>
  </si>
  <si>
    <t xml:space="preserve">https://raw.githubusercontent.com/zublimemx/marketplaces-product-images/main/products/7509546073774/images/7509546073774_2.jpg</t>
  </si>
  <si>
    <t xml:space="preserve">DESOD STEFANO SPAZ SPY 113G</t>
  </si>
  <si>
    <t xml:space="preserve">1306881052183</t>
  </si>
  <si>
    <t xml:space="preserve">Neurodex Dexametasona Complejo B 12 Tabletas</t>
  </si>
  <si>
    <t xml:space="preserve">Descripción:
Neurodex Tabletas es un medicamento de la marca Medicam que combina dexametasona, un glucocorticoide con acción antiinflamatoria, con vitaminas del complejo B en una sola presentación de 12 tabletas para administración oral. Su indicación, dosis y duración del tratamiento deben ser determinadas por un médico.
Composición:
Dexametasona y complejo B (vitaminas del grupo B). Las concentraciones de cada componente deben confirmarse en el empaque.
Modo de uso:
Vía oral. Siga la dosis y la duración del tratamiento indicadas por su médico; no suspenda el tratamiento de forma repentina sin indicación médica.
Presentación:
Caja con 12 tabletas.
Advertencias:
- Su venta requiere receta médica.
- Utilícelo únicamente por indicación y bajo supervisión de su médico.
- Consulte a su médico si es diabético, tiene hipertensión, úlcera, alguna infección, si está embarazada o en lactancia, o si toma otros medicamentos.
- Conservar en un lugar fresco.
Lea las instrucciones del empaque. Consulte a su médico. No se deje al alcance de los niños.</t>
  </si>
  <si>
    <t xml:space="preserve">Dexametasona y complejo B</t>
  </si>
  <si>
    <t xml:space="preserve">Grupo terapéutico: corticoide con vitaminas del complejo B; Venta con receta médica; Concentraciones por confirmar en el empaque; Formato de venta: Unidad</t>
  </si>
  <si>
    <t xml:space="preserve">NEURODEX C12 TABS DEXAMETASONA COMPLEJO B MEDICAM</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</si>
  <si>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</si>
  <si>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</si>
  <si>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</si>
  <si>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</si>
  <si>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</si>
  <si>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</si>
  <si>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</si>
  <si>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</si>
  <si>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</si>
  <si>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</si>
  <si>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</si>
  <si>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</si>
  <si>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</si>
  <si>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</si>
  <si>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</si>
  <si>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</si>
  <si>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</si>
  <si>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</si>
  <si>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</si>
  <si>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</si>
  <si>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</si>
  <si>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</si>
  <si>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</si>
  <si>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</si>
  <si>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</si>
  <si>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</si>
  <si>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</si>
  <si>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</si>
  <si>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</si>
  <si>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</si>
  <si>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</si>
  <si>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</si>
  <si>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</si>
  <si>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</si>
  <si>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</si>
  <si>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</si>
  <si>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</si>
  <si>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</si>
  <si>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</si>
  <si>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</si>
  <si>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</si>
  <si>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</si>
  <si>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</si>
  <si>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</si>
  <si>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</si>
  <si>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</si>
  <si>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</si>
  <si>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</si>
  <si>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</si>
  <si>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</si>
  <si>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</si>
  <si>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</si>
  <si>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</si>
  <si>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</si>
  <si>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</si>
  <si>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</si>
  <si>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</si>
  <si>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</si>
  <si>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</si>
  <si>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</si>
  <si>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</si>
  <si>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</si>
  <si>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</si>
  <si>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</si>
  <si>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</si>
  <si>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</si>
  <si>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</si>
  <si>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</si>
  <si>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</si>
  <si>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</si>
  <si>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</si>
  <si>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</si>
  <si>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</si>
  <si>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</si>
  <si>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</si>
  <si>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</si>
  <si>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</si>
  <si>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</si>
  <si>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</si>
  <si>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</si>
  <si>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</si>
  <si>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</si>
  <si>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</si>
  <si>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</si>
  <si>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</si>
  <si>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</si>
  <si>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</si>
  <si>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</si>
  <si>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</si>
  <si>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</si>
  <si>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https://raw.githubusercontent.com/zublimemx/marketplaces-product-images/main/products/073796712105/images/073796712105_5.jpg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</si>
  <si>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</si>
  <si>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</si>
  <si>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</si>
  <si>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</si>
  <si>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</si>
  <si>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</si>
  <si>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</si>
  <si>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</si>
  <si>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</si>
  <si>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</si>
  <si>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</si>
  <si>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</si>
  <si>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</si>
  <si>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</si>
  <si>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</si>
  <si>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</si>
  <si>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</si>
  <si>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</si>
  <si>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</si>
  <si>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</si>
  <si>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</si>
  <si>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</si>
  <si>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</si>
  <si>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</si>
  <si>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</si>
  <si>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</si>
  <si>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</si>
  <si>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</si>
  <si>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</si>
  <si>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</si>
  <si>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</si>
  <si>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</si>
  <si>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</si>
  <si>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</si>
  <si>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</si>
  <si>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</si>
  <si>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</si>
  <si>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</si>
  <si>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</si>
  <si>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</si>
  <si>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</si>
  <si>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</si>
  <si>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</si>
  <si>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</si>
  <si>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</si>
  <si>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</si>
  <si>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</si>
  <si>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</si>
  <si>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</si>
  <si>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</si>
  <si>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</si>
  <si>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</si>
  <si>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</si>
  <si>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</si>
  <si>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</si>
  <si>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</si>
  <si>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</si>
  <si>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</si>
  <si>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</si>
  <si>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</si>
  <si>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</si>
  <si>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</si>
  <si>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</si>
  <si>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</si>
  <si>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</si>
  <si>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</si>
  <si>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</si>
  <si>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</si>
  <si>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</si>
  <si>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</si>
  <si>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</si>
  <si>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</si>
  <si>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</si>
  <si>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</si>
  <si>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</si>
  <si>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</si>
  <si>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</si>
  <si>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</si>
  <si>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</si>
  <si>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</si>
  <si>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</si>
  <si>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</si>
  <si>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</si>
  <si>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</si>
  <si>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</si>
  <si>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</si>
  <si>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</si>
  <si>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</si>
  <si>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</si>
  <si>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</si>
  <si>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</si>
  <si>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</si>
  <si>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</si>
  <si>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</si>
  <si>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</si>
  <si>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</si>
  <si>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</si>
  <si>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</si>
  <si>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</si>
  <si>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</si>
  <si>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</si>
  <si>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</si>
  <si>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</si>
  <si>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</si>
  <si>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</si>
  <si>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</si>
  <si>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</si>
  <si>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</si>
  <si>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</si>
  <si>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</si>
  <si>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</si>
  <si>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</si>
  <si>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</si>
  <si>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</si>
  <si>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</si>
  <si>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</si>
  <si>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</si>
  <si>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</si>
  <si>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</si>
  <si>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</si>
  <si>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</si>
  <si>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</si>
  <si>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</si>
  <si>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</si>
  <si>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</si>
  <si>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</si>
  <si>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</si>
  <si>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</si>
  <si>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</si>
  <si>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</si>
  <si>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</si>
  <si>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</si>
  <si>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</si>
  <si>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</si>
  <si>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</si>
  <si>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</si>
  <si>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</si>
  <si>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</si>
  <si>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</si>
  <si>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</si>
  <si>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</si>
  <si>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</si>
  <si>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</si>
  <si>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</si>
  <si>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</si>
  <si>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</si>
  <si>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</si>
  <si>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</si>
  <si>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</si>
  <si>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</si>
  <si>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</si>
  <si>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</si>
  <si>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</si>
  <si>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</si>
  <si>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</si>
  <si>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</si>
  <si>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</si>
  <si>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</si>
  <si>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</si>
  <si>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</si>
  <si>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</si>
  <si>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</si>
  <si>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</si>
  <si>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</si>
  <si>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</si>
  <si>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</si>
  <si>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</si>
  <si>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</si>
  <si>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</si>
  <si>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</si>
  <si>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</si>
  <si>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</si>
  <si>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</si>
  <si>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</si>
  <si>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</si>
  <si>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</si>
  <si>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</si>
  <si>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</si>
  <si>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</si>
  <si>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</si>
  <si>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https://raw.githubusercontent.com/zublimemx/marketplaces-product-images/main/products/8430308001379/images/8430308001379_2.jpg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</si>
  <si>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</si>
  <si>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</si>
  <si>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</si>
  <si>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</si>
  <si>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</si>
  <si>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</si>
  <si>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</si>
  <si>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</si>
  <si>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</si>
  <si>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https://raw.githubusercontent.com/zublimemx/marketplaces-product-images/main/products/7509546061665/images/7509546061665_1.jpg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</si>
  <si>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</si>
  <si>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</si>
  <si>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</si>
  <si>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</si>
  <si>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</si>
  <si>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</si>
  <si>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</si>
  <si>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</si>
  <si>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</si>
  <si>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</si>
  <si>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</si>
  <si>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https://raw.githubusercontent.com/zublimemx/marketplaces-product-images/main/products/7503027446279/images/7503027446279_1.jpg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</si>
  <si>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</si>
  <si>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</si>
  <si>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</si>
  <si>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</si>
  <si>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</si>
  <si>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</si>
  <si>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</si>
  <si>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</si>
  <si>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</si>
  <si>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</si>
  <si>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</si>
  <si>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</si>
  <si>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</si>
  <si>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</si>
  <si>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</si>
  <si>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</si>
  <si>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</si>
  <si>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</si>
  <si>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</si>
  <si>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</si>
  <si>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</si>
  <si>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</si>
  <si>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</si>
  <si>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</si>
  <si>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</si>
  <si>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</si>
  <si>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</si>
  <si>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</si>
  <si>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</si>
  <si>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</si>
  <si>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</si>
  <si>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</si>
  <si>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</si>
  <si>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</si>
  <si>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</si>
  <si>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</si>
  <si>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</si>
  <si>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</si>
  <si>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</si>
  <si>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</si>
  <si>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</si>
  <si>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</si>
  <si>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</si>
  <si>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</si>
  <si>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</si>
  <si>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</si>
  <si>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</si>
  <si>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</si>
  <si>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</si>
  <si>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</si>
  <si>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</si>
  <si>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</si>
  <si>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</si>
  <si>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</si>
  <si>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</si>
  <si>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</si>
  <si>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</si>
  <si>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</si>
  <si>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</si>
  <si>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</si>
  <si>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</si>
  <si>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</si>
  <si>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</si>
  <si>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</si>
  <si>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</si>
  <si>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</si>
  <si>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</si>
  <si>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</si>
  <si>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</si>
  <si>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</si>
  <si>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</si>
  <si>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</si>
  <si>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</si>
  <si>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</si>
  <si>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https://raw.githubusercontent.com/zublimemx/marketplaces-product-images/main/products/7501059225350/images/7501059225350_1.jpg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</si>
  <si>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</si>
  <si>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</si>
  <si>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</si>
  <si>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</si>
  <si>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</si>
  <si>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</si>
  <si>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</si>
  <si>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</si>
  <si>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</si>
  <si>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</si>
  <si>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</si>
  <si>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</si>
  <si>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</si>
  <si>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</si>
  <si>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</si>
  <si>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</si>
  <si>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</si>
  <si>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</si>
  <si>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</si>
  <si>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</si>
  <si>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</si>
  <si>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</si>
  <si>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</si>
  <si>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</si>
  <si>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</si>
  <si>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</si>
  <si>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</si>
  <si>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</si>
  <si>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</si>
  <si>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</si>
  <si>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</si>
  <si>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</si>
  <si>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</si>
  <si>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</si>
  <si>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</si>
  <si>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</si>
  <si>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https://raw.githubusercontent.com/zublimemx/marketplaces-product-images/main/products/7501034605115/images/7501034605115_1.jpg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</si>
  <si>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</si>
  <si>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</si>
  <si>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</si>
  <si>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</si>
  <si>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</si>
  <si>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</si>
  <si>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</si>
  <si>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</si>
  <si>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</si>
  <si>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</si>
  <si>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</si>
  <si>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</si>
  <si>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</si>
  <si>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</si>
  <si>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</si>
  <si>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</si>
  <si>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</si>
  <si>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</si>
  <si>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</si>
  <si>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</si>
  <si>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</si>
  <si>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</si>
  <si>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</si>
  <si>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</si>
  <si>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</si>
  <si>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https://raw.githubusercontent.com/zublimemx/marketplaces-product-images/main/products/7502208894779/images/7502208894779_2.jpg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</si>
  <si>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</si>
  <si>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</si>
  <si>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</si>
  <si>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</si>
  <si>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</si>
  <si>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</si>
  <si>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</si>
  <si>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</si>
  <si>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https://raw.githubusercontent.com/zublimemx/marketplaces-product-images/main/products/7501298214375/images/7501298214375_1.jpg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</si>
  <si>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</si>
  <si>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</si>
  <si>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</si>
  <si>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</si>
  <si>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</si>
  <si>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</si>
  <si>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BIC</t>
  </si>
  <si>
    <t xml:space="preserve">Comfort 3</t>
  </si>
  <si>
    <t xml:space="preserve">Advance Piel Normal</t>
  </si>
  <si>
    <t xml:space="preserve">Rastrillo desechable</t>
  </si>
  <si>
    <t xml:space="preserve">Número de hojas: 3; Cabezal: Móvil; Tipo: Desechable; Formato de venta: Tira de 12</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</si>
  <si>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</si>
  <si>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</si>
  <si>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</si>
  <si>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</si>
  <si>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</si>
  <si>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</si>
  <si>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</si>
  <si>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</si>
  <si>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</si>
  <si>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</si>
  <si>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https://raw.githubusercontent.com/zublimemx/marketplaces-product-images/main/products/7501008495339/images/7501008495339_1.jpg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</si>
  <si>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</si>
  <si>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</si>
  <si>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</si>
  <si>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</si>
  <si>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Dolac Sublingual</t>
  </si>
  <si>
    <t xml:space="preserve">Ketorolaco 30 mg sublingual</t>
  </si>
  <si>
    <t xml:space="preserve">216M2014 SSA</t>
  </si>
  <si>
    <t xml:space="preserve">https://raw.githubusercontent.com/zublimemx/marketplaces-product-images/main/products/7501300407023/images/7501300407023_2.jpg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</si>
  <si>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</si>
  <si>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</si>
  <si>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</si>
  <si>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</si>
  <si>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</si>
  <si>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</si>
  <si>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</si>
  <si>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</si>
  <si>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</si>
  <si>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</si>
  <si>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</si>
  <si>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</si>
  <si>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</si>
  <si>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</si>
  <si>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</si>
  <si>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</si>
  <si>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</si>
  <si>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</si>
  <si>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</si>
  <si>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</si>
  <si>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</si>
  <si>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</si>
  <si>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</si>
  <si>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</si>
  <si>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</si>
  <si>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</si>
  <si>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</si>
  <si>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</si>
  <si>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</si>
  <si>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</si>
  <si>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</si>
  <si>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</si>
  <si>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</si>
  <si>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</si>
  <si>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</si>
  <si>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</si>
  <si>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</si>
  <si>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</si>
  <si>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</si>
  <si>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</si>
  <si>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</si>
  <si>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</si>
  <si>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</si>
  <si>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</si>
  <si>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</si>
  <si>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</si>
  <si>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</si>
  <si>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</si>
  <si>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</si>
  <si>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</si>
  <si>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</si>
  <si>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</si>
  <si>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</si>
  <si>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</si>
  <si>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</si>
  <si>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</si>
  <si>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</si>
  <si>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</si>
  <si>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</si>
  <si>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</si>
  <si>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</si>
  <si>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</si>
  <si>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</si>
  <si>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</si>
  <si>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</si>
  <si>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</si>
  <si>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</si>
  <si>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</si>
  <si>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</si>
  <si>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</si>
  <si>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</si>
  <si>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</si>
  <si>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</si>
  <si>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</si>
  <si>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</si>
  <si>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</si>
  <si>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</si>
  <si>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</si>
  <si>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</si>
  <si>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</si>
  <si>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</si>
  <si>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</si>
  <si>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</si>
  <si>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</si>
  <si>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</si>
  <si>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</si>
  <si>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</si>
  <si>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</si>
  <si>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</si>
  <si>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</si>
  <si>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</si>
  <si>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</si>
  <si>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</si>
  <si>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</si>
  <si>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</si>
  <si>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</si>
  <si>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https://raw.githubusercontent.com/zublimemx/marketplaces-product-images/main/products/7501168810508/images/7501168810508_1.jpg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</si>
  <si>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</si>
  <si>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</si>
  <si>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</si>
  <si>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</si>
  <si>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</si>
  <si>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</si>
  <si>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</si>
  <si>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</si>
  <si>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</si>
  <si>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</si>
  <si>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</si>
  <si>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</si>
  <si>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</si>
  <si>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</si>
  <si>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</si>
  <si>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</si>
  <si>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</si>
  <si>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</si>
  <si>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</si>
  <si>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</si>
  <si>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</si>
  <si>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</si>
  <si>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</si>
  <si>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</si>
  <si>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</si>
  <si>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</si>
  <si>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</si>
  <si>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</si>
  <si>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</si>
  <si>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</si>
  <si>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</si>
  <si>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</si>
  <si>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</si>
  <si>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</si>
  <si>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</si>
  <si>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</si>
  <si>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</si>
  <si>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</si>
  <si>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</si>
  <si>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</si>
  <si>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</si>
  <si>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</si>
  <si>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</si>
  <si>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</si>
  <si>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</si>
  <si>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</si>
  <si>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</si>
  <si>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</si>
  <si>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</si>
  <si>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</si>
  <si>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</si>
  <si>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</si>
  <si>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</si>
  <si>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</si>
  <si>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</si>
  <si>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</si>
  <si>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</si>
  <si>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</si>
  <si>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</si>
  <si>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</si>
  <si>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</si>
  <si>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</si>
  <si>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</si>
  <si>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</si>
  <si>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https://raw.githubusercontent.com/zublimemx/marketplaces-product-images/main/products/7501088507854/images/7501088507854_1.jpg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</si>
  <si>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</si>
  <si>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</si>
  <si>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</si>
  <si>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</si>
  <si>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</si>
  <si>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</si>
  <si>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</si>
  <si>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</si>
  <si>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</si>
  <si>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</si>
  <si>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https://raw.githubusercontent.com/zublimemx/marketplaces-product-images/main/products/7501124103323/images/7501124103323_1.jpg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</si>
  <si>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</si>
  <si>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</si>
  <si>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</si>
  <si>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</si>
  <si>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</si>
  <si>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</si>
  <si>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</si>
  <si>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</si>
  <si>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</si>
  <si>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</si>
  <si>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</si>
  <si>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</si>
  <si>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</si>
  <si>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</si>
  <si>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</si>
  <si>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</si>
  <si>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</si>
  <si>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</si>
  <si>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</si>
  <si>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</si>
  <si>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</si>
  <si>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</si>
  <si>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</si>
  <si>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</si>
  <si>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</si>
  <si>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</si>
  <si>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</si>
  <si>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https://raw.githubusercontent.com/zublimemx/marketplaces-product-images/main/products/7501019036422/images/7501019036422_1.jpg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</si>
  <si>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</si>
  <si>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</si>
  <si>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</si>
  <si>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</si>
  <si>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</si>
  <si>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</si>
  <si>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</si>
  <si>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</si>
  <si>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</si>
  <si>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</si>
  <si>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</si>
  <si>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</si>
  <si>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</si>
  <si>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</si>
  <si>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</si>
  <si>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</si>
  <si>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</si>
  <si>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</si>
  <si>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https://raw.githubusercontent.com/zublimemx/marketplaces-product-images/main/products/7501100088170/images/7501100088170_2.jpg</t>
  </si>
  <si>
    <t xml:space="preserve">https://raw.githubusercontent.com/zublimemx/marketplaces-product-images/main/products/7501100088170/images/7501100088170_1.jpg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</si>
  <si>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</si>
  <si>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</si>
  <si>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</si>
  <si>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</si>
  <si>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</si>
  <si>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</si>
  <si>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</si>
  <si>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https://raw.githubusercontent.com/zublimemx/marketplaces-product-images/main/products/7501299308806/images/7501299308806_1.jpg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</si>
  <si>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</si>
  <si>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</si>
  <si>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</si>
  <si>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</si>
  <si>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</si>
  <si>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</si>
  <si>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</si>
  <si>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</si>
  <si>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</si>
  <si>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</si>
  <si>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</si>
  <si>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</si>
  <si>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</si>
  <si>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</si>
  <si>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</si>
  <si>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</si>
  <si>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</si>
  <si>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</si>
  <si>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</si>
  <si>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</si>
  <si>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</si>
  <si>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</si>
  <si>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</si>
  <si>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https://raw.githubusercontent.com/zublimemx/marketplaces-product-images/main/products/7501022101681/images/7501022101681_1.jpg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</si>
  <si>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</si>
  <si>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</si>
  <si>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</si>
  <si>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</si>
  <si>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</si>
  <si>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</si>
  <si>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</si>
  <si>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</si>
  <si>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</si>
  <si>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</si>
  <si>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</si>
  <si>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</si>
  <si>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</si>
  <si>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</si>
  <si>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</si>
  <si>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</si>
  <si>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</si>
  <si>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</si>
  <si>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</si>
  <si>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</si>
  <si>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</si>
  <si>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</si>
  <si>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</si>
  <si>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</si>
  <si>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</si>
  <si>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</si>
  <si>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</si>
  <si>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</si>
  <si>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https://raw.githubusercontent.com/zublimemx/marketplaces-product-images/main/products/7500435145497/images/7500435145497_1.jpg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</si>
  <si>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</si>
  <si>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</si>
  <si>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</si>
  <si>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</si>
  <si>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</si>
  <si>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</si>
  <si>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</si>
  <si>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</si>
  <si>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</si>
  <si>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</si>
  <si>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</si>
  <si>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</si>
  <si>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Saridon</t>
  </si>
  <si>
    <t xml:space="preserve">Caja con 100 comprimidos</t>
  </si>
  <si>
    <t xml:space="preserve">Paracetamol / Cafeína</t>
  </si>
  <si>
    <t xml:space="preserve">500 mg / 50 mg</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</si>
  <si>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</si>
  <si>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</si>
  <si>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</si>
  <si>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</si>
  <si>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</si>
  <si>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</si>
  <si>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</si>
  <si>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</si>
  <si>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</si>
  <si>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</si>
  <si>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</si>
  <si>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</si>
  <si>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https://raw.githubusercontent.com/zublimemx/marketplaces-product-images/main/products/7502216934474/images/7502216934474_1.jpg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</si>
  <si>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</si>
  <si>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</si>
  <si>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</si>
  <si>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</si>
  <si>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</si>
  <si>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</si>
  <si>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</si>
  <si>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</si>
  <si>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</si>
  <si>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</si>
  <si>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</si>
  <si>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</si>
  <si>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</si>
  <si>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</si>
  <si>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</si>
  <si>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</si>
  <si>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</si>
  <si>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</si>
  <si>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</si>
  <si>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</si>
  <si>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</si>
  <si>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</si>
  <si>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</si>
  <si>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</si>
  <si>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</si>
  <si>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</si>
  <si>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</si>
  <si>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</si>
  <si>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</si>
  <si>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Orthodontic Premium Pack para el cuidado bucal diario de personas con tratamiento de ortodoncia. Reúne en un solo empaque un cepillo dental y accesorios de limpieza interdental para llegar a los espacios entre dientes y alrededor de los aparatos, con protector para la cabeza del cepillo y estuche para llevarlo contigo.
Características:
- Kit de 6 piezas: 1 cepillo dental para ortodoncia, 3 cepillos interdentales de colores, tapa protectora y estuche
- Pensado para pacientes con brackets o espacios interdentales amplios
- Cepillos interdentales para complementar el cepillado
- Estuche y tapa para mantener el cepillo protegido durante el traslado
- Los colores del mango pueden variar
Presentación:
Blíster con kit de 6 piezas.</t>
  </si>
  <si>
    <t xml:space="preserve">Orthodontic Premium Pack</t>
  </si>
  <si>
    <t xml:space="preserve">Kit para ortodoncia</t>
  </si>
  <si>
    <t xml:space="preserve">Kit en blíster</t>
  </si>
  <si>
    <t xml:space="preserve">Incluye cepillo dental, 3 cepillos interdentales, tapa protectora y estuche; colores del mango variables</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</si>
  <si>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</si>
  <si>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</si>
  <si>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</si>
  <si>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</si>
  <si>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</si>
  <si>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</si>
  <si>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</si>
  <si>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</si>
  <si>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</si>
  <si>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</si>
  <si>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</si>
  <si>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</si>
  <si>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</si>
  <si>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</si>
  <si>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</si>
  <si>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</si>
  <si>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</si>
  <si>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</si>
  <si>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</si>
  <si>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</si>
  <si>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</si>
  <si>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</si>
  <si>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</si>
  <si>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</si>
  <si>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</si>
  <si>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</si>
  <si>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</si>
  <si>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</si>
  <si>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</si>
  <si>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</si>
  <si>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</si>
  <si>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</si>
  <si>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</si>
  <si>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</si>
  <si>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</si>
  <si>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</si>
  <si>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</si>
  <si>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</si>
  <si>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</si>
  <si>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</si>
  <si>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</si>
  <si>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</si>
  <si>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</si>
  <si>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</si>
  <si>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</si>
  <si>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</si>
  <si>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</si>
  <si>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</si>
  <si>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</si>
  <si>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CRA S PONDS HUMECTANTE 400 G</t>
  </si>
  <si>
    <t xml:space="preserve">7501006842104</t>
  </si>
  <si>
    <t xml:space="preserve">Pomada Labial Golba Surtido Exhibidor 60 Tubos 2.5 g</t>
  </si>
  <si>
    <t xml:space="preserve">Descripción:
Exhibidor tipo frasco con 60 protectores labiales Golba surtidos, de 2.5 g cada uno. Los protectores Golba humectan, reparan y protegen los labios y ayudan a prevenir la resequedad ocasionada por el sol, el viento y el frío. Presentación pensada para comercios que ofrecen protectores labiales al detalle, con variedad de colores.
Características:
- Protector para labios en tubo de 2.5 g
- Con cera de abeja
- Colores surtidos
- Exhibidor con 60 piezas listo para colocar en mostrador
Presentación:
Frasco exhibidor con 60 tubos de 2.5 g (150 g de producto en total).</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</si>
  <si>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</si>
  <si>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</si>
  <si>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</si>
  <si>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</si>
  <si>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</si>
  <si>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</si>
  <si>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</si>
  <si>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</si>
  <si>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</si>
  <si>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</si>
  <si>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</si>
  <si>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</si>
  <si>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</si>
  <si>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</si>
  <si>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https://raw.githubusercontent.com/zublimemx/marketplaces-product-images/main/products/7501007535487/images/7501007535487_1.jpg</t>
  </si>
  <si>
    <t xml:space="preserve">https://raw.githubusercontent.com/zublimemx/marketplaces-product-images/main/products/7501007535487/images/7501007535487_2.jpg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</si>
  <si>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</si>
  <si>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</si>
  <si>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</si>
  <si>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</si>
  <si>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Naproxeno sódico; Paracetamol</t>
  </si>
  <si>
    <t xml:space="preserve">100 mg/200 mg por supositorio</t>
  </si>
  <si>
    <t xml:space="preserve">Niños desde 2 años</t>
  </si>
  <si>
    <t xml:space="preserve">177M2014 SSA</t>
  </si>
  <si>
    <t xml:space="preserve">Caja con 5 supositorios; no administrar por más de 5 días</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</si>
  <si>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</si>
  <si>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</si>
  <si>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</si>
  <si>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</si>
  <si>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</si>
  <si>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</si>
  <si>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</si>
  <si>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</si>
  <si>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</si>
  <si>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</si>
  <si>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</si>
  <si>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</si>
  <si>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</si>
  <si>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</si>
  <si>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</si>
  <si>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</si>
  <si>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</si>
  <si>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</si>
  <si>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</si>
  <si>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</si>
  <si>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</si>
  <si>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</si>
  <si>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</si>
  <si>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</si>
  <si>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</si>
  <si>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</si>
  <si>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</si>
  <si>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</si>
  <si>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</si>
  <si>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</si>
  <si>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</si>
  <si>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</si>
  <si>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</si>
  <si>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</si>
  <si>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</si>
  <si>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</si>
  <si>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</si>
  <si>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</si>
  <si>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</si>
  <si>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</si>
  <si>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</si>
  <si>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</si>
  <si>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</si>
  <si>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</si>
  <si>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</si>
  <si>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</si>
  <si>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</si>
  <si>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</si>
  <si>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</si>
  <si>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</si>
  <si>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</si>
  <si>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</si>
  <si>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</si>
  <si>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</si>
  <si>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</si>
  <si>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</si>
  <si>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</si>
  <si>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</si>
  <si>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</si>
  <si>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</si>
  <si>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</si>
  <si>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</si>
  <si>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</si>
  <si>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</si>
  <si>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papel color piel, para asegurar vendas, gasas y apósitos. Su microporosidad permite la transpiración de la piel, y su adhesivo hipoalergénico a base de acrilato, libre de látex, la hace adecuada para piel sensible.
Características:
- Cinta adhesiva de papel color piel
- Adhesivo hipoalergénico a base de acrilato
- Libre de látex
- Microporosa: permite que la piel transpire
- Ancho de 1.25 cm y largo de 5 m
- Sirve para fijar vendas, gasas y apósitos sobre la piel
Presentación:
Rollo de cinta Micropore color piel de 1.25 cm x 5 m.</t>
  </si>
  <si>
    <t xml:space="preserve">Rollo de cinta adhesiva</t>
  </si>
  <si>
    <t xml:space="preserve">Ancho: 1.25 cm; largo: 5 m; hipoalergénica; libre de látex; el GTIN del sistema es un código logístico de 14 dígitos y el nombre indica C24 (caja con 24 rollos)</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</si>
  <si>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</si>
  <si>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</si>
  <si>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</si>
  <si>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</si>
  <si>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</si>
  <si>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</si>
  <si>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</si>
  <si>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</si>
  <si>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</si>
  <si>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</si>
  <si>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</si>
  <si>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</si>
  <si>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</si>
  <si>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</si>
  <si>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</si>
  <si>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</si>
  <si>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</si>
  <si>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</si>
  <si>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</si>
  <si>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</si>
  <si>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</si>
  <si>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</si>
  <si>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</si>
  <si>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</si>
  <si>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</si>
  <si>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</si>
  <si>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</si>
  <si>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</si>
  <si>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</si>
  <si>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</si>
  <si>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</si>
  <si>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</si>
  <si>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</si>
  <si>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</si>
  <si>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</si>
  <si>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</si>
  <si>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</si>
  <si>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</si>
  <si>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</si>
  <si>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para el cuidado de la piel, dermatológicamente probado. Ayuda a humectar y reparar la piel seca y ayuda al cuidado de la piel protegiendo cortes, heridas y quemaduras leves. La piel tiene la capacidad de renovarse, repararse y restaurarse, pero a veces necesita ayuda para mantenerse saludable: Vaseline actúa de manera natural para mantenerla humectada y lucir suave, lisa y visiblemente más sana.
Beneficios:
- Ayuda a humectar y reparar la piel seca
- Ayuda a proteger cortes, heridas y quemaduras leves
- Fórmula de petrolato puro, dermatológicamente probada
- Deja la piel suave y lisa
Ingredientes:
Petrolato (petrolatum).
Presentación:
Bote con 85 g de petrolato.</t>
  </si>
  <si>
    <t xml:space="preserve">Petrolato puro</t>
  </si>
  <si>
    <t xml:space="preserve">Bote</t>
  </si>
  <si>
    <t xml:space="preserve">Dermatológicamente probado; petrolato puro</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</si>
  <si>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</si>
  <si>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</si>
  <si>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</si>
  <si>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</si>
  <si>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</si>
  <si>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</si>
  <si>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</si>
  <si>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</si>
  <si>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</si>
  <si>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</si>
  <si>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esterilizada Galia de 10 x 10 cm, absorbente y libre de impurezas, elaborada 100% con algodón. Es un material de curación. Se presenta en un paquete de 10 sobres; según indica el empaque de la marca, el contenido es de 10 sobres y las gasas vienen esterilizadas, de modo que puede usar una pieza a la vez.
Características:
- Gasa absorbente estéril
- 100% algodón
- Libre de impurezas
- Medida de 10 x 10 cm
- Paquete con 10 sobres (10 piezas)
Presentación:
Paquete con 10 sobres de gasa simple esterilizada de 10 x 10 cm.
Advertencias:
Lea las instrucciones del empaque.</t>
  </si>
  <si>
    <t xml:space="preserve">Galia</t>
  </si>
  <si>
    <t xml:space="preserve">Paquete con 10 sobres</t>
  </si>
  <si>
    <t xml:space="preserve">Medida: 10 x 10 cm; 100% algodón; estéril;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</si>
  <si>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</si>
  <si>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</si>
  <si>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</si>
  <si>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</si>
  <si>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</si>
  <si>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Fotosun UV 100</t>
  </si>
  <si>
    <t xml:space="preserve">Solar Stick</t>
  </si>
  <si>
    <t xml:space="preserve">FPS 50; protección UVA, UVB y luz azul; formato en barra para rostro y zonas expuestas</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</si>
  <si>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</si>
  <si>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</si>
  <si>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</si>
  <si>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</si>
  <si>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</si>
  <si>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</si>
  <si>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</si>
  <si>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</si>
  <si>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</si>
  <si>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CRA CLARANT B3 NML/GSA 200G</t>
  </si>
  <si>
    <t xml:space="preserve">759684901409</t>
  </si>
  <si>
    <t xml:space="preserve">Fijador de Cabello Jaloma Super Punck 250 ml</t>
  </si>
  <si>
    <t xml:space="preserve">Descripción:
Fijador de cabello en spray Jaloma Super Punck de 250 ml, con megafijación. Está diseñado para realzar peinados casuales o deportivos con mayor intensidad, durabilidad y brillo. Su frasco con atomizador permite aplicarlo de forma práctica sobre el cabello para mantener el peinado en su lugar.
Beneficios:
- Mayor intensidad de fijación en el peinado
- Peinado de larga duración
- Efecto brillante
- Ideal para looks casuales o deportivos
Modo de uso:
Aplique sobre el cabello húmedo. Reparta el producto y acomode con los dedos, peine o cepillo antes de dejar secar de forma natural.
Presentación:
Frasco atomizador con 250 ml.</t>
  </si>
  <si>
    <t xml:space="preserve">MLM19504353</t>
  </si>
  <si>
    <t xml:space="preserve">Super Punck</t>
  </si>
  <si>
    <t xml:space="preserve">Megafijación</t>
  </si>
  <si>
    <t xml:space="preserve">Spray (frasco atomizador)</t>
  </si>
  <si>
    <t xml:space="preserve">Tipo de producto: fijador de cabello en spray; Uso: peinados casuales o deportivos</t>
  </si>
  <si>
    <t xml:space="preserve">https://raw.githubusercontent.com/zublimemx/marketplaces-product-images/main/products/759684901409/images/759684901409_1.jpg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</si>
  <si>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</si>
  <si>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</si>
  <si>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</si>
  <si>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</si>
  <si>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</si>
  <si>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</si>
  <si>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</si>
  <si>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</si>
  <si>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</si>
  <si>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</si>
  <si>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</si>
  <si>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</si>
  <si>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</si>
  <si>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</si>
  <si>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</si>
  <si>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</si>
  <si>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</si>
  <si>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</si>
  <si>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</si>
  <si>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</si>
  <si>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</si>
  <si>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</si>
  <si>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</si>
  <si>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</si>
  <si>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</si>
  <si>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</si>
  <si>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</si>
  <si>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</si>
  <si>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</si>
  <si>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</si>
  <si>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</si>
  <si>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</si>
  <si>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</si>
  <si>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</si>
  <si>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</si>
  <si>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</si>
  <si>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</si>
  <si>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</si>
  <si>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presentación de 100 ml. Es una pasta dental para la higiene bucal de todos los días, pensada para proteger y fortalecer la dentadura y mantenerla a salvo de las bacterias que se generan después de comer.
Características:
- Marca: Freska-ra, línea Fortident
- Variante: 4D
- Contenido: 100 ml
- Producto para uso adulto en la rutina diaria de cuidado bucal
Presentación:
Tubo con 100 ml de crema dental.
Advertencias:
Lea la información del empaque. Manténgase fuera del alcance de los niños.</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</si>
  <si>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</si>
  <si>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</si>
  <si>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</si>
  <si>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</si>
  <si>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https://raw.githubusercontent.com/zublimemx/marketplaces-product-images/main/products/7501035911062/images/7501035911062_1.jpg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</si>
  <si>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</si>
  <si>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</si>
  <si>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</si>
  <si>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</si>
  <si>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</si>
  <si>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</si>
  <si>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</si>
  <si>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</si>
  <si>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</si>
  <si>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</si>
  <si>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</si>
  <si>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</si>
  <si>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</si>
  <si>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</si>
  <si>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</si>
  <si>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</si>
  <si>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</si>
  <si>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</si>
  <si>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</si>
  <si>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</si>
  <si>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</si>
  <si>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</si>
  <si>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</si>
  <si>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</si>
  <si>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</si>
  <si>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Forma farmacéutica: cápsula blanda; Indicación: auxiliar en el insomnio ocasional</t>
  </si>
  <si>
    <t xml:space="preserve">https://raw.githubusercontent.com/zublimemx/marketplaces-product-images/main/products/7500435230445/images/7500435230445_1.jpg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</si>
  <si>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</si>
  <si>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</si>
  <si>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</si>
  <si>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</si>
  <si>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</si>
  <si>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</si>
  <si>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</si>
  <si>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</si>
  <si>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https://raw.githubusercontent.com/zublimemx/marketplaces-product-images/main/products/7509546655000/images/7509546655000_1.jpg</t>
  </si>
  <si>
    <t xml:space="preserve">https://raw.githubusercontent.com/zublimemx/marketplaces-product-images/main/products/7509546655000/images/7509546655000_4.jpg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</si>
  <si>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</si>
  <si>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</si>
  <si>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</si>
  <si>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</si>
  <si>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</si>
  <si>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</si>
  <si>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</si>
  <si>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</si>
  <si>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</si>
  <si>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</si>
  <si>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</si>
  <si>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</si>
  <si>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</si>
  <si>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</si>
  <si>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</si>
  <si>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</si>
  <si>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</si>
  <si>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</si>
  <si>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</si>
  <si>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</si>
  <si>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</si>
  <si>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</si>
  <si>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</si>
  <si>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</si>
  <si>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MLM28324044</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</si>
  <si>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</si>
  <si>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</si>
  <si>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</si>
  <si>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</si>
  <si>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</si>
  <si>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</si>
  <si>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</si>
  <si>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</si>
  <si>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</si>
  <si>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</si>
  <si>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</si>
  <si>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</si>
  <si>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</si>
  <si>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</si>
  <si>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</si>
  <si>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</si>
  <si>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</si>
  <si>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Cera modeladora Xiomara Wax &amp; Shine efecto telaraña de 60 g. Es una cera en formato gel que proporciona una fijación ligera y un acabado mate natural, ideal para lograr un estilo urbano, flexible y definido. Se presenta en práctico tarro de 60 g y está pensada para un peinado de apariencia natural y en tendencia.
Beneficios:
- Fijación ligera con acabado mate natural
- Moldea el cabello sin rigidez
- No deja residuos grasos ni sensación pegajosa
- Da control y textura ligera al peinado
- Mantiene el peinado durante todo el día
Modo de uso:
Aplique sobre el cabello seco para definir y mantener el peinado durante todo el día, con un look manejable y sin endurecer.
Presentación:
Tarro con 60 g.</t>
  </si>
  <si>
    <t xml:space="preserve">Telaraña (fijación ligera)</t>
  </si>
  <si>
    <t xml:space="preserve">Cabello normal</t>
  </si>
  <si>
    <t xml:space="preserve">Tipo de producto: cera modeladora en gel; Fijación: ligera; Acabado: mate natural</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</si>
  <si>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</si>
  <si>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</si>
  <si>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</si>
  <si>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</si>
  <si>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</si>
  <si>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</si>
  <si>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</si>
  <si>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</si>
  <si>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</si>
  <si>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</si>
  <si>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</si>
  <si>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</si>
  <si>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</si>
  <si>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</si>
  <si>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</si>
  <si>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</si>
  <si>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</si>
  <si>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</si>
  <si>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</si>
  <si>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</si>
  <si>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</si>
  <si>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</si>
  <si>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</si>
  <si>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</si>
  <si>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</si>
  <si>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</si>
  <si>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</si>
  <si>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</si>
  <si>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</si>
  <si>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</si>
  <si>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</si>
  <si>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</si>
  <si>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</si>
  <si>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</si>
  <si>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</si>
  <si>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</si>
  <si>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</si>
  <si>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</si>
  <si>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</si>
  <si>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https://raw.githubusercontent.com/zublimemx/marketplaces-product-images/main/products/7800005082024/images/7800005082024_1.jpg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</si>
  <si>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</si>
  <si>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</si>
  <si>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</si>
  <si>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</si>
  <si>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</si>
  <si>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</si>
  <si>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</si>
  <si>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</si>
  <si>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</si>
  <si>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KOPTIN 900 MG SUSP</t>
  </si>
  <si>
    <t xml:space="preserve">7502256732016</t>
  </si>
  <si>
    <t xml:space="preserve">Oxímetro de Pulso para Dedo InhalaCare Homecare</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</si>
  <si>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</si>
  <si>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</si>
  <si>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manera rápida y no invasiva la saturación de oxígeno en la sangre (SpO2) y la frecuencia del pulso. Se coloca en el dedo, muestra el resultado en su pantalla en unos segundos y, por su tamaño compacto, es fácil de llevar y de usar en casa para el monitoreo personal.
Características:
- Medición de saturación de oxígeno en sangre (SpO2) y frecuencia de pulso.
- Uso en el dedo, sin agujas ni procedimientos invasivos.
- Pantalla digital de fácil lectura.
- Tamaño compacto y ligero, práctico para trasladarlo.
Modo de uso:
Encienda el equipo, introduzca el dedo (de preferencia el índice) con la uña hacia arriba y mantenga la mano quieta y en reposo unos segundos hasta que la lectura se estabilice. Consulte el instructivo del empaque para conocer el detalle de su modelo.
Presentación:
Una pieza. Consulte en el empaque el modelo, los accesorios incluidos y el tipo de pilas.
Advertencias:
- Equipo de uso doméstico; no sustituye la valoración médica. Ante lecturas anormales o síntomas, consulte a su médico.
- El esmalte o las uñas postizas, las manos frías y el movimiento pueden alterar la lectura.
- Manténgalo fuera del alcance de los niños.</t>
  </si>
  <si>
    <t xml:space="preserve">InhalaCare</t>
  </si>
  <si>
    <t xml:space="preserve">Homecare</t>
  </si>
  <si>
    <t xml:space="preserve">Oxímetro de pulso para dedo</t>
  </si>
  <si>
    <t xml:space="preserve">Mide SpO2 y frecuencia de pulso; Uso en el dedo; Modelo exacto por confirmar en el empaque (existen varios modelos InhalaCare con GTIN distintos); Formato de venta: Unidad</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</si>
  <si>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</si>
  <si>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</si>
  <si>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</si>
  <si>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</si>
  <si>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Tira con 6 pilas</t>
  </si>
  <si>
    <t xml:space="preserve">Tipo de pila: alcalina AA; Voltaje: 1.5 V; Modelo de referencia: MN1500B1</t>
  </si>
  <si>
    <t xml:space="preserve">https://raw.githubusercontent.com/zublimemx/marketplaces-product-images/main/products/20041333666420/images/20041333666420_2.jpg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</si>
  <si>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</si>
  <si>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</si>
  <si>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</si>
  <si>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</si>
  <si>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</si>
  <si>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</si>
  <si>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</si>
  <si>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</si>
  <si>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</si>
  <si>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</si>
  <si>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</si>
  <si>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</si>
  <si>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</si>
  <si>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</si>
  <si>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</si>
  <si>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</si>
  <si>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</si>
  <si>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</si>
  <si>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</si>
  <si>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</si>
  <si>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</si>
  <si>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</si>
  <si>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</si>
  <si>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</si>
  <si>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</si>
  <si>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</si>
  <si>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</si>
  <si>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</si>
  <si>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</si>
  <si>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</si>
  <si>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</si>
  <si>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</si>
  <si>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</si>
  <si>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</si>
  <si>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</si>
  <si>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</si>
  <si>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</si>
  <si>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</si>
  <si>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</si>
  <si>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</si>
  <si>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</si>
  <si>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</si>
  <si>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</si>
  <si>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</si>
  <si>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</si>
  <si>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</si>
  <si>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</si>
  <si>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</si>
  <si>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</si>
  <si>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</si>
  <si>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</si>
  <si>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</si>
  <si>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</si>
  <si>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</si>
  <si>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</si>
  <si>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</si>
  <si>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</si>
  <si>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</si>
  <si>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</si>
  <si>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</si>
  <si>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</si>
  <si>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</si>
  <si>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</si>
  <si>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</si>
  <si>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</si>
  <si>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t>
  </si>
  <si>
    <t xml:space="preserve">https://raw.githubusercontent.com/zublimemx/marketplaces-product-images/main/products/312547321815/images/312547321815_1.jpg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</si>
  <si>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</si>
  <si>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</si>
  <si>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</si>
  <si>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</si>
  <si>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Proxalin Plus</t>
  </si>
  <si>
    <t xml:space="preserve">Degorts</t>
  </si>
  <si>
    <t xml:space="preserve">Paracetamol y naproxeno</t>
  </si>
  <si>
    <t xml:space="preserve">Paracetamol 250 mg y naproxeno 300 mg por tableta</t>
  </si>
  <si>
    <t xml:space="preserve">https://raw.githubusercontent.com/zublimemx/marketplaces-product-images/main/products/7501825300724/images/7501825300724_1.jpg</t>
  </si>
  <si>
    <t xml:space="preserve">https://raw.githubusercontent.com/zublimemx/marketplaces-product-images/main/products/7501825300724/images/7501825300724_2.jpg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</si>
  <si>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</si>
  <si>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</si>
  <si>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</si>
  <si>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</si>
  <si>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Dimegan-D</t>
  </si>
  <si>
    <t xml:space="preserve">Frasco de 60 ml con vaso dosificador</t>
  </si>
  <si>
    <t xml:space="preserve">Loratadina y fenilefrina</t>
  </si>
  <si>
    <t xml:space="preserve">Loratadina 10 mg y fenilefrina 40 mg por cada 10 ml</t>
  </si>
  <si>
    <t xml:space="preserve">Forma farmacéutica: jarabe; Incluye vaso dosificador</t>
  </si>
  <si>
    <t xml:space="preserve">https://raw.githubusercontent.com/zublimemx/marketplaces-product-images/main/products/7501314703647/images/7501314703647_1.jpg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</si>
  <si>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</si>
  <si>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</si>
  <si>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</si>
  <si>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</si>
  <si>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</si>
  <si>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</si>
  <si>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</si>
  <si>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</si>
  <si>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</si>
  <si>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</si>
  <si>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</si>
  <si>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</si>
  <si>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</si>
  <si>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</si>
  <si>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</si>
  <si>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</si>
  <si>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</si>
  <si>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https://raw.githubusercontent.com/zublimemx/marketplaces-product-images/main/products/7509546056432/images/7509546056432_1.jpg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</si>
  <si>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</si>
  <si>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</si>
  <si>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</si>
  <si>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</si>
  <si>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</si>
  <si>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</si>
  <si>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</si>
  <si>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</si>
  <si>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</si>
  <si>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</si>
  <si>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</si>
  <si>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</si>
  <si>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</si>
  <si>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</si>
  <si>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</si>
  <si>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</si>
  <si>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</si>
  <si>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</si>
  <si>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</si>
  <si>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</si>
  <si>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</si>
  <si>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</si>
  <si>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</si>
  <si>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</si>
  <si>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</si>
  <si>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</si>
  <si>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</si>
  <si>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</si>
  <si>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</si>
  <si>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</si>
  <si>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</si>
  <si>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</si>
  <si>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</si>
  <si>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</si>
  <si>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</si>
  <si>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</si>
  <si>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</si>
  <si>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https://raw.githubusercontent.com/zublimemx/marketplaces-product-images/main/products/7702035457639/images/7702035457639_1.jpg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</si>
  <si>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</si>
  <si>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</si>
  <si>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</si>
  <si>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</si>
  <si>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Gaap</t>
  </si>
  <si>
    <t xml:space="preserve">Frasco gotero de 3 ml</t>
  </si>
  <si>
    <t xml:space="preserve">0.005% (0.05 mg por ml)</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</si>
  <si>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</si>
  <si>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</si>
  <si>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</si>
  <si>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</si>
  <si>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</si>
  <si>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</si>
  <si>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</si>
  <si>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</si>
  <si>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</si>
  <si>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</si>
  <si>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</si>
  <si>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</si>
  <si>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</si>
  <si>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</si>
  <si>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</si>
  <si>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</si>
  <si>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</si>
  <si>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</si>
  <si>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</si>
  <si>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</si>
  <si>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</si>
  <si>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</si>
  <si>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</si>
  <si>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</si>
  <si>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</si>
  <si>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</si>
  <si>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</si>
  <si>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</si>
  <si>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</si>
  <si>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</si>
  <si>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</si>
  <si>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</si>
  <si>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</si>
  <si>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</si>
  <si>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https://raw.githubusercontent.com/zublimemx/marketplaces-product-images/main/products/7501249602022/images/7501249602022_1.jpg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</si>
  <si>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</si>
  <si>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</si>
  <si>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</si>
  <si>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</si>
  <si>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</si>
  <si>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</si>
  <si>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</si>
  <si>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</si>
  <si>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</si>
  <si>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</si>
  <si>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</si>
  <si>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</si>
  <si>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</si>
  <si>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</si>
  <si>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</si>
  <si>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</si>
  <si>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</si>
  <si>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</si>
  <si>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</si>
  <si>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</si>
  <si>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https://raw.githubusercontent.com/zublimemx/marketplaces-product-images/main/products/7501846504859/images/7501846504859_1.jpg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</si>
  <si>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</si>
  <si>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</si>
  <si>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</si>
  <si>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</si>
  <si>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</si>
  <si>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</si>
  <si>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</si>
  <si>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</si>
  <si>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https://raw.githubusercontent.com/zublimemx/marketplaces-product-images/main/products/7501089802071/images/7501089802071_1.jpg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</si>
  <si>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</si>
  <si>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</si>
  <si>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</si>
  <si>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</si>
  <si>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30 mg por tableta</t>
  </si>
  <si>
    <t xml:space="preserve">Forma farmacéutica: tableta; Uso: antitusivo</t>
  </si>
  <si>
    <t xml:space="preserve">https://raw.githubusercontent.com/zublimemx/marketplaces-product-images/main/products/7501088575495/images/7501088575495_1.jpg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</si>
  <si>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</si>
  <si>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</si>
  <si>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</si>
  <si>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</si>
  <si>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</si>
  <si>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</si>
  <si>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</si>
  <si>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</si>
  <si>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</si>
  <si>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</si>
  <si>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</si>
  <si>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</si>
  <si>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</si>
  <si>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</si>
  <si>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</si>
  <si>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</si>
  <si>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</si>
  <si>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</si>
  <si>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</si>
  <si>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</si>
  <si>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</si>
  <si>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</si>
  <si>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</si>
  <si>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</si>
  <si>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</si>
  <si>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</si>
  <si>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</si>
  <si>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</si>
  <si>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</si>
  <si>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</si>
  <si>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</si>
  <si>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</si>
  <si>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</si>
  <si>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</si>
  <si>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</si>
  <si>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</si>
  <si>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</si>
  <si>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</si>
  <si>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</si>
  <si>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</si>
  <si>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</si>
  <si>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</si>
  <si>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</si>
  <si>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</si>
  <si>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</si>
  <si>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</si>
  <si>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</si>
  <si>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</si>
  <si>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</si>
  <si>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</si>
  <si>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</si>
  <si>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</si>
  <si>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</si>
  <si>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</si>
  <si>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</si>
  <si>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</si>
  <si>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</si>
  <si>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</si>
  <si>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</si>
  <si>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</si>
  <si>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</si>
  <si>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</si>
  <si>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</si>
  <si>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</si>
  <si>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</si>
  <si>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</si>
  <si>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</si>
  <si>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</si>
  <si>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</si>
  <si>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</si>
  <si>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</si>
  <si>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</si>
  <si>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</si>
  <si>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</si>
  <si>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</si>
  <si>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</si>
  <si>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</si>
  <si>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</si>
  <si>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</si>
  <si>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</si>
  <si>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</si>
  <si>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</si>
  <si>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</si>
  <si>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</si>
  <si>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</si>
  <si>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</si>
  <si>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</si>
  <si>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</si>
  <si>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</si>
  <si>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</si>
  <si>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</si>
  <si>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</si>
  <si>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</si>
  <si>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</si>
  <si>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</si>
  <si>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</si>
  <si>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https://raw.githubusercontent.com/zublimemx/marketplaces-product-images/main/products/7506306244795/images/7506306244795_1.jpg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</si>
  <si>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</si>
  <si>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</si>
  <si>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</si>
  <si>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</si>
  <si>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</si>
  <si>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</si>
  <si>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</si>
  <si>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</si>
  <si>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</si>
  <si>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</si>
  <si>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</si>
  <si>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</si>
  <si>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</si>
  <si>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</si>
  <si>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</si>
  <si>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</si>
  <si>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</si>
  <si>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</si>
  <si>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</si>
  <si>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</si>
  <si>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</si>
  <si>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</si>
  <si>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</si>
  <si>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</si>
  <si>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</si>
  <si>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</si>
  <si>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</si>
  <si>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</si>
  <si>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</si>
  <si>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</si>
  <si>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</si>
  <si>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</si>
  <si>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</si>
  <si>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</si>
  <si>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</si>
  <si>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</si>
  <si>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</si>
  <si>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</si>
  <si>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</si>
  <si>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</si>
  <si>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</si>
  <si>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</si>
  <si>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</si>
  <si>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</si>
  <si>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</si>
  <si>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</si>
  <si>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</si>
  <si>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</si>
  <si>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</si>
  <si>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</si>
  <si>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</si>
  <si>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</si>
  <si>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</si>
  <si>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</si>
  <si>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</si>
  <si>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</si>
  <si>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</si>
  <si>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</si>
  <si>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</si>
  <si>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</si>
  <si>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</si>
  <si>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</si>
  <si>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</si>
  <si>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</si>
  <si>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</si>
  <si>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</si>
  <si>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</si>
  <si>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</si>
  <si>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</si>
  <si>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https://raw.githubusercontent.com/zublimemx/marketplaces-product-images/main/products/7501007532349/images/7501007532349_1.jpg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</si>
  <si>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</si>
  <si>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</si>
  <si>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</si>
  <si>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</si>
  <si>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</si>
  <si>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</si>
  <si>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</si>
  <si>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</si>
  <si>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</si>
  <si>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</si>
  <si>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</si>
  <si>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</si>
  <si>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</si>
  <si>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</si>
  <si>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</si>
  <si>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</si>
  <si>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</si>
  <si>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</si>
  <si>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</si>
  <si>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</si>
  <si>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</si>
  <si>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</si>
  <si>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</si>
  <si>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</si>
  <si>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</si>
  <si>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</si>
  <si>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</si>
  <si>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https://raw.githubusercontent.com/zublimemx/marketplaces-product-images/main/products/008400003218/images/008400003218_1.jpg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</si>
  <si>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</si>
  <si>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</si>
  <si>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</si>
  <si>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</si>
  <si>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3 ml aguja 22G x 32 mm negra</t>
  </si>
  <si>
    <t xml:space="preserve">Capacidad: 3 ml; Aguja: calibre 22G x 32 mm; Estéril, desechable y de un solo uso; Diseño de 3 piezas sin látex en el sello del émbolo; Formato de venta: caja con 100 piezas</t>
  </si>
  <si>
    <t xml:space="preserve">https://raw.githubusercontent.com/zublimemx/marketplaces-product-images/main/products/17501073025414/images/17501073025414_1.jpg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</si>
  <si>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</si>
  <si>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</si>
  <si>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</si>
  <si>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</si>
  <si>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</si>
  <si>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</si>
  <si>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</si>
  <si>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</si>
  <si>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</si>
  <si>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</si>
  <si>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</si>
  <si>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</si>
  <si>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</si>
  <si>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</si>
  <si>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</si>
  <si>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</si>
  <si>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</si>
  <si>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</si>
  <si>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</si>
  <si>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</si>
  <si>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</si>
  <si>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</si>
  <si>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</si>
  <si>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</si>
  <si>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</si>
  <si>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https://raw.githubusercontent.com/zublimemx/marketplaces-product-images/main/products/7501056330491/images/7501056330491_1.jpg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</si>
  <si>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</si>
  <si>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</si>
  <si>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</si>
  <si>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</si>
  <si>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</si>
  <si>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</si>
  <si>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</si>
  <si>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</si>
  <si>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</si>
  <si>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</si>
  <si>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</si>
  <si>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</si>
  <si>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</si>
  <si>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</si>
  <si>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</si>
  <si>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</si>
  <si>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</si>
  <si>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</si>
  <si>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</si>
  <si>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</si>
  <si>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</si>
  <si>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</si>
  <si>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</si>
  <si>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</si>
  <si>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</si>
  <si>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</si>
  <si>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</si>
  <si>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</si>
  <si>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</si>
  <si>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</si>
  <si>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</si>
  <si>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</si>
  <si>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</si>
  <si>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</si>
  <si>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</si>
  <si>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</si>
  <si>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</si>
  <si>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</si>
  <si>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</si>
  <si>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</si>
  <si>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</si>
  <si>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</si>
  <si>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</si>
  <si>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</si>
  <si>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</si>
  <si>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</si>
  <si>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</si>
  <si>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</si>
  <si>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</si>
  <si>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</si>
  <si>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</si>
  <si>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</si>
  <si>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</si>
  <si>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</si>
  <si>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</si>
  <si>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</si>
  <si>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</si>
  <si>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</si>
  <si>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</si>
  <si>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</si>
  <si>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</si>
  <si>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</si>
  <si>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</si>
  <si>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</si>
  <si>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</si>
  <si>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</si>
  <si>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</si>
  <si>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</si>
  <si>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</si>
  <si>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</si>
  <si>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https://raw.githubusercontent.com/zublimemx/marketplaces-product-images/main/products/7501390911042/images/7501390911042_1.jpg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</si>
  <si>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</si>
  <si>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</si>
  <si>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</si>
  <si>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</si>
  <si>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</si>
  <si>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</si>
  <si>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</si>
  <si>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</si>
  <si>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</si>
  <si>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</si>
  <si>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</si>
  <si>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</si>
  <si>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</si>
  <si>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</si>
  <si>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</si>
  <si>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</si>
  <si>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</si>
  <si>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</si>
  <si>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</si>
  <si>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</si>
  <si>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</si>
  <si>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</si>
  <si>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</si>
  <si>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</si>
  <si>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</si>
  <si>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</si>
  <si>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</si>
  <si>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</si>
  <si>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</si>
  <si>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</si>
  <si>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</si>
  <si>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</si>
  <si>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Forma farmacéutica: tableta efervescente; Venta libre</t>
  </si>
  <si>
    <t xml:space="preserve">https://raw.githubusercontent.com/zublimemx/marketplaces-product-images/main/products/7501008496701/images/7501008496701_1.jpg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</si>
  <si>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</si>
  <si>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</si>
  <si>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</si>
  <si>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</si>
  <si>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</si>
  <si>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</si>
  <si>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</si>
  <si>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</si>
  <si>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</si>
  <si>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</si>
  <si>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</si>
  <si>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</si>
  <si>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</si>
  <si>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</si>
  <si>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</si>
  <si>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</si>
  <si>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</si>
  <si>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</si>
  <si>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</si>
  <si>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</si>
  <si>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</si>
  <si>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</si>
  <si>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</si>
  <si>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</si>
  <si>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</si>
  <si>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</si>
  <si>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</si>
  <si>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</si>
  <si>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</si>
  <si>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</si>
  <si>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</si>
  <si>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</si>
  <si>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</si>
  <si>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</si>
  <si>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</si>
  <si>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</si>
  <si>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</si>
  <si>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</si>
  <si>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</si>
  <si>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</si>
  <si>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https://raw.githubusercontent.com/zublimemx/marketplaces-product-images/main/products/7590002037157/images/7590002037157_1.jpg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</si>
  <si>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</si>
  <si>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</si>
  <si>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</si>
  <si>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</si>
  <si>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</si>
  <si>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</si>
  <si>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</si>
  <si>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https://raw.githubusercontent.com/zublimemx/marketplaces-product-images/main/products/7501056330378/images/7501056330378_1.jpg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</si>
  <si>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</si>
  <si>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</si>
  <si>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</si>
  <si>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</si>
  <si>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</si>
  <si>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</si>
  <si>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</si>
  <si>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</si>
  <si>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</si>
  <si>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</si>
  <si>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</si>
  <si>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</si>
  <si>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</si>
  <si>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</si>
  <si>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</si>
  <si>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</si>
  <si>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</si>
  <si>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</si>
  <si>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</si>
  <si>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</si>
  <si>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</si>
  <si>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</si>
  <si>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</si>
  <si>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</si>
  <si>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</si>
  <si>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</si>
  <si>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</si>
  <si>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</si>
  <si>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</si>
  <si>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</si>
  <si>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</si>
  <si>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</si>
  <si>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</si>
  <si>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</si>
  <si>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</si>
  <si>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</si>
  <si>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</si>
  <si>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</si>
  <si>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</si>
  <si>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</si>
  <si>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</si>
  <si>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</si>
  <si>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</si>
  <si>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</si>
  <si>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</si>
  <si>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</si>
  <si>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</si>
  <si>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</si>
  <si>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</si>
  <si>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</si>
  <si>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</si>
  <si>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</si>
  <si>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</si>
  <si>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</si>
  <si>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</si>
  <si>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</si>
  <si>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</si>
  <si>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</si>
  <si>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</si>
  <si>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</si>
  <si>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</si>
  <si>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</si>
  <si>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</si>
  <si>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</si>
  <si>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</si>
  <si>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</si>
  <si>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</si>
  <si>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</si>
  <si>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</si>
  <si>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</si>
  <si>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</si>
  <si>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</si>
  <si>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</si>
  <si>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</si>
  <si>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</si>
  <si>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</si>
  <si>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</si>
  <si>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</si>
  <si>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</si>
  <si>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</si>
  <si>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</si>
  <si>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</si>
  <si>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</si>
  <si>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</si>
  <si>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</si>
  <si>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</si>
  <si>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</si>
  <si>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</si>
  <si>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</si>
  <si>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</si>
  <si>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</si>
  <si>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</si>
  <si>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</si>
  <si>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</si>
  <si>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</si>
  <si>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</si>
  <si>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</si>
  <si>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</si>
  <si>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</si>
  <si>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</si>
  <si>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</si>
  <si>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</si>
  <si>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</si>
  <si>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</si>
  <si>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</si>
  <si>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</si>
  <si>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</si>
  <si>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</si>
  <si>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</si>
  <si>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</si>
  <si>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</si>
  <si>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</si>
  <si>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</si>
  <si>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</si>
  <si>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</si>
  <si>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</si>
  <si>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</si>
  <si>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</si>
  <si>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</si>
  <si>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</si>
  <si>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</si>
  <si>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</si>
  <si>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</si>
  <si>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</si>
  <si>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</si>
  <si>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</si>
  <si>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</si>
  <si>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</si>
  <si>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</si>
  <si>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</si>
  <si>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</si>
  <si>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</si>
  <si>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</si>
  <si>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</si>
  <si>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</si>
  <si>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</si>
  <si>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https://raw.githubusercontent.com/zublimemx/marketplaces-product-images/main/products/7500435141796/images/7500435141796_1.jpg</t>
  </si>
  <si>
    <t xml:space="preserve">https://raw.githubusercontent.com/zublimemx/marketplaces-product-images/main/products/7500435141796/images/7500435141796_2.jpg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</si>
  <si>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</si>
  <si>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</si>
  <si>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</si>
  <si>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</si>
  <si>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</si>
  <si>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</si>
  <si>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</si>
  <si>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</si>
  <si>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</si>
  <si>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</si>
  <si>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</si>
  <si>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</si>
  <si>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</si>
  <si>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</si>
  <si>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</si>
  <si>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</si>
  <si>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</si>
  <si>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</si>
  <si>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</si>
  <si>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</si>
  <si>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</si>
  <si>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</si>
  <si>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</si>
  <si>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</si>
  <si>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</si>
  <si>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</si>
  <si>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</si>
  <si>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</si>
  <si>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</si>
  <si>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https://raw.githubusercontent.com/zublimemx/marketplaces-product-images/main/products/7501685171113/images/7501685171113_1.jpg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</si>
  <si>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</si>
  <si>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</si>
  <si>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</si>
  <si>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</si>
  <si>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</si>
  <si>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</si>
  <si>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</si>
  <si>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</si>
  <si>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</si>
  <si>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</si>
  <si>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</si>
  <si>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</si>
  <si>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</si>
  <si>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</si>
  <si>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</si>
  <si>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</si>
  <si>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</si>
  <si>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</si>
  <si>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</si>
  <si>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</si>
  <si>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</si>
  <si>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</si>
  <si>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</si>
  <si>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</si>
  <si>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</si>
  <si>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</si>
  <si>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</si>
  <si>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</si>
  <si>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https://raw.githubusercontent.com/zublimemx/marketplaces-product-images/main/products/7501303458503/images/7501303458503_1.jpg</t>
  </si>
  <si>
    <t xml:space="preserve">https://raw.githubusercontent.com/zublimemx/marketplaces-product-images/main/products/7501303458503/images/7501303458503_2.jpg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</si>
  <si>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</si>
  <si>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</si>
  <si>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</si>
  <si>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</si>
  <si>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Paquete con 2 piezas de hilo dental</t>
  </si>
  <si>
    <t xml:space="preserve">Largo por pieza: 25 m (50 m en total); Tipo: Encerado; Formato de venta: Paquete con 2 piezas</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</si>
  <si>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</si>
  <si>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</si>
  <si>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</si>
  <si>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</si>
  <si>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</si>
  <si>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</si>
  <si>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</si>
  <si>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</si>
  <si>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</si>
  <si>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</si>
  <si>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</si>
  <si>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</si>
  <si>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</si>
  <si>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</si>
  <si>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</si>
  <si>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</si>
  <si>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</si>
  <si>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</si>
  <si>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</si>
  <si>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</si>
  <si>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</si>
  <si>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</si>
  <si>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</si>
  <si>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</si>
  <si>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</si>
  <si>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</si>
  <si>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</si>
  <si>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</si>
  <si>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</si>
  <si>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</si>
  <si>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Brut</t>
  </si>
  <si>
    <t xml:space="preserve">Contenido indicado por las tiendas como 150 ml o 150 g; Formato de venta: Unidad</t>
  </si>
  <si>
    <t xml:space="preserve">https://raw.githubusercontent.com/zublimemx/marketplaces-product-images/main/products/7502221181337/images/7502221181337_1.jpg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</si>
  <si>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</si>
  <si>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</si>
  <si>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</si>
  <si>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</si>
  <si>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MLM17331875</t>
  </si>
  <si>
    <t xml:space="preserve">Humectación Diaria</t>
  </si>
  <si>
    <t xml:space="preserve">Con glicerina y emolientes; Rápida absorción; Formato de venta: Unidad</t>
  </si>
  <si>
    <t xml:space="preserve">https://raw.githubusercontent.com/zublimemx/marketplaces-product-images/main/products/7702031244509/images/7702031244509_1.jpg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</si>
  <si>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</si>
  <si>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</si>
  <si>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</si>
  <si>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</si>
  <si>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</si>
  <si>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</si>
  <si>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</si>
  <si>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</si>
  <si>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</si>
  <si>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</si>
  <si>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https://raw.githubusercontent.com/zublimemx/marketplaces-product-images/main/products/7501065085528/images/7501065085528_1.jpg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</si>
  <si>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</si>
  <si>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</si>
  <si>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</si>
  <si>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</si>
  <si>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</si>
  <si>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</si>
  <si>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</si>
  <si>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</si>
  <si>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</si>
  <si>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</si>
  <si>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</si>
  <si>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</si>
  <si>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</si>
  <si>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</si>
  <si>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</si>
  <si>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</si>
  <si>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</si>
  <si>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</si>
  <si>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</si>
  <si>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</si>
  <si>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</si>
  <si>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</si>
  <si>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</si>
  <si>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</si>
  <si>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</si>
  <si>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</si>
  <si>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</si>
  <si>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</si>
  <si>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</si>
  <si>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</si>
  <si>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</si>
  <si>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</si>
  <si>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</si>
  <si>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</si>
  <si>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</si>
  <si>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</si>
  <si>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</si>
  <si>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</si>
  <si>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</si>
  <si>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</si>
  <si>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</si>
  <si>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https://raw.githubusercontent.com/zublimemx/marketplaces-product-images/main/products/7501027515230/images/7501027515230_3.jpg</t>
  </si>
  <si>
    <t xml:space="preserve">https://raw.githubusercontent.com/zublimemx/marketplaces-product-images/main/products/7501027515230/images/7501027515230_4.jpg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</si>
  <si>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</si>
  <si>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</si>
  <si>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</si>
  <si>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</si>
  <si>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</si>
  <si>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</si>
  <si>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</si>
  <si>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</si>
  <si>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</si>
  <si>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</si>
  <si>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</si>
  <si>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</si>
  <si>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</si>
  <si>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</si>
  <si>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</si>
  <si>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</si>
  <si>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</si>
  <si>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</si>
  <si>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</si>
  <si>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</si>
  <si>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</si>
  <si>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</si>
  <si>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</si>
  <si>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</si>
  <si>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</si>
  <si>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</si>
  <si>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</si>
  <si>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</si>
  <si>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</si>
  <si>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</si>
  <si>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</si>
  <si>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</si>
  <si>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</si>
  <si>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</si>
  <si>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</si>
  <si>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</si>
  <si>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</si>
  <si>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</si>
  <si>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</si>
  <si>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</si>
  <si>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</si>
  <si>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</si>
  <si>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</si>
  <si>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</si>
  <si>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</si>
  <si>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</si>
  <si>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</si>
  <si>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</si>
  <si>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</si>
  <si>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</si>
  <si>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</si>
  <si>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</si>
  <si>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</si>
  <si>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</si>
  <si>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</si>
  <si>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</si>
  <si>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</si>
  <si>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</si>
  <si>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</si>
  <si>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</si>
  <si>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</si>
  <si>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</si>
  <si>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</si>
  <si>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</si>
  <si>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</si>
  <si>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</si>
  <si>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</si>
  <si>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</si>
  <si>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</si>
  <si>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</si>
  <si>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</si>
  <si>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</si>
  <si>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</si>
  <si>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</si>
  <si>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</si>
  <si>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</si>
  <si>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</si>
  <si>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</si>
  <si>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</si>
  <si>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</si>
  <si>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</si>
  <si>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</si>
  <si>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</si>
  <si>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</si>
  <si>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</si>
  <si>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</si>
  <si>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</si>
  <si>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</si>
  <si>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</si>
  <si>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</si>
  <si>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</si>
  <si>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</si>
  <si>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</si>
  <si>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</si>
  <si>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</si>
  <si>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</si>
  <si>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</si>
  <si>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</si>
  <si>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</si>
  <si>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</si>
  <si>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</si>
  <si>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</si>
  <si>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MLM27796510</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</si>
  <si>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</si>
  <si>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</si>
  <si>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</si>
  <si>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</si>
  <si>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</si>
  <si>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</si>
  <si>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</si>
  <si>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</si>
  <si>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</si>
  <si>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</si>
  <si>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</si>
  <si>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</si>
  <si>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</si>
  <si>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</si>
  <si>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</si>
  <si>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</si>
  <si>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</si>
  <si>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</si>
  <si>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</si>
  <si>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</si>
  <si>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</si>
  <si>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</si>
  <si>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</si>
  <si>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</si>
  <si>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</si>
  <si>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</si>
  <si>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</si>
  <si>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</si>
  <si>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</si>
  <si>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</si>
  <si>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</si>
  <si>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</si>
  <si>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</si>
  <si>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</si>
  <si>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</si>
  <si>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</si>
  <si>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</si>
  <si>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</si>
  <si>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</si>
  <si>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</si>
  <si>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sin confirmar (la presentación individual mide 5 m); Respaldo de rayón no tejido; Adhesivo hipoalergénico a base de acrilato; Libre de látex; Color: blanco; Formato de venta: Caja</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</si>
  <si>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</si>
  <si>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</si>
  <si>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</si>
  <si>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</si>
  <si>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</si>
  <si>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</si>
  <si>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</si>
  <si>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</si>
  <si>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</si>
  <si>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</si>
  <si>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</si>
  <si>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</si>
  <si>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</si>
  <si>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</si>
  <si>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</si>
  <si>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</si>
  <si>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</si>
  <si>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</si>
  <si>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</si>
  <si>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</si>
  <si>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</si>
  <si>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</si>
  <si>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</si>
  <si>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</si>
  <si>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</si>
  <si>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</si>
  <si>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</si>
  <si>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</si>
  <si>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</si>
  <si>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</si>
  <si>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</si>
  <si>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</si>
  <si>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</si>
  <si>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</si>
  <si>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</si>
  <si>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</si>
  <si>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</si>
  <si>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</si>
  <si>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</si>
  <si>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</si>
  <si>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</si>
  <si>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</si>
  <si>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</si>
  <si>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</si>
  <si>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</si>
  <si>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</si>
  <si>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</si>
  <si>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</si>
  <si>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</si>
  <si>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</si>
  <si>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</si>
  <si>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</si>
  <si>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</si>
  <si>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</si>
  <si>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</si>
  <si>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</si>
  <si>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</si>
  <si>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</si>
  <si>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</si>
  <si>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</si>
  <si>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</si>
  <si>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</si>
  <si>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</si>
  <si>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</si>
  <si>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</si>
  <si>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</si>
  <si>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</si>
  <si>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Laboratorios PISA</t>
  </si>
  <si>
    <t xml:space="preserve">Solución CS mini oval</t>
  </si>
  <si>
    <t xml:space="preserve">Envase de plástico</t>
  </si>
  <si>
    <t xml:space="preserve">Forma farmacéutica: solución inyectable; Envase mini oval de 100 ml; Uso bajo supervisión médica</t>
  </si>
  <si>
    <t xml:space="preserve">https://raw.githubusercontent.com/zublimemx/marketplaces-product-images/main/products/7501125115479/images/7501125115479_1.jpg</t>
  </si>
  <si>
    <t xml:space="preserve">https://raw.githubusercontent.com/zublimemx/marketplaces-product-images/main/products/7501125115479/images/7501125115479_2.jpg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</si>
  <si>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</si>
  <si>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</si>
  <si>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</si>
  <si>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</si>
  <si>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</si>
  <si>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</si>
  <si>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</si>
  <si>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</si>
  <si>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</si>
  <si>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</si>
  <si>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</si>
  <si>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</si>
  <si>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</si>
  <si>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</si>
  <si>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</si>
  <si>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</si>
  <si>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</si>
  <si>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</si>
  <si>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</si>
  <si>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</si>
  <si>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https://raw.githubusercontent.com/zublimemx/marketplaces-product-images/main/products/7501033954412/images/7501033954412_1.jpg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</si>
  <si>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</si>
  <si>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</si>
  <si>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</si>
  <si>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</si>
  <si>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</si>
  <si>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</si>
  <si>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</si>
  <si>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https://raw.githubusercontent.com/zublimemx/marketplaces-product-images/main/products/7501056346270/images/7501056346270_1.jpg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</si>
  <si>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</si>
  <si>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</si>
  <si>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</si>
  <si>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</si>
  <si>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</si>
  <si>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</si>
  <si>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</si>
  <si>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</si>
  <si>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</si>
  <si>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</si>
  <si>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</si>
  <si>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</si>
  <si>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</si>
  <si>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</si>
  <si>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</si>
  <si>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</si>
  <si>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</si>
  <si>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</si>
  <si>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</si>
  <si>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</si>
  <si>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</si>
  <si>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</si>
  <si>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</si>
  <si>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</si>
  <si>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</si>
  <si>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</si>
  <si>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</si>
  <si>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</si>
  <si>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</si>
  <si>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https://raw.githubusercontent.com/zublimemx/marketplaces-product-images/main/products/7501537102586/images/7501537102586_2.jpg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</si>
  <si>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</si>
  <si>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</si>
  <si>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</si>
  <si>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</si>
  <si>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MLM26029094</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</si>
  <si>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</si>
  <si>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</si>
  <si>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</si>
  <si>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</si>
  <si>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</si>
  <si>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</si>
  <si>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</si>
  <si>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</si>
  <si>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</si>
  <si>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</si>
  <si>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</si>
  <si>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</si>
  <si>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</si>
  <si>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</si>
  <si>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</si>
  <si>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</si>
  <si>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</si>
  <si>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</si>
  <si>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</si>
  <si>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</si>
  <si>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</si>
  <si>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</si>
  <si>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</si>
  <si>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</si>
  <si>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</si>
  <si>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</si>
  <si>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</si>
  <si>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</si>
  <si>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</si>
  <si>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</si>
  <si>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</si>
  <si>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</si>
  <si>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</si>
  <si>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https://raw.githubusercontent.com/zublimemx/marketplaces-product-images/main/products/7891010031053/images/7891010031053_2.jpg</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</si>
  <si>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</si>
  <si>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</si>
  <si>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</si>
  <si>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</si>
  <si>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de Colgate-Palmolive que brinda protección contra el sudor y el mal olor gracias a una fórmula con 5 beneficios. Su empaque indica hasta 48 horas de protección. El formato en barra de 45 g permite aplicarlo directamente sobre la piel.
Características:
- Formato en barra sólida de 45 g.
- Fórmula Pro 5 en 1 con 5 beneficios.
- 48 horas de protección indicadas en el empaque.
- Línea Lady Speed Stick, para mujer.
Modo de uso:
Aplique directamente sobre las axilas limpias y secas.
Presentación:
Barra de 45 g.</t>
  </si>
  <si>
    <t xml:space="preserve">Pro 5 en 1</t>
  </si>
  <si>
    <t xml:space="preserve">Antitranspirante en barra</t>
  </si>
  <si>
    <t xml:space="preserve">Barra de 45 g</t>
  </si>
  <si>
    <t xml:space="preserve">Formato: barra; Protección: 48 horas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</si>
  <si>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</si>
  <si>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</si>
  <si>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</si>
  <si>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</si>
  <si>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</si>
  <si>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Las Toallitas Húmedas Huggies Black Label son toallitas para bebé creadas para el cuidado delicado de pieles sensibles. Son hipoalergénicas y están elaboradas con fibras naturales que aportan suavidad y buena absorción. Este paquete contiene 56 toallitas.
Beneficios:
- Hipoalergénicas, para pieles sensibles.
- Libres de parabenos, alcohol y fragancia.
- Fibras naturales con mayor absorción y mejor arrastre.
- Mayor suavidad.
Presentación:
Paquete con 56 toallitas húmedas. También se comercializa en caja con 8 paquetes de 56 toallitas (448 piezas), presentación distinta a la de esta ficha.</t>
  </si>
  <si>
    <t xml:space="preserve">MLM61578605</t>
  </si>
  <si>
    <t xml:space="preserve">Black Label</t>
  </si>
  <si>
    <t xml:space="preserve">Paquete con 56 toallitas</t>
  </si>
  <si>
    <t xml:space="preserve">Piel sensible</t>
  </si>
  <si>
    <t xml:space="preserve">Hipoalergénicas; Libres de parabenos, alcohol y fragancia</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</si>
  <si>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</si>
  <si>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</si>
  <si>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</si>
  <si>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</si>
  <si>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grageas, a base de ácido glutámico combinado con vitaminas del complejo B y con las vitaminas E y C, presentado como revitalizante neuro-cerebral. Se comercializa en caja con 30 grageas para administración por vía oral.
Composición:
Ácido glutámico, complejo B, vitamina E y vitamina C. Las fuentes consultadas no detallan las cantidades de cada componente ni la dosis recomendada; consulte la información impresa en el empaque.
Presentación:
Caja con 30 grageas.
Advertencias:
Consulte a su médico antes de usarlo si está embarazada o en lactancia, o si toma otros medicamentos o suplementos. Lea las instrucciones del empaque.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</si>
  <si>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</si>
  <si>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</si>
  <si>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</si>
  <si>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</si>
  <si>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</si>
  <si>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</si>
  <si>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</si>
  <si>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</si>
  <si>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</si>
  <si>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</si>
  <si>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</si>
  <si>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</si>
  <si>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</si>
  <si>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</si>
  <si>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</si>
  <si>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</si>
  <si>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</si>
  <si>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</si>
  <si>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</si>
  <si>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</si>
  <si>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</si>
  <si>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</si>
  <si>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</si>
  <si>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</si>
  <si>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</si>
  <si>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</si>
  <si>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</si>
  <si>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</si>
  <si>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en forma rectangular, con una mezcla de sustancias como salicilato de metilo y pimienta de cayena. Su empaque lo presenta como auxiliar tópico en afecciones leves de las articulaciones y la cadera. Se vende por pieza y su tamaño es de 12.5 cm de ancho por 18.5 cm de largo.
Composición:
Según la información de los distribuidores, contiene mentol, incienso fino, pimienta de cayena, salicilato de metilo y goma de mirra.
Características:
- Parche poroso de color rojo.
- Medidas: 12.5 x 18.5 cm.
- Uso externo.
Presentación:
Empaque con 1 pieza.
Advertencias:
Solo para uso externo. Lea las instrucciones del empaque. Consulte a su médico. No se deje al alcance de los niños.</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</si>
  <si>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</si>
  <si>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</si>
  <si>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</si>
  <si>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</si>
  <si>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</si>
  <si>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</si>
  <si>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</si>
  <si>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https://raw.githubusercontent.com/zublimemx/marketplaces-product-images/main/products/7501109760039/images/7501109760039_2.jpg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</si>
  <si>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</si>
  <si>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</si>
  <si>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</si>
  <si>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</si>
  <si>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</si>
  <si>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</si>
  <si>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</si>
  <si>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</si>
  <si>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</si>
  <si>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</si>
  <si>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</si>
  <si>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</si>
  <si>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</si>
  <si>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</si>
  <si>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</si>
  <si>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</si>
  <si>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</si>
  <si>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</si>
  <si>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</si>
  <si>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https://raw.githubusercontent.com/zublimemx/marketplaces-product-images/main/products/7502235760337/images/7502235760337_1.jpg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</si>
  <si>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</si>
  <si>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</si>
  <si>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</si>
  <si>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</si>
  <si>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</si>
  <si>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</si>
  <si>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</si>
  <si>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</si>
  <si>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</si>
  <si>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</si>
  <si>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</si>
  <si>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</si>
  <si>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</si>
  <si>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</si>
  <si>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</si>
  <si>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</si>
  <si>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</si>
  <si>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</si>
  <si>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</si>
  <si>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</si>
  <si>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</si>
  <si>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</si>
  <si>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</si>
  <si>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</si>
  <si>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</si>
  <si>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</si>
  <si>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</si>
  <si>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</si>
  <si>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</si>
  <si>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</si>
  <si>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</si>
  <si>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</si>
  <si>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</si>
  <si>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</si>
  <si>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</si>
  <si>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</si>
  <si>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</si>
  <si>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</si>
  <si>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</si>
  <si>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</si>
  <si>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</si>
  <si>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</si>
  <si>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</si>
  <si>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</si>
  <si>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</si>
  <si>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</si>
  <si>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</si>
  <si>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</si>
  <si>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</si>
  <si>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</si>
  <si>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en aerosol para hombre con una fragancia fresca y duradera de tipo aromático, con notas de lavanda y sándalo. Su fórmula destruye el mal olor y ofrece protección durante todo el día, y el empaque indica 48 horas de máxima frescura.
Beneficios:
- Destruye el mal olor y deja una fragancia duradera.
- Fórmula con 0% sales de aluminio.
- Fragancia aromática fresca con lavanda y sándalo.
- Lata de aluminio reciclable.
Modo de uso:
Agite antes de usar. Aplique sobre el cuerpo a no menos de 15 cm de distancia de la piel. Evite el uso íntimo.
Presentación:
Aerosol de 150 ml.</t>
  </si>
  <si>
    <t xml:space="preserve">Kilo</t>
  </si>
  <si>
    <t xml:space="preserve">Aromático fresco: lavanda y sándalo</t>
  </si>
  <si>
    <t xml:space="preserve">Formato: aerosol; Sin sales de aluminio; Protección: 48 horas</t>
  </si>
  <si>
    <t xml:space="preserve">https://raw.githubusercontent.com/zublimemx/marketplaces-product-images/main/products/7506306203044/images/7506306203044_1.jpg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</si>
  <si>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</si>
  <si>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</si>
  <si>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</si>
  <si>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</si>
  <si>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</si>
  <si>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</si>
  <si>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</si>
  <si>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https://raw.githubusercontent.com/zublimemx/marketplaces-product-images/main/products/7501056346065/images/7501056346065_1.jpg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</si>
  <si>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</si>
  <si>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</si>
  <si>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</si>
  <si>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de nutrición en 1 minuto para cabello seco. Su fórmula vegana, con 98% de ingredientes de origen natural, tiene al aguacate como ingrediente estrella, reconocido por sus propiedades antioxidantes y restauradoras. Se presenta en tarro de 350 ml.
Beneficios:
- Nutre el cabello y lo deja suave y brillante, sin dejarlo pesado ni con efecto graso.
- Aporta restauración y fortalecimiento capilar.
- El efecto antioxidante del aguacate da brillo y suavidad.
- Fórmula vegana, 98% biodegradable, sin siliconas, parabenos ni colorantes artificiales.
- Producto certificado cruelty free.
Modo de uso:
Aplique de medios a puntas y enjuague después de 1 minuto.
Presentación:
Tarro de 350 ml.</t>
  </si>
  <si>
    <t xml:space="preserve">Garnier</t>
  </si>
  <si>
    <t xml:space="preserve">Fructis Hair Food</t>
  </si>
  <si>
    <t xml:space="preserve">Aguacate</t>
  </si>
  <si>
    <t xml:space="preserve">Cabello seco</t>
  </si>
  <si>
    <t xml:space="preserve">Fórmula vegana; 98% de ingredientes de origen natural; 98% biodegradable; Sin siliconas, parabenos ni colorantes artificiales; Cruelty free</t>
  </si>
  <si>
    <t xml:space="preserve">https://raw.githubusercontent.com/zublimemx/marketplaces-product-images/main/products/7509552828962/images/7509552828962_1.jpg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</si>
  <si>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</si>
  <si>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</si>
  <si>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</si>
  <si>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mantener la sensación de frescura durante el día. Tiene un aroma fresco y masculino y se presenta en lata de 113 g, práctica para llevar y aplicar.
Características:
- Desodorante en aerosol (spray) para hombre.
- Aroma fresco y masculino, variante Cosmo.
- Contenido de 113 g.
Modo de uso:
Agite el envase antes de usar y aplique sobre las axilas limpias y secas. Repita la aplicación las veces que sea necesario durante el día.
Presentación:
Aerosol de 113 g.</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</si>
  <si>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</si>
  <si>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</si>
  <si>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</si>
  <si>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</si>
  <si>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https://raw.githubusercontent.com/zublimemx/marketplaces-product-images/main/products/7509546077260/images/7509546077260_2.jpg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</si>
  <si>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</si>
  <si>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</si>
  <si>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</si>
  <si>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</si>
  <si>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</si>
  <si>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</si>
  <si>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</si>
  <si>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</si>
  <si>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</si>
  <si>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</si>
  <si>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</si>
  <si>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</si>
  <si>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</si>
  <si>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</si>
  <si>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</si>
  <si>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</si>
  <si>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</si>
  <si>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</si>
  <si>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</si>
  <si>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</si>
  <si>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</si>
  <si>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</si>
  <si>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</si>
  <si>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</si>
  <si>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</si>
  <si>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</si>
  <si>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</si>
  <si>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</si>
  <si>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https://raw.githubusercontent.com/zublimemx/marketplaces-product-images/main/products/7506425661893/images/7506425661893_2.jpg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</si>
  <si>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</si>
  <si>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</si>
  <si>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</si>
  <si>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</si>
  <si>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</si>
  <si>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</si>
  <si>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</si>
  <si>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</si>
  <si>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</si>
  <si>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</si>
  <si>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</si>
  <si>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</si>
  <si>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</si>
  <si>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</si>
  <si>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</si>
  <si>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</si>
  <si>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</si>
  <si>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</si>
  <si>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</si>
  <si>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</si>
  <si>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</si>
  <si>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</si>
  <si>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</si>
  <si>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</si>
  <si>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</si>
  <si>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</si>
  <si>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</si>
  <si>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</si>
  <si>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https://raw.githubusercontent.com/zublimemx/marketplaces-product-images/main/products/7501471800272/images/7501471800272_1.jpg</t>
  </si>
  <si>
    <t xml:space="preserve">https://raw.githubusercontent.com/zublimemx/marketplaces-product-images/main/products/7501471800272/images/7501471800272_2.jpg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</si>
  <si>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</si>
  <si>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</si>
  <si>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</si>
  <si>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</si>
  <si>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</si>
  <si>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</si>
  <si>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</si>
  <si>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</si>
  <si>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</si>
  <si>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</si>
  <si>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</si>
  <si>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</si>
  <si>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</si>
  <si>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</si>
  <si>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</si>
  <si>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</si>
  <si>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</si>
  <si>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</si>
  <si>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</si>
  <si>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</si>
  <si>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</si>
  <si>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</si>
  <si>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</si>
  <si>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</si>
  <si>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</si>
  <si>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</si>
  <si>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</si>
  <si>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</si>
  <si>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</si>
  <si>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</si>
  <si>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</si>
  <si>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</si>
  <si>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</si>
  <si>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</si>
  <si>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</si>
  <si>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</si>
  <si>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</si>
  <si>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</si>
  <si>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</si>
  <si>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</si>
  <si>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</si>
  <si>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</si>
  <si>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</si>
  <si>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</si>
  <si>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</si>
  <si>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</si>
  <si>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</si>
  <si>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</si>
  <si>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</si>
  <si>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</si>
  <si>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</si>
  <si>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</si>
  <si>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</si>
  <si>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</si>
  <si>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</si>
  <si>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</si>
  <si>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</si>
  <si>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</si>
  <si>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</si>
  <si>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</si>
  <si>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</si>
  <si>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</si>
  <si>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</si>
  <si>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</si>
  <si>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</si>
  <si>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</si>
  <si>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</si>
  <si>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</si>
  <si>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</si>
  <si>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</si>
  <si>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</si>
  <si>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</si>
  <si>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</si>
  <si>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</si>
  <si>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</si>
  <si>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</si>
  <si>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</si>
  <si>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</si>
  <si>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</si>
  <si>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</si>
  <si>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</si>
  <si>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</si>
  <si>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</si>
  <si>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</si>
  <si>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</si>
  <si>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</si>
  <si>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</si>
  <si>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</si>
  <si>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</si>
  <si>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</si>
  <si>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</si>
  <si>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</si>
  <si>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</si>
  <si>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</si>
  <si>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</si>
  <si>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</si>
  <si>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</si>
  <si>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</si>
  <si>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</si>
  <si>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</si>
  <si>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</si>
  <si>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</si>
  <si>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</si>
  <si>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</si>
  <si>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</si>
  <si>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</si>
  <si>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</si>
  <si>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</si>
  <si>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</si>
  <si>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</si>
  <si>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</si>
  <si>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</si>
  <si>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</si>
  <si>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</si>
  <si>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</si>
  <si>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</si>
  <si>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</si>
  <si>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</si>
  <si>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</si>
  <si>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</si>
  <si>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</si>
  <si>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</si>
  <si>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</si>
  <si>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</si>
  <si>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</si>
  <si>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</si>
  <si>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</si>
  <si>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</si>
  <si>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</si>
  <si>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</si>
  <si>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</si>
  <si>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</si>
  <si>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</si>
  <si>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</si>
  <si>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</si>
  <si>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</si>
  <si>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</si>
  <si>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</si>
  <si>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</si>
  <si>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</si>
  <si>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</si>
  <si>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</si>
  <si>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</si>
  <si>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</si>
  <si>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</si>
  <si>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</si>
  <si>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</si>
  <si>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</si>
  <si>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</si>
  <si>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</si>
  <si>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</si>
  <si>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</si>
  <si>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</si>
  <si>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</si>
  <si>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Crema sin color; Uso externo; Caja de cartón con tubo de 2 g</t>
  </si>
  <si>
    <t xml:space="preserve">https://raw.githubusercontent.com/zublimemx/marketplaces-product-images/main/products/7501299303047/images/7501299303047_1.jpg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</si>
  <si>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</si>
  <si>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</si>
  <si>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</si>
  <si>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</si>
  <si>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MLM35441850</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</si>
  <si>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</si>
  <si>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</si>
  <si>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</si>
  <si>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</si>
  <si>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</si>
  <si>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</si>
  <si>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</si>
  <si>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</si>
  <si>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</si>
  <si>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</si>
  <si>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</si>
  <si>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</si>
  <si>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</si>
  <si>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</si>
  <si>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</si>
  <si>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</si>
  <si>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</si>
  <si>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</si>
  <si>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</si>
  <si>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</si>
  <si>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</si>
  <si>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</si>
  <si>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</si>
  <si>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</si>
  <si>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</si>
  <si>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</si>
  <si>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</si>
  <si>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</si>
  <si>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</si>
  <si>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https://raw.githubusercontent.com/zublimemx/marketplaces-product-images/main/products/7501035919129/images/7501035919129_1.jpg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</si>
  <si>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</si>
  <si>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</si>
  <si>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</si>
  <si>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</si>
  <si>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</si>
  <si>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</si>
  <si>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</si>
  <si>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</si>
  <si>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</si>
  <si>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</si>
  <si>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</si>
  <si>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</si>
  <si>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</si>
  <si>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</si>
  <si>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</si>
  <si>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</si>
  <si>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</si>
  <si>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</si>
  <si>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</si>
  <si>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https://raw.githubusercontent.com/zublimemx/marketplaces-product-images/main/products/7506205810046/images/7506205810046_1.jpg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</si>
  <si>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</si>
  <si>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</si>
  <si>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</si>
  <si>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</si>
  <si>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</si>
  <si>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</si>
  <si>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</si>
  <si>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</si>
  <si>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</si>
  <si>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</si>
  <si>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</si>
  <si>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</si>
  <si>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</si>
  <si>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</si>
  <si>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</si>
  <si>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</si>
  <si>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</si>
  <si>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</si>
  <si>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</si>
  <si>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</si>
  <si>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</si>
  <si>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</si>
  <si>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</si>
  <si>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</si>
  <si>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</si>
  <si>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</si>
  <si>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</si>
  <si>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</si>
  <si>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</si>
  <si>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</si>
  <si>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</si>
  <si>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</si>
  <si>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</si>
  <si>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</si>
  <si>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</si>
  <si>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</si>
  <si>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</si>
  <si>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</si>
  <si>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</si>
  <si>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</si>
  <si>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</si>
  <si>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</si>
  <si>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</si>
  <si>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</si>
  <si>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</si>
  <si>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</si>
  <si>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</si>
  <si>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</si>
  <si>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</si>
  <si>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</si>
  <si>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</si>
  <si>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</si>
  <si>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</si>
  <si>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</si>
  <si>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</si>
  <si>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</si>
  <si>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</si>
  <si>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</si>
  <si>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</si>
  <si>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</si>
  <si>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</si>
  <si>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</si>
  <si>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</si>
  <si>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</si>
  <si>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</si>
  <si>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</si>
  <si>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</si>
  <si>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</si>
  <si>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</si>
  <si>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</si>
  <si>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</si>
  <si>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</si>
  <si>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</si>
  <si>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</si>
  <si>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</si>
  <si>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</si>
  <si>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</si>
  <si>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</si>
  <si>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</si>
  <si>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</si>
  <si>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</si>
  <si>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</si>
  <si>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</si>
  <si>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</si>
  <si>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</si>
  <si>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</si>
  <si>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</si>
  <si>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</si>
  <si>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</si>
  <si>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</si>
  <si>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</si>
  <si>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</si>
  <si>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</si>
  <si>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</si>
  <si>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</si>
  <si>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</si>
  <si>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</si>
  <si>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</si>
  <si>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</si>
  <si>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https://raw.githubusercontent.com/zublimemx/marketplaces-product-images/main/products/7506425659227/images/7506425659227_1.jpg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</si>
  <si>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</si>
  <si>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</si>
  <si>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</si>
  <si>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</si>
  <si>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</si>
  <si>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</si>
  <si>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</si>
  <si>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</si>
  <si>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</si>
  <si>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</si>
  <si>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</si>
  <si>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</si>
  <si>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</si>
  <si>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</si>
  <si>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</si>
  <si>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</si>
  <si>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</si>
  <si>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</si>
  <si>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</si>
  <si>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</si>
  <si>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</si>
  <si>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</si>
  <si>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</si>
  <si>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</si>
  <si>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</si>
  <si>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</si>
  <si>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</si>
  <si>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</si>
  <si>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</si>
  <si>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</si>
  <si>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</si>
  <si>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</si>
  <si>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</si>
  <si>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</si>
  <si>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</si>
  <si>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</si>
  <si>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</si>
  <si>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</si>
  <si>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</si>
  <si>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</si>
  <si>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</si>
  <si>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</si>
  <si>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</si>
  <si>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</si>
  <si>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</si>
  <si>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</si>
  <si>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</si>
  <si>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</si>
  <si>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</si>
  <si>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</si>
  <si>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</si>
  <si>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</si>
  <si>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</si>
  <si>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</si>
  <si>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</si>
  <si>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</si>
  <si>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</si>
  <si>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</si>
  <si>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</si>
  <si>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</si>
  <si>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</si>
  <si>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</si>
  <si>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</si>
  <si>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</si>
  <si>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</si>
  <si>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</si>
  <si>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</si>
  <si>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</si>
  <si>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</si>
  <si>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</si>
  <si>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</si>
  <si>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</si>
  <si>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</si>
  <si>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</si>
  <si>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</si>
  <si>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</si>
  <si>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</si>
  <si>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</si>
  <si>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</si>
  <si>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</si>
  <si>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</si>
  <si>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</si>
  <si>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</si>
  <si>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</si>
  <si>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</si>
  <si>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</si>
  <si>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</si>
  <si>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</si>
  <si>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</si>
  <si>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</si>
  <si>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</si>
  <si>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</si>
  <si>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</si>
  <si>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</si>
  <si>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</si>
  <si>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</si>
  <si>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</si>
  <si>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</si>
  <si>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</si>
  <si>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</si>
  <si>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</si>
  <si>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</si>
  <si>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</si>
  <si>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</si>
  <si>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</si>
  <si>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</si>
  <si>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</si>
  <si>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</si>
  <si>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</si>
  <si>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</si>
  <si>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</si>
  <si>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</si>
  <si>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</si>
  <si>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</si>
  <si>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</si>
  <si>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</si>
  <si>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</si>
  <si>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</si>
  <si>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</si>
  <si>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</si>
  <si>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</si>
  <si>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</si>
  <si>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</si>
  <si>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</si>
  <si>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</si>
  <si>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</si>
  <si>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</si>
  <si>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</si>
  <si>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</si>
  <si>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</si>
  <si>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</si>
  <si>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</si>
  <si>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</si>
  <si>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</si>
  <si>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</si>
  <si>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</si>
  <si>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</si>
  <si>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</si>
  <si>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</si>
  <si>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</si>
  <si>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</si>
  <si>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</si>
  <si>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</si>
  <si>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</si>
  <si>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</si>
  <si>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</si>
  <si>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</si>
  <si>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https://raw.githubusercontent.com/zublimemx/marketplaces-product-images/main/products/7891024036570/images/7891024036570_1.jpg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</si>
  <si>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</si>
  <si>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</si>
  <si>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</si>
  <si>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</si>
  <si>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</si>
  <si>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</si>
  <si>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</si>
  <si>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</si>
  <si>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</si>
  <si>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</si>
  <si>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</si>
  <si>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</si>
  <si>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</si>
  <si>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</si>
  <si>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</si>
  <si>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</si>
  <si>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</si>
  <si>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</si>
  <si>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</si>
  <si>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</si>
  <si>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</si>
  <si>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</si>
  <si>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</si>
  <si>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</si>
  <si>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</si>
  <si>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</si>
  <si>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</si>
  <si>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</si>
  <si>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</si>
  <si>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</si>
  <si>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</si>
  <si>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</si>
  <si>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</si>
  <si>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https://raw.githubusercontent.com/zublimemx/marketplaces-product-images/main/products/75002794/images/75002794_1.jpg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</si>
  <si>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</si>
  <si>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</si>
  <si>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</si>
  <si>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</si>
  <si>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</si>
  <si>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</si>
  <si>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</si>
  <si>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</si>
  <si>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</si>
  <si>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</si>
  <si>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</si>
  <si>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</si>
  <si>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https://raw.githubusercontent.com/zublimemx/marketplaces-product-images/main/products/714706910890/images/714706910890_1.jpg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</si>
  <si>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</si>
  <si>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</si>
  <si>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</si>
  <si>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</si>
  <si>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</si>
  <si>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</si>
  <si>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</si>
  <si>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</si>
  <si>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</si>
  <si>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</si>
  <si>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</si>
  <si>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</si>
  <si>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</si>
  <si>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</si>
  <si>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</si>
  <si>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</si>
  <si>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</si>
  <si>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</si>
  <si>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</si>
  <si>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</si>
  <si>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</si>
  <si>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</si>
  <si>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</si>
  <si>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</si>
  <si>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</si>
  <si>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</si>
  <si>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</si>
  <si>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</si>
  <si>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</si>
  <si>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</si>
  <si>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</si>
  <si>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</si>
  <si>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</si>
  <si>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</si>
  <si>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</si>
  <si>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</si>
  <si>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</si>
  <si>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</si>
  <si>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</si>
  <si>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</si>
  <si>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</si>
  <si>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</si>
  <si>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</si>
  <si>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</si>
  <si>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</si>
  <si>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</si>
  <si>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</si>
  <si>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</si>
  <si>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</si>
  <si>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</si>
  <si>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</si>
  <si>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</si>
  <si>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</si>
  <si>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</si>
  <si>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</si>
  <si>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</si>
  <si>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</si>
  <si>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</si>
  <si>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</si>
  <si>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</si>
  <si>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</si>
  <si>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</si>
  <si>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</si>
  <si>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</si>
  <si>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</si>
  <si>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</si>
  <si>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</si>
  <si>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</si>
  <si>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</si>
  <si>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</si>
  <si>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</si>
  <si>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</si>
  <si>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</si>
  <si>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</si>
  <si>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</si>
  <si>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</si>
  <si>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</si>
  <si>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</si>
  <si>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</si>
  <si>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</si>
  <si>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</si>
  <si>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</si>
  <si>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</si>
  <si>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</si>
  <si>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</si>
  <si>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</si>
  <si>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</si>
  <si>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</si>
  <si>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</si>
  <si>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</si>
  <si>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</si>
  <si>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</si>
  <si>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</si>
  <si>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</si>
  <si>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</si>
  <si>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</si>
  <si>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</si>
  <si>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</si>
  <si>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</si>
  <si>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</si>
  <si>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</si>
  <si>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</si>
  <si>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</si>
  <si>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</si>
  <si>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</si>
  <si>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</si>
  <si>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</si>
  <si>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</si>
  <si>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</si>
  <si>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</si>
  <si>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</si>
  <si>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</si>
  <si>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</si>
  <si>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</si>
  <si>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</si>
  <si>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</si>
  <si>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</si>
  <si>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</si>
  <si>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</si>
  <si>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</si>
  <si>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</si>
  <si>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</si>
  <si>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</si>
  <si>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</si>
  <si>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</si>
  <si>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</si>
  <si>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</si>
  <si>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</si>
  <si>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</si>
  <si>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</si>
  <si>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</si>
  <si>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</si>
  <si>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</si>
  <si>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</si>
  <si>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</si>
  <si>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</si>
  <si>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</si>
  <si>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</si>
  <si>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</si>
  <si>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</si>
  <si>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</si>
  <si>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</si>
  <si>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</si>
  <si>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</si>
  <si>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</si>
  <si>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</si>
  <si>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</si>
  <si>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</si>
  <si>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</si>
  <si>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</si>
  <si>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</si>
  <si>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</si>
  <si>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</si>
  <si>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</si>
  <si>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</si>
  <si>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Anticoagulante oral, inhibidor directo del factor Xa; Caja con 30 comprimidos</t>
  </si>
  <si>
    <t xml:space="preserve">https://raw.githubusercontent.com/zublimemx/marketplaces-product-images/main/products/7501318685499/images/7501318685499_1.jpg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</si>
  <si>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</si>
  <si>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</si>
  <si>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</si>
  <si>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</si>
  <si>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</si>
  <si>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</si>
  <si>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</si>
  <si>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</si>
  <si>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</si>
  <si>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</si>
  <si>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</si>
  <si>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</si>
  <si>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</si>
  <si>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</si>
  <si>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</si>
  <si>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</si>
  <si>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</si>
  <si>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</si>
  <si>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</si>
  <si>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</si>
  <si>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</si>
  <si>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</si>
  <si>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</si>
  <si>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</si>
  <si>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MLM37253729</t>
  </si>
  <si>
    <t xml:space="preserve">Autoajustable</t>
  </si>
  <si>
    <t xml:space="preserve">Extra Jumbo (XXG)</t>
  </si>
  <si>
    <t xml:space="preserve">Pañal desechable autoajustable; Formato de venta: paquete de 40 piezas</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</si>
  <si>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</si>
  <si>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</si>
  <si>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</si>
  <si>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</si>
  <si>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</si>
  <si>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</si>
  <si>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</si>
  <si>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</si>
  <si>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</si>
  <si>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</si>
  <si>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</si>
  <si>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</si>
  <si>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</si>
  <si>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</si>
  <si>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</si>
  <si>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</si>
  <si>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</si>
  <si>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</si>
  <si>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</si>
  <si>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</si>
  <si>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</si>
  <si>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https://raw.githubusercontent.com/zublimemx/marketplaces-product-images/main/products/7501314704880/images/7501314704880_1.jpg</t>
  </si>
  <si>
    <t xml:space="preserve">ULSEN 20MG CAPS C 14 1 1 OMEPRAZOL</t>
  </si>
  <si>
    <t xml:space="preserve">7506484500430</t>
  </si>
  <si>
    <t xml:space="preserve">Cinta Microporosa Cintapore Piel 1.25 cm x 9 m 24 Rollos</t>
  </si>
  <si>
    <t xml:space="preserve">Descripción:
Cinta adhesiva microporosa color piel de la marca Cintapore, en caja con 24 rollos de 1.25 cm (media pulgada) de ancho por 9 m de largo cada uno. Se utiliza en el cuidado de la salud y la curación para fijar gasas, apósitos y curaciones ligeras sobre la piel, y es de uso común en botiquines, consultorios y en el hogar.
Características:
- Cinta microporosa de uso general que permite que la piel elimine la humedad.
- Adhesivo hipoalergénico, de fácil remoción, que no deja residuos.
- Libre de látex y suave con la piel.
- Color piel, discreta al aplicarla.
- Rollo delgado de 1.25 cm x 9 m, adecuado para fijaciones y vendajes pequeños.
Modo de uso:
Limpie y seque la zona antes de aplicar. Corte el tramo necesario y colóquelo sobre el apósito o la gasa sin estirar la cinta en exceso. Para retirarla, despéguela lentamente para no lastimar la piel.
Presentación:
Caja con 24 rollos de cinta microporosa color piel de 1.25 cm x 9 m cada uno.
Advertencias:
- Uso externo. No la aplique directamente sobre heridas abiertas ni sobre piel irritada o lesionada.
- Si aparece enrojecimiento, comezón o irritación, suspenda su uso.
- Manténgala fuera del alcance de los niños.</t>
  </si>
  <si>
    <t xml:space="preserve">Caja con 24 rollos</t>
  </si>
  <si>
    <t xml:space="preserve">Ancho: 1.25 cm (1/2 pulgada); Largo por rollo: 9 m; Color: piel; Hipoalergénica; Libre de látex; Formato de venta: Caja con 24 rollos</t>
  </si>
  <si>
    <t xml:space="preserve">CINTAPORE PIEL 1 25CM X 9 MTS C24 48</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</si>
  <si>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</si>
  <si>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</si>
  <si>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</si>
  <si>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</si>
  <si>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</si>
  <si>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</si>
  <si>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</si>
  <si>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</si>
  <si>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</si>
  <si>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</si>
  <si>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</si>
  <si>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</si>
  <si>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</si>
  <si>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</si>
  <si>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Forma farmacéutica: cápsula; Inhibidor de la bomba de protones; Liomont lo lista entre sus productos de libre venta</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</si>
  <si>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</si>
  <si>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</si>
  <si>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</si>
  <si>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</si>
  <si>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</si>
  <si>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</si>
  <si>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</si>
  <si>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</si>
  <si>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</si>
  <si>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</si>
  <si>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</si>
  <si>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</si>
  <si>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</si>
  <si>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</si>
  <si>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</si>
  <si>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</si>
  <si>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</si>
  <si>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</si>
  <si>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</si>
  <si>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</si>
  <si>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</si>
  <si>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</si>
  <si>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</si>
  <si>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</si>
  <si>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</si>
  <si>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</si>
  <si>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</si>
  <si>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</si>
  <si>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</si>
  <si>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</si>
  <si>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</si>
  <si>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</si>
  <si>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</si>
  <si>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</si>
  <si>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</si>
  <si>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</si>
  <si>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</si>
  <si>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</si>
  <si>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</si>
  <si>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</si>
  <si>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</si>
  <si>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</si>
  <si>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</si>
  <si>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</si>
  <si>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</si>
  <si>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</si>
  <si>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</si>
  <si>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</si>
  <si>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</si>
  <si>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</si>
  <si>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</si>
  <si>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</si>
  <si>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</si>
  <si>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</si>
  <si>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</si>
  <si>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</si>
  <si>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</si>
  <si>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</si>
  <si>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</si>
  <si>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</si>
  <si>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</si>
  <si>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</si>
  <si>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</si>
  <si>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</si>
  <si>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</si>
  <si>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</si>
  <si>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</si>
  <si>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</si>
  <si>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</si>
  <si>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</si>
  <si>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</si>
  <si>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</si>
  <si>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</si>
  <si>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</si>
  <si>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</si>
  <si>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</si>
  <si>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</si>
  <si>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</si>
  <si>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</si>
  <si>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</si>
  <si>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https://raw.githubusercontent.com/zublimemx/marketplaces-product-images/main/products/7509552828078/images/7509552828078_2.jpg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</si>
  <si>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</si>
  <si>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</si>
  <si>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</si>
  <si>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</si>
  <si>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</si>
  <si>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</si>
  <si>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</si>
  <si>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</si>
  <si>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</si>
  <si>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</si>
  <si>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</si>
  <si>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</si>
  <si>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</si>
  <si>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</si>
  <si>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</si>
  <si>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</si>
  <si>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</si>
  <si>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</si>
  <si>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</si>
  <si>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</si>
  <si>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</si>
  <si>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</si>
  <si>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</si>
  <si>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</si>
  <si>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</si>
  <si>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</si>
  <si>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</si>
  <si>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</si>
  <si>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</si>
  <si>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</si>
  <si>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</si>
  <si>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</si>
  <si>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</si>
  <si>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</si>
  <si>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</si>
  <si>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</si>
  <si>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</si>
  <si>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</si>
  <si>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</si>
  <si>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</si>
  <si>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</si>
  <si>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</si>
  <si>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</si>
  <si>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</si>
  <si>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</si>
  <si>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https://raw.githubusercontent.com/zublimemx/marketplaces-product-images/main/products/7501124100704/images/7501124100704_1.jpg</t>
  </si>
  <si>
    <t xml:space="preserve">https://raw.githubusercontent.com/zublimemx/marketplaces-product-images/main/products/7501124100704/images/7501124100704_2.jpg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</si>
  <si>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</si>
  <si>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</si>
  <si>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</si>
  <si>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</si>
  <si>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</si>
  <si>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</si>
  <si>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</si>
  <si>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</si>
  <si>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</si>
  <si>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</si>
  <si>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</si>
  <si>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</si>
  <si>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</si>
  <si>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</si>
  <si>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</si>
  <si>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</si>
  <si>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</si>
  <si>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</si>
  <si>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</si>
  <si>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</si>
  <si>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</si>
  <si>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</si>
  <si>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</si>
  <si>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</si>
  <si>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</si>
  <si>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</si>
  <si>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</si>
  <si>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</si>
  <si>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</si>
  <si>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</si>
  <si>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</si>
  <si>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</si>
  <si>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</si>
  <si>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</si>
  <si>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</si>
  <si>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</si>
  <si>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</si>
  <si>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</si>
  <si>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</si>
  <si>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</si>
  <si>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</si>
  <si>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</si>
  <si>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</si>
  <si>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</si>
  <si>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https://raw.githubusercontent.com/zublimemx/marketplaces-product-images/main/products/7501070903053/images/7501070903053_1.jpg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</si>
  <si>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</si>
  <si>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</si>
  <si>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</si>
  <si>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</si>
  <si>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</si>
  <si>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</si>
  <si>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</si>
  <si>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</si>
  <si>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</si>
  <si>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</si>
  <si>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</si>
  <si>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</si>
  <si>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</si>
  <si>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</si>
  <si>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</si>
  <si>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</si>
  <si>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</si>
  <si>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</si>
  <si>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</si>
  <si>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</si>
  <si>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</si>
  <si>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</si>
  <si>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</si>
  <si>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</si>
  <si>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</si>
  <si>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</si>
  <si>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</si>
  <si>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</si>
  <si>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</si>
  <si>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</si>
  <si>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</si>
  <si>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</si>
  <si>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</si>
  <si>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</si>
  <si>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</si>
  <si>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</si>
  <si>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Clinical</t>
  </si>
  <si>
    <t xml:space="preserve">Sport Strength</t>
  </si>
  <si>
    <t xml:space="preserve">Barra de crema antitranspirante</t>
  </si>
  <si>
    <t xml:space="preserve">Protección: hasta 96 horas; Formato: crema invisible en barra; Anti-manchas; Secado rápido; Textura ligera</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</si>
  <si>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</si>
  <si>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</si>
  <si>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</si>
  <si>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</si>
  <si>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</si>
  <si>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</si>
  <si>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</si>
  <si>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</si>
  <si>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</si>
  <si>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</si>
  <si>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</si>
  <si>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</si>
  <si>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</si>
  <si>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</si>
  <si>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</si>
  <si>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</si>
  <si>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</si>
  <si>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</si>
  <si>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</si>
  <si>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</si>
  <si>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</si>
  <si>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</si>
  <si>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https://raw.githubusercontent.com/zublimemx/marketplaces-product-images/main/products/7501070615529/images/7501070615529_1.jpg</t>
  </si>
  <si>
    <t xml:space="preserve">https://raw.githubusercontent.com/zublimemx/marketplaces-product-images/main/products/7501070615529/images/7501070615529_2.jpg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</si>
  <si>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</si>
  <si>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</si>
  <si>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</si>
  <si>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</si>
  <si>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</si>
  <si>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</si>
  <si>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</si>
  <si>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</si>
  <si>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</si>
  <si>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</si>
  <si>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</si>
  <si>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</si>
  <si>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</si>
  <si>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</si>
  <si>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</si>
  <si>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</si>
  <si>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</si>
  <si>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</si>
  <si>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</si>
  <si>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</si>
  <si>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</si>
  <si>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</si>
  <si>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</si>
  <si>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sabor menta, pre-cortada y lista para usar, diseñada para prevenir y aliviar las molestias que pueden causar los brackets y otros aparatos de ortodoncia. Se adhiere a los brackets, alambres, ganchos, tubos y ligaduras para crear una barrera protectora entre el aparato y las mejillas, labios y encías.
Características:
- Sabor menta
- Cera transparente que se integra con los dientes de forma discreta
- Fórmula con vitamina E y aloe vera
- Barras pre-cortadas, fáciles de usar
- Estuche práctico para llevar a todas partes
Presentación:
Estuche con 5 barras de cera pre-cortadas.
Advertencias:
Uso oral externo al aparato de ortodoncia; no está destinada para ingerirse. Manténgase fuera del alcance de los niños.</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</si>
  <si>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</si>
  <si>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</si>
  <si>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</si>
  <si>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</si>
  <si>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</si>
  <si>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</si>
  <si>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</si>
  <si>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</si>
  <si>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</si>
  <si>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</si>
  <si>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</si>
  <si>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</si>
  <si>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</si>
  <si>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</si>
  <si>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</si>
  <si>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</si>
  <si>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</si>
  <si>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</si>
  <si>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</si>
  <si>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</si>
  <si>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</si>
  <si>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</si>
  <si>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</si>
  <si>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</si>
  <si>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</si>
  <si>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</si>
  <si>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</si>
  <si>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</si>
  <si>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</si>
  <si>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</si>
  <si>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</si>
  <si>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</si>
  <si>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</si>
  <si>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</si>
  <si>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</si>
  <si>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</si>
  <si>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</si>
  <si>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</si>
  <si>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</si>
  <si>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</si>
  <si>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</si>
  <si>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</si>
  <si>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</si>
  <si>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</si>
  <si>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</si>
  <si>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</si>
  <si>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</si>
  <si>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</si>
  <si>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</si>
  <si>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</si>
  <si>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</si>
  <si>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</si>
  <si>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</si>
  <si>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</si>
  <si>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</si>
  <si>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</si>
  <si>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</si>
  <si>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</si>
  <si>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</si>
  <si>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</si>
  <si>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</si>
  <si>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</si>
  <si>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</si>
  <si>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</si>
  <si>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</si>
  <si>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</si>
  <si>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</si>
  <si>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</si>
  <si>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</si>
  <si>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</si>
  <si>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de diseño compacto y ligero, a prueba de agua. Está fabricado con material hipoalergénico y es una opción práctica para tener en el botiquín del hogar o llevar de viaje para medir la temperatura corporal.
Características:
- Termómetro digital con pantalla de lectura
- Diseño compacto y ligero
- A prueba de agua
- Fabricado con material hipoalergénico
- Para uso en casa y para viaje
- Se vende en estuche individual (1 pieza)
Modo de uso:
Siga las instrucciones del instructivo incluido en el empaque para colocar el termómetro y leer la temperatura.
Presentación:
Caja con 1 termómetro digital.
Advertencias:
Limpie y desinfecte el termómetro antes y después de cada uso. Manténgase fuera del alcance de los niños.</t>
  </si>
  <si>
    <t xml:space="preserve">Neutek</t>
  </si>
  <si>
    <t xml:space="preserve">Digital contra agua</t>
  </si>
  <si>
    <t xml:space="preserve">Caja con 1 termómetro digital</t>
  </si>
  <si>
    <t xml:space="preserve">Modelo: MT-201C; Tipo: digital; A prueba de agua;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</si>
  <si>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</si>
  <si>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</si>
  <si>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</si>
  <si>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</si>
  <si>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</si>
  <si>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</si>
  <si>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protección de hasta 48 horas.
Beneficios:
- Protección contra el mal olor de los pies hasta por 48 horas
- Fórmula de triple acción
- Formato de 50 g, cómodo para llevar a todas partes
Modo de uso:
Aplique directamente sobre los pies limpios y secos, y también dentro del calzado.
Presentación:
Bote con 50 g de talco desodorante para pies.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</si>
  <si>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</si>
  <si>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</si>
  <si>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</si>
  <si>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</si>
  <si>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</si>
  <si>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</si>
  <si>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</si>
  <si>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</si>
  <si>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</si>
  <si>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</si>
  <si>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</si>
  <si>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</si>
  <si>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</si>
  <si>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</si>
  <si>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</si>
  <si>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</si>
  <si>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</si>
  <si>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</si>
  <si>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</si>
  <si>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</si>
  <si>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</si>
  <si>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</si>
  <si>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</si>
  <si>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</si>
  <si>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</si>
  <si>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</si>
  <si>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</si>
  <si>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</si>
  <si>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</si>
  <si>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</si>
  <si>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</si>
  <si>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</si>
  <si>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</si>
  <si>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</si>
  <si>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</si>
  <si>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</si>
  <si>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</si>
  <si>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</si>
  <si>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</si>
  <si>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</si>
  <si>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</si>
  <si>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</si>
  <si>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</si>
  <si>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</si>
  <si>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</si>
  <si>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</si>
  <si>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</si>
  <si>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</si>
  <si>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</si>
  <si>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</si>
  <si>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</si>
  <si>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</si>
  <si>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</si>
  <si>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</si>
  <si>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</si>
  <si>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</si>
  <si>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</si>
  <si>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https://raw.githubusercontent.com/zublimemx/marketplaces-product-images/main/products/7501008496725/images/7501008496725_2.jpg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</si>
  <si>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</si>
  <si>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</si>
  <si>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</si>
  <si>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</si>
  <si>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</si>
  <si>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</si>
  <si>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</si>
  <si>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</si>
  <si>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</si>
  <si>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</si>
  <si>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</si>
  <si>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</si>
  <si>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en presentación de 159 ml (113 g). Forma parte de la línea original de Stefano y ofrece una fragancia masculina para acompañar el día a día, ayudando a controlar el olor corporal.
Características:
- Desodorante en aerosol para hombre
- Fragancia Midnight
- Contenido: 159 ml (113 g)
Modo de uso:
Rocíe sobre las axilas limpias y secas, manteniendo el envase a unos 15 cm de distancia.
Presentación:
Aerosol de 159 ml (113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</si>
  <si>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Midnight</t>
  </si>
  <si>
    <t xml:space="preserve">Peso neto: 113 g; Formato: aerosol</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</si>
  <si>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</si>
  <si>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</si>
  <si>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</si>
  <si>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</si>
  <si>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</si>
  <si>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</si>
  <si>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</si>
  <si>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</si>
  <si>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</si>
  <si>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</si>
  <si>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</si>
  <si>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</si>
  <si>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</si>
  <si>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</si>
  <si>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</si>
  <si>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</si>
  <si>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</si>
  <si>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</si>
  <si>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</si>
  <si>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</si>
  <si>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</si>
  <si>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</si>
  <si>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</si>
  <si>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</si>
  <si>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</si>
  <si>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</si>
  <si>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</si>
  <si>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</si>
  <si>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</si>
  <si>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</si>
  <si>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</si>
  <si>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</si>
  <si>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</si>
  <si>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</si>
  <si>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</si>
  <si>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</si>
  <si>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</si>
  <si>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</si>
  <si>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</si>
  <si>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</si>
  <si>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</si>
  <si>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</si>
  <si>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</si>
  <si>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</si>
  <si>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</si>
  <si>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</si>
  <si>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</si>
  <si>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</si>
  <si>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</si>
  <si>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</si>
  <si>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</si>
  <si>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</si>
  <si>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</si>
  <si>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</si>
  <si>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</si>
  <si>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</si>
  <si>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</si>
  <si>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</si>
  <si>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</si>
  <si>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</si>
  <si>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</si>
  <si>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</si>
  <si>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</si>
  <si>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</si>
  <si>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</si>
  <si>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</si>
  <si>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</si>
  <si>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</si>
  <si>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</si>
  <si>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</si>
  <si>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</si>
  <si>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</si>
  <si>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</si>
  <si>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</si>
  <si>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</si>
  <si>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</si>
  <si>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</si>
  <si>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</si>
  <si>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</si>
  <si>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</si>
  <si>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</si>
  <si>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</si>
  <si>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</si>
  <si>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</si>
  <si>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</si>
  <si>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</si>
  <si>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</si>
  <si>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</si>
  <si>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</si>
  <si>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</si>
  <si>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</si>
  <si>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</si>
  <si>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</si>
  <si>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</si>
  <si>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</si>
  <si>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</si>
  <si>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</si>
  <si>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</si>
  <si>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</si>
  <si>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</si>
  <si>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</si>
  <si>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</si>
  <si>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</si>
  <si>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</si>
  <si>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</si>
  <si>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</si>
  <si>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</si>
  <si>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</si>
  <si>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</si>
  <si>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</si>
  <si>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SAMYR 500MG C 40 TABS</t>
  </si>
  <si>
    <t xml:space="preserve">7501035909007</t>
  </si>
  <si>
    <t xml:space="preserve">Desodorante Stefano Black en Barra 60 g</t>
  </si>
  <si>
    <t xml:space="preserve">Descripción:
Stefano Black es un desodorante en barra de 60 g de Colgate-Palmolive, formulado para el cuidado masculino. Ayuda a proteger contra el sudor y el mal olor de las axilas y a mantener la sensación de frescura durante todo el día, con ingredientes que reducen la transpiración de manera efectiva.
Características:
- Fórmula pensada para hombres que buscan seguridad en sus rutinas diarias.
- Fragancia chypre aromática maderosa, con una fusión de madera de sándalo, vetiver y esencia de clavo.
- Aroma muy fresco y distintivo.
- Formato de barra (stick), práctico para llevar y aplicar.
Presentación:
1 pieza de 60 g en barra, línea Stefano Black.</t>
  </si>
  <si>
    <t xml:space="preserve">Chypre aromática maderosa (sándalo, vetiver y clavo)</t>
  </si>
  <si>
    <t xml:space="preserve">Formato de venta: pieza individual; Tipo: desodorante en barra</t>
  </si>
  <si>
    <t xml:space="preserve">https://raw.githubusercontent.com/zublimemx/marketplaces-product-images/main/products/7501035909007/images/7501035909007_1.jpg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</si>
  <si>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</si>
  <si>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</si>
  <si>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</si>
  <si>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</si>
  <si>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</si>
  <si>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Pañuelos desechables Kleenex de hoja doble, resistentes y absorbentes, en caja con 180 piezas. Están diseñados para la limpieza de nariz, rostro y manos, y su caja con diseño decorativo es ideal para tener a la mano en casa, escuela u oficina.
Características:
- Hoja doble para un buen rendimiento, con la suavidad y resistencia que caracterizan a la marca.
- Ligeros y suaves al tacto.
- Cada pañuelo mide 21.5 x 21.0 cm.
- Caja con diseño decorativo (el diseño puede variar).
Presentación:
Caja con 180 pañuelos desechables.</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</si>
  <si>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</si>
  <si>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</si>
  <si>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</si>
  <si>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</si>
  <si>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PLO KLEENEX C/180</t>
  </si>
  <si>
    <t xml:space="preserve">7509546700298</t>
  </si>
  <si>
    <t xml:space="preserve">Desodorante Neutro Balance + Colágeno Aerosol 91 g</t>
  </si>
  <si>
    <t xml:space="preserve">Descripción:
Desodorante antitranspirante en aerosol Palmolive Neutro Balance Dermoprotector + Colágeno, de 91 g. Pertenece a la línea Neutro Balance con colágeno, que ofrece hidratación, frescura y protección contra el sudor y el mal olor, cuidando la piel de las axilas.
Características:
- Fórmula con colágeno para cuidar la piel.
- Fórmula sin alcohol, pensada para no irritar la piel.
- Protege contra el sudor y el mal olor.
- Práctico formato en aerosol de 91 g.
Modo de uso:
Aplíquelo diariamente después del baño habitual.
Presentación:
1 envase en aerosol con 91 g.</t>
  </si>
  <si>
    <t xml:space="preserve">Palmolive Neutro Balance</t>
  </si>
  <si>
    <t xml:space="preserve">Colágeno</t>
  </si>
  <si>
    <t xml:space="preserve">Formato de venta: pieza individual; Tipo: antitranspirante en aerosol; Sin alcohol</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</si>
  <si>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</si>
  <si>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</si>
  <si>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</si>
  <si>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</si>
  <si>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</si>
  <si>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</si>
  <si>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</si>
  <si>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</si>
  <si>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</si>
  <si>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</si>
  <si>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</si>
  <si>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</si>
  <si>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</si>
  <si>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</si>
  <si>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</si>
  <si>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</si>
  <si>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</si>
  <si>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</si>
  <si>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</si>
  <si>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</si>
  <si>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</si>
  <si>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</si>
  <si>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</si>
  <si>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</si>
  <si>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</si>
  <si>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</si>
  <si>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</si>
  <si>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</si>
  <si>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</si>
  <si>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GELAN PLUS FCO 250ML</t>
  </si>
  <si>
    <t xml:space="preserve">7509546063843</t>
  </si>
  <si>
    <t xml:space="preserve">Desodorante Lady Speed Stick 24/7 Powder Fresh 91 g</t>
  </si>
  <si>
    <t xml:space="preserve">Descripción:
Antitranspirante en aerosol Lady Speed Stick 24/7 Powder Fresh de 91 g, de Colgate-Palmolive. Con su fragancia femenina te mantiene fresca y protegida en los momentos más exigentes, con una barrera protectora que actúa durante 48 horas los 7 días de la semana.
Características:
- Fórmula sin alcohol, por lo que no daña ni irrita la piel.
- Barrera protectora que combate el mal olor durante 48 horas.
- No deja residuos blancos en la piel y no mancha la ropa.
- Aroma Powder Fresh, de tipo femenino.
- Útil en la rutina de ejercicio, al caminar bajo el sol o en cualquier actividad diaria.
Modo de uso:
Aplíquelo oprimiendo la válvula desde una distancia aproximada de 15 centímetros.
Presentación:
1 envase en aerosol con 91 g.</t>
  </si>
  <si>
    <t xml:space="preserve">Formato de venta: pieza individual; Protección: 48 horas; Sin alcohol</t>
  </si>
  <si>
    <t xml:space="preserve">https://raw.githubusercontent.com/zublimemx/marketplaces-product-images/main/products/7509546063843/images/7509546063843_1.jpg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</si>
  <si>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</si>
  <si>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</si>
  <si>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</si>
  <si>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</si>
  <si>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</si>
  <si>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</si>
  <si>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</si>
  <si>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</si>
  <si>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</si>
  <si>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</si>
  <si>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</si>
  <si>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</si>
  <si>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</si>
  <si>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</si>
  <si>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</si>
  <si>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</si>
  <si>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</si>
  <si>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</si>
  <si>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</si>
  <si>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</si>
  <si>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</si>
  <si>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</si>
  <si>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</si>
  <si>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</si>
  <si>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https://raw.githubusercontent.com/zublimemx/marketplaces-product-images/main/products/7501058715517/images/7501058715517_1.jpg</t>
  </si>
  <si>
    <t xml:space="preserve">GRANEODIN B MTA TAB C24 PAST</t>
  </si>
  <si>
    <t xml:space="preserve">7501027567062</t>
  </si>
  <si>
    <t xml:space="preserve">Protectores de Lactancia Evenflo Advanced 30 Piezas</t>
  </si>
  <si>
    <t xml:space="preserve">Descripción:
Protectores de lactancia desechables Evenflo Advanced, con sistema Absorgel que encapsula el líquido y lo distribuye por sus canales para ayudar a mantenerte seca. Están pensados para flujo súper abundante y cuentan con bolsitas individuales para mayor higiene.
Características:
- Sistema Absorgel: encapsula el líquido y lo reparte a través de canales internos.
- Con aloe vera y vitamina E para cuidar la piel.
- Cubierta respirable.
- Cintas adheribles que mantienen el protector en su lugar.
- Desechables, empacados en bolsitas individuales.
- Línea Advanced by Evenflo, para una lactancia naturalmente segura.
Presentación:
Caja con 30 protectores de lactancia desechables.</t>
  </si>
  <si>
    <t xml:space="preserve">Caja con 30 piezas</t>
  </si>
  <si>
    <t xml:space="preserve">Tipo: protectores de lactancia desechables; Sistema Absorgel; Con aloe vera y vitamina E; Cintas adheribles;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</si>
  <si>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</si>
  <si>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</si>
  <si>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</si>
  <si>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</si>
  <si>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</si>
  <si>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</si>
  <si>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</si>
  <si>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</si>
  <si>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</si>
  <si>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NOCOLODI 160MG C/30 TABS FENOFIBRATO GROSSMAN</t>
  </si>
  <si>
    <t xml:space="preserve">7502214982477</t>
  </si>
  <si>
    <t xml:space="preserve">Condones Prudence Sabor y Aroma Fresa 3 Piezas</t>
  </si>
  <si>
    <t xml:space="preserve">Descripción:
Condones masculinos Prudence con sabor y aroma a fresa, de látex lubricado, de Laboratorios DKT. La caja contiene 3 condones de hule látex natural.
Características:
- Condón masculino de látex natural lubricado.
- Sabor y aroma a fresa.
- Caja con 3 piezas de un solo uso.
Presentación:
Caja con 3 condones masculinos de hule látex natural, lubricados, con sabor y aroma a fresa. El empaque muestra la leyenda "Condones lubricados" y una imagen de fresas.
Advertencias:
Un condón es de un solo uso. Consérvese a no más de 30 °C y en su empaque cerrado. No se deje al alcance de los niños.</t>
  </si>
  <si>
    <t xml:space="preserve">MLM18978701</t>
  </si>
  <si>
    <t xml:space="preserve">DKT México</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</si>
  <si>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</si>
  <si>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</si>
  <si>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</si>
  <si>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</si>
  <si>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</si>
  <si>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</si>
  <si>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</si>
  <si>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</si>
  <si>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</si>
  <si>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</si>
  <si>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</si>
  <si>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</si>
  <si>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</si>
  <si>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</si>
  <si>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</si>
  <si>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</si>
  <si>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</si>
  <si>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</si>
  <si>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</si>
  <si>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</si>
  <si>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</si>
  <si>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</si>
  <si>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</si>
  <si>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</si>
  <si>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</si>
  <si>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</si>
  <si>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</si>
  <si>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</si>
  <si>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</si>
  <si>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</si>
  <si>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</si>
  <si>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</si>
  <si>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</si>
  <si>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</si>
  <si>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</si>
  <si>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</si>
  <si>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</si>
  <si>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</si>
  <si>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</si>
  <si>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</si>
  <si>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ITALDERMOL G CRA 10G</t>
  </si>
  <si>
    <t xml:space="preserve">7501035911024</t>
  </si>
  <si>
    <t xml:space="preserve">Crema Dental Colgate Máxima Protección Anticaries 125 ml</t>
  </si>
  <si>
    <t xml:space="preserve">Descripción:
Crema dental con flúor Colgate Máxima Protección Anticaries, con calcio, de sabor original. Gracias a su fórmula reforzada con Micro-Calcio, penetra en los dientes para fortalecer el esmalte y atrapar el calcio natural, creando un escudo protector que combate las caries incluso entre las limpiezas.
Beneficios:
- Fortalece los dientes y ayuda a combatir las caries.
- Refresca el aliento con su rico sabor original.
- Fórmula con flúor y calcio (Micro-Calcio) para proteger el esmalte.
- Para uso diario en la higiene bucal.
Presentación:
Tubo con 125 ml de crema dental (181.3 g de contenido neto).</t>
  </si>
  <si>
    <t xml:space="preserve">Contenido neto: 125 ml (181.3 g); Con flúor y calcio (Micro-Calcio)</t>
  </si>
  <si>
    <t xml:space="preserve">https://raw.githubusercontent.com/zublimemx/marketplaces-product-images/main/products/7501035911024/images/7501035911024_1.jpg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</si>
  <si>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</si>
  <si>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</si>
  <si>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</si>
  <si>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</si>
  <si>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</si>
  <si>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</si>
  <si>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</si>
  <si>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</si>
  <si>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</si>
  <si>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</si>
  <si>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</si>
  <si>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</si>
  <si>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</si>
  <si>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</si>
  <si>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</si>
  <si>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</si>
  <si>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</si>
  <si>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</si>
  <si>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</si>
  <si>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</si>
  <si>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</si>
  <si>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</si>
  <si>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</si>
  <si>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</si>
  <si>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</si>
  <si>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</si>
  <si>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</si>
  <si>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</si>
  <si>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</si>
  <si>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</si>
  <si>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</si>
  <si>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</si>
  <si>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</si>
  <si>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</si>
  <si>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</si>
  <si>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</si>
  <si>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</si>
  <si>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</si>
  <si>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</si>
  <si>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</si>
  <si>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</si>
  <si>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</si>
  <si>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Miel y Manzanilla</t>
  </si>
  <si>
    <t xml:space="preserve">Shampoo suave; Para toda la familia</t>
  </si>
  <si>
    <t xml:space="preserve">https://raw.githubusercontent.com/zublimemx/marketplaces-product-images/main/products/7509546072050/images/7509546072050_1.jpg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</si>
  <si>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</si>
  <si>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</si>
  <si>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</si>
  <si>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</si>
  <si>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</si>
  <si>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</si>
  <si>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</si>
  <si>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https://raw.githubusercontent.com/zublimemx/marketplaces-product-images/main/products/75076337/images/75076337_1.jpg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</si>
  <si>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</si>
  <si>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</si>
  <si>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</si>
  <si>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</si>
  <si>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</si>
  <si>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</si>
  <si>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</si>
  <si>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</si>
  <si>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</si>
  <si>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</si>
  <si>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</si>
  <si>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</si>
  <si>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</si>
  <si>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</si>
  <si>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</si>
  <si>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</si>
  <si>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</si>
  <si>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</si>
  <si>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</si>
  <si>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</si>
  <si>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</si>
  <si>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</si>
  <si>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</si>
  <si>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</si>
  <si>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</si>
  <si>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MLM27665184</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</si>
  <si>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</si>
  <si>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</si>
  <si>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</si>
  <si>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</si>
  <si>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</si>
  <si>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</si>
  <si>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</si>
  <si>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</si>
  <si>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</si>
  <si>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</si>
  <si>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</si>
  <si>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</si>
  <si>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</si>
  <si>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</si>
  <si>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</si>
  <si>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</si>
  <si>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</si>
  <si>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</si>
  <si>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</si>
  <si>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</si>
  <si>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</si>
  <si>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</si>
  <si>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</si>
  <si>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</si>
  <si>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</si>
  <si>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</si>
  <si>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</si>
  <si>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</si>
  <si>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</si>
  <si>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</si>
  <si>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</si>
  <si>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</si>
  <si>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</si>
  <si>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</si>
  <si>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</si>
  <si>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</si>
  <si>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</si>
  <si>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https://raw.githubusercontent.com/zublimemx/marketplaces-product-images/main/products/7509546064697/images/7509546064697_1.jpg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</si>
  <si>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</si>
  <si>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</si>
  <si>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</si>
  <si>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</si>
  <si>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</si>
  <si>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</si>
  <si>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</si>
  <si>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</si>
  <si>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</si>
  <si>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</si>
  <si>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</si>
  <si>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https://raw.githubusercontent.com/zublimemx/marketplaces-product-images/main/products/7501109760886/images/7501109760886_1.jpg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</si>
  <si>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</si>
  <si>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</si>
  <si>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</si>
  <si>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</si>
  <si>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</si>
  <si>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</si>
  <si>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</si>
  <si>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</si>
  <si>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</si>
  <si>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</si>
  <si>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https://raw.githubusercontent.com/zublimemx/marketplaces-product-images/main/products/7500435155854/images/7500435155854_1.jpg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</si>
  <si>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</si>
  <si>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</si>
  <si>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</si>
  <si>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</si>
  <si>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</si>
  <si>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</si>
  <si>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</si>
  <si>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</si>
  <si>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</si>
  <si>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</si>
  <si>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</si>
  <si>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</si>
  <si>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</si>
  <si>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</si>
  <si>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</si>
  <si>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</si>
  <si>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</si>
  <si>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</si>
  <si>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</si>
  <si>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</si>
  <si>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</si>
  <si>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</si>
  <si>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</si>
  <si>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</si>
  <si>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</si>
  <si>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</si>
  <si>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</si>
  <si>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</si>
  <si>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</si>
  <si>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</si>
  <si>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</si>
  <si>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</si>
  <si>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</si>
  <si>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</si>
  <si>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</si>
  <si>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</si>
  <si>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</si>
  <si>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</si>
  <si>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</si>
  <si>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Forma farmacéutica: tabletas; Grupo terapéutico: antidiabético; Indicado en diabetes mellitus tipo 2</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</si>
  <si>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</si>
  <si>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</si>
  <si>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</si>
  <si>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</si>
  <si>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</si>
  <si>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Alli-Triple</t>
  </si>
  <si>
    <t xml:space="preserve">Caja con 6 tabletas</t>
  </si>
  <si>
    <t xml:space="preserve">100M2020 SSA V</t>
  </si>
  <si>
    <t xml:space="preserve">https://raw.githubusercontent.com/zublimemx/marketplaces-product-images/main/products/650240053634/images/650240053634_1.jpg</t>
  </si>
  <si>
    <t xml:space="preserve">https://raw.githubusercontent.com/zublimemx/marketplaces-product-images/main/products/650240053634/images/650240053634_2.jpg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</si>
  <si>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</si>
  <si>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</si>
  <si>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</si>
  <si>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</si>
  <si>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</si>
  <si>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</si>
  <si>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</si>
  <si>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</si>
  <si>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</si>
  <si>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</si>
  <si>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</si>
  <si>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</si>
  <si>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</si>
  <si>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</si>
  <si>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</si>
  <si>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</si>
  <si>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</si>
  <si>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</si>
  <si>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</si>
  <si>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</si>
  <si>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</si>
  <si>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</si>
  <si>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</si>
  <si>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</si>
  <si>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</si>
  <si>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</si>
  <si>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</si>
  <si>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</si>
  <si>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</si>
  <si>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</si>
  <si>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</si>
  <si>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</si>
  <si>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</si>
  <si>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</si>
  <si>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</si>
  <si>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</si>
  <si>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</si>
  <si>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</si>
  <si>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</si>
  <si>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</si>
  <si>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</si>
  <si>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</si>
  <si>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</si>
  <si>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</si>
  <si>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</si>
  <si>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</si>
  <si>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</si>
  <si>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</si>
  <si>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</si>
  <si>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</si>
  <si>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</si>
  <si>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</si>
  <si>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</si>
  <si>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5030243773237</t>
  </si>
  <si>
    <t xml:space="preserve">Rollo de Papel Térmico Mini Printer 80 x 70</t>
  </si>
  <si>
    <t xml:space="preserve">MLM1684</t>
  </si>
  <si>
    <t xml:space="preserve">Computación &gt; Impresión &gt; Insumos de Impresión &gt; Papeles para Impresión</t>
  </si>
  <si>
    <t xml:space="preserve">Descripción:
Rollo de papel térmico para mini impresora (mini printer) de punto de venta, con medidas de 80 x 70. El papel térmico imprime por calor, por lo que no requiere tinta ni tóner. Se usa en impresoras térmicas compatibles con este formato para emitir tickets y comprobantes.
Presentación:
Rollo de papel térmico 80 x 70.</t>
  </si>
  <si>
    <t xml:space="preserve">Rollo de papel térmico</t>
  </si>
  <si>
    <t xml:space="preserve">Medidas según el nombre del sistema: 80 x 70; Tipo: papel térmico para mini impresora</t>
  </si>
  <si>
    <t xml:space="preserve">ROLLO P MINI PRINTER 80X70MTS 75</t>
  </si>
  <si>
    <t xml:space="preserve">7506484500409</t>
  </si>
  <si>
    <t xml:space="preserve">Cintapore Cinta Adhesiva Blanca 2.5 cm x 9 m Caja 12</t>
  </si>
  <si>
    <t xml:space="preserve">Descripción:
Cinta adhesiva blanca de 2.5 cm de ancho por 9 m de largo, de la marca Cintapore, presentada en caja con 12 rollos. Es una cinta para uso externo que se utiliza para fijar gasas, apósitos y vendajes sobre la piel.
Presentación:
Caja con 12 rollos de cinta blanca de 2.5 cm x 9 m.</t>
  </si>
  <si>
    <t xml:space="preserve">Color: blanco; Ancho: 2.5 cm; Largo por rollo: 9 m; Uso externo</t>
  </si>
  <si>
    <t xml:space="preserve">CINTAPORE 9MT BCO 2 5CM C12 48</t>
  </si>
  <si>
    <t xml:space="preserve">7501035908307</t>
  </si>
  <si>
    <t xml:space="preserve">Crema Mennen Baby Magic con Protección UV 300 ml</t>
  </si>
  <si>
    <t xml:space="preserve">Descripción:
La crema Mennen Baby Magic con protección UV es una crema hipoalergénica formulada para la piel delicada del bebé. Combina humectación con protección solar gracias a su filtro UV, y contiene sábila, vitamina E y beta-caroteno que ayudan a mantener la piel suave, hidratada y cuidada. Es un producto de la marca Mennen, de Colgate-Palmolive.
Beneficios:
- Fórmula hipoalergénica para la piel delicada del bebé.
- Filtro UV que protege contra los rayos solares intensos.
- Humecta y cuida la piel del bebé.
- Con sábila, vitamina E y beta-caroteno.
- De rápida absorción, sin dejar sensación grasosa.
- Aroma agradable que refresca la piel.
Presentación:
Botella de 300 ml con tapa que facilita la dosificación.</t>
  </si>
  <si>
    <t xml:space="preserve">Con protección UV y sábila</t>
  </si>
  <si>
    <t xml:space="preserve">Botella de 300 ml</t>
  </si>
  <si>
    <t xml:space="preserve">Fórmula hipoalergénica; con sábila, vitamina E y beta-caroteno; filtro UV; formato crema</t>
  </si>
  <si>
    <t xml:space="preserve">https://raw.githubusercontent.com/zublimemx/marketplaces-product-images/main/products/7501035908307/images/7501035908307_1.jpg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</si>
  <si>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</si>
  <si>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</si>
  <si>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</si>
  <si>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</si>
  <si>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</si>
  <si>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</si>
  <si>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</si>
  <si>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</si>
  <si>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</si>
  <si>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https://raw.githubusercontent.com/zublimemx/marketplaces-product-images/main/products/7501124103217/images/7501124103217_1.jpg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</si>
  <si>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</si>
  <si>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</si>
  <si>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</si>
  <si>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</si>
  <si>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</si>
  <si>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</si>
  <si>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</si>
  <si>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</si>
  <si>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</si>
  <si>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</si>
  <si>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</si>
  <si>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</si>
  <si>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</si>
  <si>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</si>
  <si>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</si>
  <si>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</si>
  <si>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</si>
  <si>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</si>
  <si>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</si>
  <si>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</si>
  <si>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</si>
  <si>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</si>
  <si>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</si>
  <si>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</si>
  <si>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</si>
  <si>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</si>
  <si>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</si>
  <si>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</si>
  <si>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</si>
  <si>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</si>
  <si>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</si>
  <si>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</si>
  <si>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</si>
  <si>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</si>
  <si>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</si>
  <si>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</si>
  <si>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</si>
  <si>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</si>
  <si>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https://raw.githubusercontent.com/zublimemx/marketplaces-product-images/main/products/7509546694702/images/7509546694702_3.jpg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</si>
  <si>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</si>
  <si>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</si>
  <si>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</si>
  <si>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</si>
  <si>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</si>
  <si>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</si>
  <si>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</si>
  <si>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</si>
  <si>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</si>
  <si>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</si>
  <si>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</si>
  <si>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</si>
  <si>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</si>
  <si>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</si>
  <si>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</si>
  <si>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</si>
  <si>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</si>
  <si>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</si>
  <si>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</si>
  <si>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</si>
  <si>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</si>
  <si>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</si>
  <si>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</si>
  <si>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</si>
  <si>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</si>
  <si>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</si>
  <si>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</si>
  <si>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</si>
  <si>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</si>
  <si>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</si>
  <si>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</si>
  <si>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</si>
  <si>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</si>
  <si>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</si>
  <si>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</si>
  <si>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</si>
  <si>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</si>
  <si>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</si>
  <si>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</si>
  <si>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</si>
  <si>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</si>
  <si>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ERBITRAX T 250MG C28 TAB TERBINAFINA LOEFFLER 108</t>
  </si>
  <si>
    <t xml:space="preserve">Categoría raíz</t>
  </si>
  <si>
    <t xml:space="preserve">Precio de venta</t>
  </si>
  <si>
    <t xml:space="preserve">Precio de venta Marketplaces</t>
  </si>
  <si>
    <t xml:space="preserve">Comisión Meli</t>
  </si>
  <si>
    <t xml:space="preserve">Precio si queda debajo de $99</t>
  </si>
  <si>
    <t xml:space="preserve">Precio si queda entre $99 y $149</t>
  </si>
  <si>
    <t xml:space="preserve">Precio si queda entre $149 y $299</t>
  </si>
  <si>
    <t xml:space="preserve">Precio si queda en $299 o más</t>
  </si>
  <si>
    <t xml:space="preserve">Precio Meli calculado</t>
  </si>
  <si>
    <t xml:space="preserve">Precio Meli promedio otros vendedores</t>
  </si>
  <si>
    <t xml:space="preserve">Precio mejor vendedor</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</si>
  <si>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</si>
  <si>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</si>
  <si>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</si>
  <si>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</si>
  <si>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</si>
  <si>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</si>
  <si>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</si>
  <si>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</si>
  <si>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</si>
  <si>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</si>
  <si>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</si>
  <si>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</si>
  <si>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</si>
  <si>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</si>
  <si>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t>
  </si>
  <si>
    <t xml:space="preserve">Precio desde el que Mercado Libre obliga el envío gratis ($)</t>
  </si>
  <si>
    <t xml:space="preserve">Envío gratis obligatorio desde $299: https://www.upseller.com/es/blog-article-444</t>
  </si>
  <si>
    <t xml:space="preserve">Costo de envío estimado a cargo del vendedor en productos con envío gratis ($)</t>
  </si>
  <si>
    <t xml:space="preserve">Por confirmar: depende del peso del paquete y de la reputación; con 0 el precio no lo cubre</t>
  </si>
  <si>
    <t xml:space="preserve">Comisión Clásica para categorías no listadas abajo</t>
  </si>
  <si>
    <t xml:space="preserve">Comisión para otras categorías: supuesto conservador (tope del rango de Clásica)</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</si>
  <si>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</si>
  <si>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</si>
  <si>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</si>
  <si>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</si>
  <si>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</si>
  <si>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</si>
  <si>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t>
  </si>
  <si>
    <t xml:space="preserve">Comisión</t>
  </si>
  <si>
    <t xml:space="preserve">Salud y Equipamiento Médico</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</si>
  <si>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</si>
  <si>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</si>
  <si>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</si>
  <si>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</si>
  <si>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</si>
  <si>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</si>
  <si>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</si>
  <si>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</si>
  <si>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</si>
  <si>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</si>
  <si>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</si>
  <si>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</si>
  <si>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</si>
  <si>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</si>
  <si>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</si>
  <si>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</si>
  <si>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</si>
  <si>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</si>
  <si>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</si>
  <si>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</si>
  <si>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</si>
  <si>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</si>
  <si>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</si>
  <si>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</si>
  <si>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</si>
  <si>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</si>
  <si>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</si>
  <si>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</si>
  <si>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</si>
  <si>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</si>
  <si>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</si>
  <si>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</si>
  <si>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</si>
  <si>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</si>
  <si>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</si>
  <si>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</si>
  <si>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</si>
  <si>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</si>
  <si>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</si>
  <si>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</si>
  <si>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</si>
  <si>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</si>
  <si>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</si>
  <si>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</si>
  <si>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</si>
  <si>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</si>
  <si>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</si>
  <si>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</si>
  <si>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</si>
  <si>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</si>
  <si>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</si>
  <si>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</si>
  <si>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</si>
  <si>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</si>
  <si>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</si>
  <si>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</si>
  <si>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</si>
  <si>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</si>
  <si>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</si>
  <si>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</si>
  <si>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</si>
  <si>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</si>
  <si>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</si>
  <si>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</si>
  <si>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</si>
  <si>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</si>
  <si>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</si>
  <si>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</si>
  <si>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</si>
  <si>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</si>
  <si>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</si>
  <si>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</si>
  <si>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</si>
  <si>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</si>
  <si>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</si>
  <si>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</si>
  <si>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</si>
  <si>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</si>
  <si>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</si>
  <si>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</si>
  <si>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</si>
  <si>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</si>
  <si>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</si>
  <si>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</si>
  <si>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</si>
  <si>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</si>
  <si>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</si>
  <si>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</si>
  <si>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</si>
  <si>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</si>
  <si>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</si>
  <si>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</si>
  <si>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</si>
  <si>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</si>
  <si>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</si>
  <si>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</si>
  <si>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</si>
  <si>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</si>
  <si>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</si>
  <si>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</si>
  <si>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</si>
  <si>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</si>
  <si>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</si>
  <si>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</si>
  <si>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</si>
  <si>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</si>
  <si>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</si>
  <si>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</si>
  <si>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GTIN 1306881054187 es un código interno de distribuidor que varias farmacias usan para Semplex-B.N.P. de 10 ml. No hay ficha oficial: laboratorio (Medicam), composición completa y cantidades salen de fuentes secundarias, por lo que no se incluyen concentraciones. Una fuente menciona un quinto componente de 15 mg que no se identificó. Se dejó en Suplementos Alimenticios por ser solo vitaminas; si ML lo rechaza por ser inyectable, probar Otros Medicamentos (MLM194677). No se pudo confirmar si requiere receta.</t>
  </si>
  <si>
    <t xml:space="preserve">https://www.santoniofarmacias.com/product-page/semplex-complejo-b-iv | https://cedismed.com/producto/semplex-b-n-p/ | https://fielfarmacias.com.mx/cuidado-de-la-salud/335-semplex-bnp-complejo-b-inyectable-c-1-frasco-1306881054187.html</t>
  </si>
  <si>
    <t xml:space="preserve">Sin fotos. Con la búsqueda de este producto se revisaron: Mayoreo Farmacéutico (foto de 1024 px de la caja Semplex-B.N.P. 10 ml, pero con el logotipo de la tienda encima: descartada), Farmacia San Antonio (dos dominios, es la misma foto con logotipo y teléfono superpuestos: descartada), Cedismed sin imagen; VitaMed365, PharmaListo y Fiel Farmacias no abren (502 del proxy).</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</si>
  <si>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</si>
  <si>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</si>
  <si>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</si>
  <si>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</si>
  <si>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</si>
  <si>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</si>
  <si>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</si>
  <si>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</si>
  <si>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</si>
  <si>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</si>
  <si>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</si>
  <si>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</si>
  <si>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no verificado por búsqueda (se agotó el presupuesto de WebSearch de la sesión). Identificado por el nombre (SUAVE = KleenBebé Suavelastic; el prefijo 7501943 coincide con otros Suavelastic confirmados en el lote 1). Descripción y pesos tomados de la página oficial; las 40 piezas salen del nombre del sistema y no se confirmaron en una fuente.</t>
  </si>
  <si>
    <t xml:space="preserve">https://www.kleenbebe.com/Productos/Suavelastic/Panales/Etapa-1-Rn | https://www.yza.mx/kleenbebe-suavelastic-max-chico-40-pzas/MXYZ_7501943434622.html</t>
  </si>
  <si>
    <t xml:space="preserve">GTIN no verificado por búsqueda (se agotó el presupuesto de WebSearch de la sesión). Identificado por el nombre (SUAVE MED E3 = Suavelastic Etapa 3 Mediano; prefijo 7501943 coincide con otros Suavelastic confirmados en el lote 1). Descripción y pesos de la página oficial; las 44 piezas salen del nombre del sistema.</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</si>
  <si>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</si>
  <si>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</si>
  <si>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</si>
  <si>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</si>
  <si>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</si>
  <si>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</si>
  <si>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</si>
  <si>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no verificado por búsqueda (se agotó el presupuesto de WebSearch de la sesión). Identificado por el nombre (HU CONF = Huggies UltraConfort) y por el GTIN hermano 7506425604364 (Niño Etapa 6), confirmado en el lote 1. La página oficial no lista pesos; el de más de 13.5 kg viene del lote 1 (Amazon y tiendas). Las 40 piezas salen del nombre del sistema.</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</si>
  <si>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</si>
  <si>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</si>
  <si>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</si>
  <si>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</si>
  <si>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</si>
  <si>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</si>
  <si>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</si>
  <si>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</si>
  <si>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no verificado por búsqueda (se agotó el presupuesto de WebSearch de la sesión). Identificado por el nombre (HU CONF NINA E5 = Huggies UltraConfort Niña Etapa 5)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</si>
  <si>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</si>
  <si>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</si>
  <si>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</si>
  <si>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</si>
  <si>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</si>
  <si>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no verificado por búsqueda (se agotó el presupuesto de WebSearch de la sesión). Identificado por el nombre y por la ficha oficial de Nestlé, que confirma NAN 3 Optimal Pro en presentación de 800 g; el GTIN 7501058623294 es consecutivo a los NAN Optipro 1 y 2 confirmados en el lote 1. Nestlé México ya nombra la línea Optimal Pro; en ML los vendedores usan Optipro.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</si>
  <si>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</si>
  <si>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</si>
  <si>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no verificado por búsqueda (se agotó el presupuesto de WebSearch de la sesión). El sitio de Theraflu México muestra Theraflu Resfriado Severo sobres verde/limón, pero en caja de 6 sobres; los 10 sobres salen del nombre del sistema. El sitio no lista principios activos ni dosis, por eso no aparecen: agregarlos desde el empaque. El registro 318M94 SSA VI viene del sitio y podría corresponder a la caja de 6.</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</si>
  <si>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</si>
  <si>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</si>
  <si>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</si>
  <si>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</si>
  <si>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</si>
  <si>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</si>
  <si>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no verificado por búsqueda (se agotó el presupuesto de WebSearch de la sesión). Identificado por el nombre y por la ficha oficial de Accu-Chek Performa (presentaciones de 25 y 50 tiras). Es un insumo de diagnóstico, no un medicamento. Sin hoja específica para tiras reactivas en los CSV: se usó Medidores de Glucosa, igual que en el lote 1. Registro sanitario no visible en la página.</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</si>
  <si>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</si>
  <si>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</si>
  <si>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</si>
  <si>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no verificado por búsqueda (se agotó el presupuesto de WebSearch de la sesión). El sitio de Flanax confirma naproxeno sódico 550 mg y sus usos; las 30 tabletas salen del nombre del sistema. El sitio no aclara si requiere receta (el naproxeno de 550 mg suele venderse con receta); si resulta con receta, usar MLM457826 (Musculoarticulares con Receta). Advertencias basadas en las habituales del naproxeno, confirmar con el instructivo.</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</si>
  <si>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</si>
  <si>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</si>
  <si>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</si>
  <si>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</si>
  <si>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</si>
  <si>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</si>
  <si>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</si>
  <si>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</si>
  <si>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</si>
  <si>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no verificado por búsqueda (se agotó el presupuesto de WebSearch de la sesión). Identificado por el nombre (HU CONF NINO E5 = Huggies UltraConfort Niño Etapa 5)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</si>
  <si>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</si>
  <si>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</si>
  <si>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</si>
  <si>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</si>
  <si>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</si>
  <si>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</si>
  <si>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</si>
  <si>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</si>
  <si>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</si>
  <si>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</si>
  <si>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</si>
  <si>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</si>
  <si>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</si>
  <si>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no verificado por búsqueda (se agotó el presupuesto de WebSearch de la sesión). Identificado por el nombre (SUAVE R-N E1 = Suavelastic Recién Nacido Etapa 1; prefijo 7501943 coincide con otros Suavelastic confirmados en el lote 1). Descripción y pesos de la página oficial; las 40 piezas salen del nombre del sistema. El título no lleva 'Etapa 1' por el límite de 60 caracteres.</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</si>
  <si>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</si>
  <si>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</si>
  <si>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</si>
  <si>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</si>
  <si>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</si>
  <si>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no verificado por búsqueda (se agotó el presupuesto de WebSearch de la sesión). Identificado por el nombre (HU CONF NINA E4 = Huggies UltraConfort Niña Etapa 4)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</si>
  <si>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</si>
  <si>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</si>
  <si>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no verificado por búsqueda (se agotó el presupuesto de WebSearch de la sesión). La tienda de Boehringer confirma Jardianz Duo 12.5 mg/850 mg en presentaciones de 30 y 60 tabletas y que exige receta válida, pero no muestra composición ni advertencias: la composición (empagliflozina y metformina) y las advertencias son las de la combinación empagliflozina/metformina, confirmar con el instructivo. Registro sanitario pendiente. Categoría de venta libre por instrucción del dueño; se eligió Digestivos y Metabólicos igual que otros Jardianz del lote 1.</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</si>
  <si>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</si>
  <si>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</si>
  <si>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</si>
  <si>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no verificado por búsqueda (se agotó el presupuesto de WebSearch de la sesión). Este GTIN (7506425600007) no sigue la serie 750642560434x de los otros UltraConfort del lote, así que la línea (UltraConfort vs. otra de Huggies) y las 44 piezas quedan por confirmar en el empaque. HU CONF UNI RN/E1 se interpretó como Huggies UltraConfort Unisex Recién Nacido Etapa 1. La página oficial lista la etapa RN/1 pero no pesos ni piezas.</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</si>
  <si>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</si>
  <si>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</si>
  <si>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</si>
  <si>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</si>
  <si>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</si>
  <si>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</si>
  <si>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</si>
  <si>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</si>
  <si>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</si>
  <si>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</si>
  <si>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</si>
  <si>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</si>
  <si>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</si>
  <si>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</si>
  <si>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</si>
  <si>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</si>
  <si>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</si>
  <si>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</si>
  <si>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</si>
  <si>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</si>
  <si>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</si>
  <si>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</si>
  <si>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</si>
  <si>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</si>
  <si>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</si>
  <si>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</si>
  <si>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No se pudo buscar el GTIN (presupuesto de WebSearch agotado). Identificado por nombre: la abreviatura HU CONF coincide con la del GTIN 7501943433090, confirmado como Huggies Ultra Confort. Las características son las de la línea en la página oficial; contenido de 40 piezas y talla Grande no verificados contra una ficha del producto.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</si>
  <si>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</si>
  <si>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</si>
  <si>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</si>
  <si>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</si>
  <si>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</si>
  <si>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</si>
  <si>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</si>
  <si>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</si>
  <si>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</si>
  <si>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</si>
  <si>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</si>
  <si>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</si>
  <si>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</si>
  <si>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</si>
  <si>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</si>
  <si>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</si>
  <si>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</si>
  <si>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</si>
  <si>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</si>
  <si>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</si>
  <si>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</si>
  <si>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</si>
  <si>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</si>
  <si>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</si>
  <si>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</si>
  <si>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</si>
  <si>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</si>
  <si>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</si>
  <si>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</si>
  <si>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</si>
  <si>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</si>
  <si>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</si>
  <si>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</si>
  <si>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</si>
  <si>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</si>
  <si>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</si>
  <si>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</si>
  <si>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</si>
  <si>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</si>
  <si>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</si>
  <si>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</si>
  <si>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</si>
  <si>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</si>
  <si>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</si>
  <si>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</si>
  <si>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No se pudo buscar el GTIN (presupuesto de WebSearch agotado). Identificado por nombre: la abreviatura HU CONF coincide con la del GTIN 7501943433090, confirmado como Huggies Ultra Confort. Las características son las de la línea en la página oficial; contenido de 40 piezas y talla Mediano no verificados contra una ficha del producto.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</si>
  <si>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</si>
  <si>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</si>
  <si>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</si>
  <si>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</si>
  <si>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</si>
  <si>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</si>
  <si>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</si>
  <si>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</si>
  <si>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</si>
  <si>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</si>
  <si>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</si>
  <si>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</si>
  <si>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</si>
  <si>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</si>
  <si>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</si>
  <si>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</si>
  <si>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</si>
  <si>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</si>
  <si>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</si>
  <si>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</si>
  <si>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</si>
  <si>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</si>
  <si>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</si>
  <si>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</si>
  <si>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</si>
  <si>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</si>
  <si>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</si>
  <si>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</si>
  <si>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</si>
  <si>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</si>
  <si>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</si>
  <si>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</si>
  <si>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</si>
  <si>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</si>
  <si>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</si>
  <si>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</si>
  <si>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</si>
  <si>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</si>
  <si>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</si>
  <si>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</si>
  <si>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</si>
  <si>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</si>
  <si>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</si>
  <si>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</si>
  <si>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</si>
  <si>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</si>
  <si>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</si>
  <si>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</si>
  <si>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</si>
  <si>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</si>
  <si>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</si>
  <si>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</si>
  <si>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</si>
  <si>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</si>
  <si>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</si>
  <si>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</si>
  <si>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</si>
  <si>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</si>
  <si>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</si>
  <si>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</si>
  <si>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</si>
  <si>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</si>
  <si>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</si>
  <si>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</si>
  <si>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</si>
  <si>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</si>
  <si>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</si>
  <si>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</si>
  <si>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</si>
  <si>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</si>
  <si>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</si>
  <si>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</si>
  <si>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</si>
  <si>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</si>
  <si>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</si>
  <si>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</si>
  <si>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</si>
  <si>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</si>
  <si>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varias farmacias (frasco con 36 tabletas). No se encontró la fórmula cuantitativa: solo 'fumarato ferroso / ácido fólico / vitaminas' y 'vitaminas, hierro' en el frasco, por eso no se dan miligramos (el '600' es de la marca). Una ficha de otra tienda lo describe como amoxicilina, lo cual es un error y se ignoró. Una farmacia indica sin receta y el registro dice SSA IV: revisar.</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</si>
  <si>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</si>
  <si>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</si>
  <si>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</si>
  <si>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</si>
  <si>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</si>
  <si>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</si>
  <si>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</si>
  <si>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</si>
  <si>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</si>
  <si>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</si>
  <si>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</si>
  <si>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</si>
  <si>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</si>
  <si>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</si>
  <si>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</si>
  <si>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</si>
  <si>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</si>
  <si>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</si>
  <si>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</si>
  <si>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</si>
  <si>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</si>
  <si>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</si>
  <si>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</si>
  <si>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</si>
  <si>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</si>
  <si>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</si>
  <si>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</si>
  <si>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</si>
  <si>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</si>
  <si>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</si>
  <si>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</si>
  <si>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</si>
  <si>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</si>
  <si>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</si>
  <si>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</si>
  <si>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</si>
  <si>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</si>
  <si>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</si>
  <si>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</si>
  <si>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</si>
  <si>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</si>
  <si>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</si>
  <si>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</si>
  <si>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</si>
  <si>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</si>
  <si>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</si>
  <si>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</si>
  <si>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</si>
  <si>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</si>
  <si>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</si>
  <si>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</si>
  <si>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</si>
  <si>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</si>
  <si>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</si>
  <si>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</si>
  <si>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</si>
  <si>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</si>
  <si>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</si>
  <si>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</si>
  <si>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</si>
  <si>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</si>
  <si>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</si>
  <si>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</si>
  <si>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</si>
  <si>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</si>
  <si>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</si>
  <si>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</si>
  <si>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</si>
  <si>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baja</t>
  </si>
  <si>
    <t xml:space="preserve">La búsqueda con el GTIN y el nombre solo devolvió pañales Supreme Etapa 3 en otras presentaciones (120 y 180 piezas) y toallitas sueltas; ninguna ficha del paquete combinado con este GTIN. Se interpretó por el nombre del sistema: pañal Supreme Unisex Etapa 3 más toallitas Supreme de 80 piezas; 'C/5' es ambiguo (podrían ser 5 paquetes de toallitas) y se desconoce cuántos pañales trae. Rango de peso (7 a 10 kg) y características tomados de fichas de Supreme Etapa 3 y de la página oficial de Huggies (esta última devolvió 403 en esta sesión y se conservó lo obtenido en la sesión 6). Verificar cantidades contra el empaque antes de publicar.</t>
  </si>
  <si>
    <t xml:space="preserve">https://www.claroshop.com/producto/17316108/panales-huggies-supreme-etapa-3-unisex-120-piezas | https://www.benavides.com.mx/huggies-supreme-panales-proteccion-delicada-unisex-etapa-6-36-uds | https://www.huggies.com.mx/productos/huggies-supreme/</t>
  </si>
  <si>
    <t xml:space="preserve">Sin fotos: no se encontró imagen del paquete combinado exacto; las fotos de pañales o toallitas sueltas no representan el producto vendido. La página oficial de Huggies devuelve 403.</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</si>
  <si>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</si>
  <si>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</si>
  <si>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</si>
  <si>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</si>
  <si>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</si>
  <si>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</si>
  <si>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</si>
  <si>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</si>
  <si>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</si>
  <si>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no_encontrado</t>
  </si>
  <si>
    <t xml:space="preserve">La búsqueda con el GTIN y el nombre solo devolvió patentes, monografías genéricas de pregabalina y ketoprofeno y productos afines de Medicam (B-Tracet-EX, B-Tracet-PL) y de otras marcas (Dolo Bedoyecta, Talflex); ninguna ficha de B-Pracet-KP. Las páginas directas del distribuidor por GTIN dieron 404. Título, fórmula y ficha salen solo del nombre del sistema. Medicam parece ser el proveedor, sin confirmar como fabricante. Se desconocen forma farmacéutica y concentraciones. Contiene pregabalina (requiere receta); va en categoría de venta libre por regla del dueño.</t>
  </si>
  <si>
    <t xml:space="preserve">Sin fotos: no se encontró ninguna imagen del producto en las fuentes revisadas.</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</si>
  <si>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</si>
  <si>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</si>
  <si>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</si>
  <si>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La búsqueda por GTIN devolvió publicaciones de Vick VapoRub 12 g x 40 latas, pero los fragmentos no muestran el código, así que la coincidencia se toma por nombre y presentación (exhibidor con 40 latas de 12 g). La ficha de farmalisto dio 404 y no se pudo leer. Composición, modo de uso y advertencias son los habituales de la marca, sin porcentajes: verificar contra el empaque.</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</si>
  <si>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</si>
  <si>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</si>
  <si>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</si>
  <si>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</si>
  <si>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</si>
  <si>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</si>
  <si>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</si>
  <si>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</si>
  <si>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</si>
  <si>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</si>
  <si>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</si>
  <si>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</si>
  <si>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</si>
  <si>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</si>
  <si>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</si>
  <si>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</si>
  <si>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</si>
  <si>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</si>
  <si>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</si>
  <si>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</si>
  <si>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</si>
  <si>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</si>
  <si>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</si>
  <si>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</si>
  <si>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</si>
  <si>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</si>
  <si>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</si>
  <si>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</si>
  <si>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</si>
  <si>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</si>
  <si>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</si>
  <si>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</si>
  <si>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</si>
  <si>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</si>
  <si>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</si>
  <si>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</si>
  <si>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</si>
  <si>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</si>
  <si>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</si>
  <si>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</si>
  <si>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</si>
  <si>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</si>
  <si>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</si>
  <si>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</si>
  <si>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</si>
  <si>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</si>
  <si>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</si>
  <si>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</si>
  <si>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</si>
  <si>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</si>
  <si>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</si>
  <si>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</si>
  <si>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</si>
  <si>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</si>
  <si>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</si>
  <si>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</si>
  <si>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</si>
  <si>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</si>
  <si>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</si>
  <si>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</si>
  <si>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</si>
  <si>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</si>
  <si>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</si>
  <si>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</si>
  <si>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</si>
  <si>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</si>
  <si>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</si>
  <si>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</si>
  <si>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</si>
  <si>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El GTIN 736085410808 no apareció escrito en las fichas; se identificó por nombre y presentación (1.8 mg/1 mg/ml, 10 ml). La caja fotografiada dice que su venta requiere receta médica (una farmacia la marca sin receta); se dejó 'Sí'.</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</si>
  <si>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</si>
  <si>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</si>
  <si>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</si>
  <si>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</si>
  <si>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</si>
  <si>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El GTIN (UPC 20800753067) solo se confirmó en un listado de Panamá; la ficha de uso viene de un listado mexicano del mismo producto de 118 ml. No se anotó la concentración por no verse legible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</si>
  <si>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</si>
  <si>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</si>
  <si>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</si>
  <si>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</si>
  <si>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</si>
  <si>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</si>
  <si>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</si>
  <si>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</si>
  <si>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</si>
  <si>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</si>
  <si>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El GTIN aparece en una farmacia como Alcohol Etílico 96° botella de 1 L (pieza individual); el nombre del sistema indica caja con 12 piezas y se respetó. El precio del sistema no cuadra ni con 1 ni con 12 botellas: confirmar si se vende por caja o por pieza y ajustar unidades_por_envase. La etiqueta indica uso exclusivamente industrial (revisar restricciones del marketplace para alcohol 96°).</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</si>
  <si>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</si>
  <si>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</si>
  <si>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</si>
  <si>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</si>
  <si>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</si>
  <si>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</si>
  <si>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</si>
  <si>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</si>
  <si>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</si>
  <si>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</si>
  <si>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</si>
  <si>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</si>
  <si>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</si>
  <si>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</si>
  <si>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</si>
  <si>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</si>
  <si>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</si>
  <si>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</si>
  <si>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</si>
  <si>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</si>
  <si>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</si>
  <si>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</si>
  <si>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</si>
  <si>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</si>
  <si>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</si>
  <si>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</si>
  <si>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</si>
  <si>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</si>
  <si>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</si>
  <si>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</si>
  <si>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</si>
  <si>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</si>
  <si>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</si>
  <si>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</si>
  <si>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</si>
  <si>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</si>
  <si>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</si>
  <si>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</si>
  <si>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</si>
  <si>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</si>
  <si>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</si>
  <si>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</si>
  <si>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</si>
  <si>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</si>
  <si>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</si>
  <si>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</si>
  <si>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</si>
  <si>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</si>
  <si>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</si>
  <si>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</si>
  <si>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</si>
  <si>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</si>
  <si>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</si>
  <si>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</si>
  <si>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</si>
  <si>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</si>
  <si>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</si>
  <si>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</si>
  <si>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</si>
  <si>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</si>
  <si>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</si>
  <si>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</si>
  <si>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</si>
  <si>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</si>
  <si>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</si>
  <si>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</si>
  <si>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</si>
  <si>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</si>
  <si>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</si>
  <si>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</si>
  <si>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</si>
  <si>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</si>
  <si>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</si>
  <si>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</si>
  <si>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</si>
  <si>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</si>
  <si>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</si>
  <si>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</si>
  <si>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</si>
  <si>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</si>
  <si>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</si>
  <si>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</si>
  <si>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</si>
  <si>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</si>
  <si>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</si>
  <si>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</si>
  <si>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</si>
  <si>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</si>
  <si>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</si>
  <si>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</si>
  <si>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</si>
  <si>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</si>
  <si>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</si>
  <si>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</si>
  <si>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</si>
  <si>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</si>
  <si>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</si>
  <si>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</si>
  <si>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</si>
  <si>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</si>
  <si>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</si>
  <si>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</si>
  <si>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</si>
  <si>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</si>
  <si>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</si>
  <si>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</si>
  <si>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</si>
  <si>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</si>
  <si>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</si>
  <si>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</si>
  <si>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</si>
  <si>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</si>
  <si>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</si>
  <si>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</si>
  <si>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</si>
  <si>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</si>
  <si>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</si>
  <si>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</si>
  <si>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</si>
  <si>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</si>
  <si>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</si>
  <si>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</si>
  <si>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</si>
  <si>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</si>
  <si>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</si>
  <si>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 búsqueda con el GTIN y el nombre solo devolvió pañales Supreme Etapa 6 en otras presentaciones (36 y 120 piezas) y toallitas sueltas; ninguna ficha del paquete combinado con este GTIN. Se interpretó por el nombre del sistema: pañal Supreme Unisex Etapa 6 más toallitas Supreme de 80 piezas; 'C/5' es ambiguo y se desconoce cuántos pañales trae. Características del pañal tomadas de la ficha de Supreme Etapa 6 de 36 piezas (Dermatest 5 estrellas confirmado); el rango de peso (más de 13.5 kg) viene de la sesión 6 y no se pudo reconfirmar porque la página oficial devolvió 403. Verificar cantidades y peso contra el empaque antes de publicar.</t>
  </si>
  <si>
    <t xml:space="preserve">https://www.benavides.com.mx/huggies-supreme-panales-proteccion-delicada-unisex-etapa-6-36-uds | https://www.huggies.com.mx/productos/huggies-supreme/</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</si>
  <si>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</si>
  <si>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</si>
  <si>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</si>
  <si>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</si>
  <si>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</si>
  <si>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</si>
  <si>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</si>
  <si>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</si>
  <si>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</si>
  <si>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</si>
  <si>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</si>
  <si>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</si>
  <si>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</si>
  <si>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</si>
  <si>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</si>
  <si>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</si>
  <si>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</si>
  <si>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</si>
  <si>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</si>
  <si>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</si>
  <si>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</si>
  <si>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</si>
  <si>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</si>
  <si>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</si>
  <si>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</si>
  <si>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</si>
  <si>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</si>
  <si>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</si>
  <si>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</si>
  <si>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</si>
  <si>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</si>
  <si>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</si>
  <si>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</si>
  <si>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</si>
  <si>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</si>
  <si>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</si>
  <si>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</si>
  <si>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</si>
  <si>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</si>
  <si>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</si>
  <si>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</si>
  <si>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</si>
  <si>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</si>
  <si>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</si>
  <si>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</si>
  <si>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</si>
  <si>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</si>
  <si>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</si>
  <si>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</si>
  <si>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</si>
  <si>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</si>
  <si>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</si>
  <si>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</si>
  <si>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</si>
  <si>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</si>
  <si>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</si>
  <si>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</si>
  <si>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</si>
  <si>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</si>
  <si>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</si>
  <si>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</si>
  <si>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</si>
  <si>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</si>
  <si>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</si>
  <si>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</si>
  <si>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</si>
  <si>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</si>
  <si>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</si>
  <si>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</si>
  <si>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</si>
  <si>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</si>
  <si>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</si>
  <si>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</si>
  <si>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</si>
  <si>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</si>
  <si>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</si>
  <si>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</si>
  <si>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No se pudo buscar el GTIN en línea: se agotó el límite de búsquedas web de la sesión (200 de 200). La ficha de Nestlé México confirma NAN 3 Optimal Pro para niños de 1 año en adelante y la presentación de 400 g. El GTIN 7501058623201 sigue la secuencia de NAN 1 (...188) y NAN 2 (...195) del lote 1, ya confirmados como latas de 400 g, pero no se verificó por sí mismo. Sabor 'Sin sabor' y formato lata se asumieron por las otras etapas. El 'JULIO 27' del nombre es caducidad y se ignoró. En ML la línea se llama Optipro; Nestlé México ya usa Optimal Pro.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</si>
  <si>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</si>
  <si>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</si>
  <si>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</si>
  <si>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</si>
  <si>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</si>
  <si>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</si>
  <si>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</si>
  <si>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</si>
  <si>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</si>
  <si>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</si>
  <si>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</si>
  <si>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</si>
  <si>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</si>
  <si>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</si>
  <si>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</si>
  <si>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</si>
  <si>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</si>
  <si>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</si>
  <si>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</si>
  <si>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</si>
  <si>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</si>
  <si>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</si>
  <si>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</si>
  <si>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</si>
  <si>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</si>
  <si>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</si>
  <si>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</si>
  <si>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</si>
  <si>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</si>
  <si>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</si>
  <si>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</si>
  <si>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</si>
  <si>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</si>
  <si>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</si>
  <si>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</si>
  <si>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</si>
  <si>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</si>
  <si>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</si>
  <si>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</si>
  <si>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</si>
  <si>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</si>
  <si>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</si>
  <si>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</si>
  <si>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</si>
  <si>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</si>
  <si>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</si>
  <si>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</si>
  <si>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</si>
  <si>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</si>
  <si>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</si>
  <si>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</si>
  <si>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</si>
  <si>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</si>
  <si>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</si>
  <si>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</si>
  <si>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</si>
  <si>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</si>
  <si>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</si>
  <si>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</si>
  <si>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</si>
  <si>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</si>
  <si>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</si>
  <si>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</si>
  <si>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</si>
  <si>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</si>
  <si>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</si>
  <si>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</si>
  <si>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</si>
  <si>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</si>
  <si>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</si>
  <si>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</si>
  <si>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</si>
  <si>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</si>
  <si>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</si>
  <si>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</si>
  <si>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</si>
  <si>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</si>
  <si>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</si>
  <si>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</si>
  <si>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</si>
  <si>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</si>
  <si>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</si>
  <si>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</si>
  <si>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</si>
  <si>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</si>
  <si>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</si>
  <si>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</si>
  <si>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</si>
  <si>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</si>
  <si>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</si>
  <si>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</si>
  <si>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</si>
  <si>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</si>
  <si>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</si>
  <si>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</si>
  <si>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</si>
  <si>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</si>
  <si>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</si>
  <si>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</si>
  <si>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</si>
  <si>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</si>
  <si>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</si>
  <si>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</si>
  <si>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</si>
  <si>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</si>
  <si>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</si>
  <si>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</si>
  <si>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</si>
  <si>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</si>
  <si>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</si>
  <si>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</si>
  <si>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</si>
  <si>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</si>
  <si>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</si>
  <si>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</si>
  <si>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</si>
  <si>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</si>
  <si>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</si>
  <si>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</si>
  <si>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</si>
  <si>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</si>
  <si>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</si>
  <si>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</si>
  <si>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</si>
  <si>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</si>
  <si>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</si>
  <si>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</si>
  <si>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</si>
  <si>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</si>
  <si>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</si>
  <si>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</si>
  <si>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</si>
  <si>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</si>
  <si>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</si>
  <si>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</si>
  <si>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</si>
  <si>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</si>
  <si>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</si>
  <si>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</si>
  <si>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</si>
  <si>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</si>
  <si>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</si>
  <si>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</si>
  <si>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</si>
  <si>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</si>
  <si>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</si>
  <si>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</si>
  <si>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</si>
  <si>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</si>
  <si>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</si>
  <si>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</si>
  <si>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</si>
  <si>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</si>
  <si>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</si>
  <si>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</si>
  <si>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</si>
  <si>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</si>
  <si>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</si>
  <si>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</si>
  <si>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</si>
  <si>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</si>
  <si>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</si>
  <si>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</si>
  <si>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</si>
  <si>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</si>
  <si>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</si>
  <si>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</si>
  <si>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</si>
  <si>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</si>
  <si>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</si>
  <si>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</si>
  <si>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</si>
  <si>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</si>
  <si>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</si>
  <si>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</si>
  <si>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</si>
  <si>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</si>
  <si>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</si>
  <si>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</si>
  <si>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</si>
  <si>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</si>
  <si>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</si>
  <si>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</si>
  <si>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</si>
  <si>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</si>
  <si>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</si>
  <si>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</si>
  <si>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</si>
  <si>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</si>
  <si>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</si>
  <si>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</si>
  <si>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</si>
  <si>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</si>
  <si>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</si>
  <si>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</si>
  <si>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</si>
  <si>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</si>
  <si>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</si>
  <si>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</si>
  <si>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</si>
  <si>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</si>
  <si>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</si>
  <si>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</si>
  <si>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</si>
  <si>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</si>
  <si>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</si>
  <si>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</si>
  <si>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</si>
  <si>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</si>
  <si>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</si>
  <si>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</si>
  <si>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</si>
  <si>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</si>
  <si>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</si>
  <si>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</si>
  <si>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</si>
  <si>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</si>
  <si>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</si>
  <si>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</si>
  <si>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</si>
  <si>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</si>
  <si>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</si>
  <si>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</si>
  <si>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</si>
  <si>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</si>
  <si>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</si>
  <si>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</si>
  <si>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</si>
  <si>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</si>
  <si>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</si>
  <si>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</si>
  <si>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</si>
  <si>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</si>
  <si>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</si>
  <si>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</si>
  <si>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</si>
  <si>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</si>
  <si>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</si>
  <si>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</si>
  <si>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</si>
  <si>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</si>
  <si>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</si>
  <si>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</si>
  <si>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</si>
  <si>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</si>
  <si>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</si>
  <si>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</si>
  <si>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</si>
  <si>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</si>
  <si>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</si>
  <si>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</si>
  <si>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</si>
  <si>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</si>
  <si>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</si>
  <si>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</si>
  <si>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</si>
  <si>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</si>
  <si>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</si>
  <si>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</si>
  <si>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</si>
  <si>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</si>
  <si>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</si>
  <si>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</si>
  <si>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</si>
  <si>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</si>
  <si>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</si>
  <si>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</si>
  <si>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</si>
  <si>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</si>
  <si>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</si>
  <si>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</si>
  <si>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</si>
  <si>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</si>
  <si>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</si>
  <si>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</si>
  <si>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</si>
  <si>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</si>
  <si>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</si>
  <si>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</si>
  <si>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</si>
  <si>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El GTIN 1306881054163 aparece en la dirección de una ficha de "Neurodex inyectable dexametasona complejo B" de una farmacia en línea (no se pudo abrir la página) y un listado de marketplace lo titula "1 amp.". Composición, concentraciones, volumen y fabricante no se pudieron confirmar; la descripción usa datos de la marca (versión en tabletas) y el nombre del sistema. Corticosteroide inyectable: se asume receta; va en venta libre por instrucción del dueño.</t>
  </si>
  <si>
    <t xml:space="preserve">https://fielfarmacias.com.mx/multivitaminicos/462-neurodex-inyectable-dexametasona-complejo-b-1306881054163.html | https://www.rappi.com.mx/p/neurodex-dexanetasonacomplejo-b-1170212 | https://mayoreofarmaceutico.com.mx/productos/1306881054163/</t>
  </si>
  <si>
    <t xml:space="preserve">Sin fotos. Mayoreo Farmacéutico tiene la caja de Neurodex inyectable (1024 px) pero con el logotipo de la tienda sobre la imagen: descartada. Fiel Farmacias no abre (502); Rappi solo trae imagen de marcador. La foto confirma el logotipo de Medicam en la caja.</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</si>
  <si>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</si>
  <si>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</si>
  <si>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</si>
  <si>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</si>
  <si>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</si>
  <si>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</si>
  <si>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</si>
  <si>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</si>
  <si>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</si>
  <si>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</si>
  <si>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varias fichas de farmacia (Adimod solución 800 mg/7 ml, 10 frascos, pidotimod, Armstrong). No se encontraron indicaciones terapéuticas ni advertencias detalladas en las fichas abiertas. Una farmacia lo lista sin receta y otras con receta; se asume receta. AGOSTO 27 del nombre del sistema se ignoró como caducidad.</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</si>
  <si>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</si>
  <si>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</si>
  <si>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</si>
  <si>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</si>
  <si>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</si>
  <si>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</si>
  <si>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</si>
  <si>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</si>
  <si>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</si>
  <si>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</si>
  <si>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</si>
  <si>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</si>
  <si>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</si>
  <si>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</si>
  <si>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</si>
  <si>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</si>
  <si>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</si>
  <si>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</si>
  <si>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</si>
  <si>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</si>
  <si>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</si>
  <si>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</si>
  <si>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</si>
  <si>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</si>
  <si>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</si>
  <si>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</si>
  <si>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</si>
  <si>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</si>
  <si>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</si>
  <si>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</si>
  <si>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</si>
  <si>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</si>
  <si>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</si>
  <si>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</si>
  <si>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</si>
  <si>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</si>
  <si>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</si>
  <si>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</si>
  <si>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</si>
  <si>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</si>
  <si>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</si>
  <si>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</si>
  <si>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</si>
  <si>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</si>
  <si>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</si>
  <si>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</si>
  <si>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</si>
  <si>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</si>
  <si>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</si>
  <si>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</si>
  <si>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</si>
  <si>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</si>
  <si>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</si>
  <si>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</si>
  <si>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</si>
  <si>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</si>
  <si>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</si>
  <si>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</si>
  <si>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</si>
  <si>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</si>
  <si>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</si>
  <si>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</si>
  <si>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</si>
  <si>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</si>
  <si>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</si>
  <si>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</si>
  <si>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</si>
  <si>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</si>
  <si>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</si>
  <si>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</si>
  <si>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</si>
  <si>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</si>
  <si>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</si>
  <si>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</si>
  <si>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</si>
  <si>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</si>
  <si>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y presentación de 237 ml sabor fresa confirmados en tiendas y en el empaque. La página oficial solo lista el líquido en vainilla, y la tienda muestra otra versión anterior del empaque (Advance-Active); se usó la más reciente. El modo de uso y la conservación no se encontraron en una fuente; el texto los deja al empaque. Confianza media por esa diferencia entre fuentes.</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</si>
  <si>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</si>
  <si>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</si>
  <si>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</si>
  <si>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</si>
  <si>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</si>
  <si>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</si>
  <si>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</si>
  <si>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</si>
  <si>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</si>
  <si>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</si>
  <si>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</si>
  <si>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</si>
  <si>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</si>
  <si>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</si>
  <si>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</si>
  <si>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</si>
  <si>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</si>
  <si>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</si>
  <si>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</si>
  <si>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</si>
  <si>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</si>
  <si>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</si>
  <si>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</si>
  <si>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</si>
  <si>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</si>
  <si>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</si>
  <si>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</si>
  <si>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</si>
  <si>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</si>
  <si>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</si>
  <si>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</si>
  <si>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</si>
  <si>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</si>
  <si>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</si>
  <si>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</si>
  <si>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</si>
  <si>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</si>
  <si>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</si>
  <si>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</si>
  <si>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</si>
  <si>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</si>
  <si>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</si>
  <si>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</si>
  <si>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</si>
  <si>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</si>
  <si>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</si>
  <si>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</si>
  <si>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</si>
  <si>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</si>
  <si>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</si>
  <si>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</si>
  <si>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</si>
  <si>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</si>
  <si>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</si>
  <si>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</si>
  <si>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</si>
  <si>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</si>
  <si>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</si>
  <si>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</si>
  <si>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</si>
  <si>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</si>
  <si>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</si>
  <si>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</si>
  <si>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</si>
  <si>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</si>
  <si>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</si>
  <si>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</si>
  <si>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</si>
  <si>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</si>
  <si>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</si>
  <si>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</si>
  <si>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</si>
  <si>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</si>
  <si>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</si>
  <si>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</si>
  <si>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</si>
  <si>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</si>
  <si>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</si>
  <si>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</si>
  <si>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</si>
  <si>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</si>
  <si>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</si>
  <si>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</si>
  <si>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</si>
  <si>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</si>
  <si>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</si>
  <si>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</si>
  <si>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</si>
  <si>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</si>
  <si>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</si>
  <si>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</si>
  <si>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</si>
  <si>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</si>
  <si>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</si>
  <si>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</si>
  <si>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</si>
  <si>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</si>
  <si>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</si>
  <si>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</si>
  <si>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</si>
  <si>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</si>
  <si>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</si>
  <si>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</si>
  <si>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</si>
  <si>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</si>
  <si>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</si>
  <si>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</si>
  <si>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</si>
  <si>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</si>
  <si>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</si>
  <si>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</si>
  <si>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</si>
  <si>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</si>
  <si>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</si>
  <si>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</si>
  <si>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</si>
  <si>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</si>
  <si>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</si>
  <si>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varias tiendas y la caja dice tinidazol/clindamicina/fluconazol 500 mg 312.5 mg 37.5 mg, caja con 4 tabletas (Itra). Una ficha de tienda asigna a Lurmivi loratadina, paracetamol y pseudoefedrina, lo cual contradice la caja y se ignoró. No se encontró una ficha con indicaciones ni modo de uso; la indicación específica (probablemente infecciones ginecológicas) queda por confirmar. Categoría: antiinfeccioso; alternativa: Uroginecológicos (MLM457818).</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</si>
  <si>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</si>
  <si>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</si>
  <si>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</si>
  <si>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</si>
  <si>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</si>
  <si>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</si>
  <si>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</si>
  <si>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</si>
  <si>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</si>
  <si>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</si>
  <si>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</si>
  <si>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</si>
  <si>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</si>
  <si>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</si>
  <si>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</si>
  <si>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</si>
  <si>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</si>
  <si>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</si>
  <si>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</si>
  <si>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</si>
  <si>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</si>
  <si>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</si>
  <si>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</si>
  <si>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</si>
  <si>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</si>
  <si>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</si>
  <si>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</si>
  <si>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</si>
  <si>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</si>
  <si>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5997001328316 (prefijo húngaro) confirmado en una ficha de tienda extranjera y en tiendas mexicanas por nombre. El nombre del sistema dice Gedeon Richter, pero las fichas y PLM indican Janssen-Cilag como titular de Evra; se anotó Janssen-Cilag y hay que revisarlo contra el empaque, que puede ser de importación paralela. Composición y esquema tomados de PLM.</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</si>
  <si>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</si>
  <si>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</si>
  <si>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</si>
  <si>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</si>
  <si>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</si>
  <si>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</si>
  <si>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</si>
  <si>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</si>
  <si>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</si>
  <si>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</si>
  <si>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</si>
  <si>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</si>
  <si>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</si>
  <si>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</si>
  <si>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</si>
  <si>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</si>
  <si>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</si>
  <si>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</si>
  <si>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</si>
  <si>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</si>
  <si>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</si>
  <si>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</si>
  <si>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</si>
  <si>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</si>
  <si>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</si>
  <si>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</si>
  <si>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</si>
  <si>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</si>
  <si>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</si>
  <si>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</si>
  <si>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</si>
  <si>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</si>
  <si>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</si>
  <si>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</si>
  <si>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</si>
  <si>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</si>
  <si>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</si>
  <si>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</si>
  <si>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</si>
  <si>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</si>
  <si>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</si>
  <si>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</si>
  <si>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</si>
  <si>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</si>
  <si>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</si>
  <si>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</si>
  <si>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</si>
  <si>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</si>
  <si>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</si>
  <si>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</si>
  <si>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</si>
  <si>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</si>
  <si>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</si>
  <si>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</si>
  <si>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</si>
  <si>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</si>
  <si>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</si>
  <si>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</si>
  <si>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</si>
  <si>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</si>
  <si>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</si>
  <si>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</si>
  <si>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</si>
  <si>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</si>
  <si>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</si>
  <si>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</si>
  <si>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</si>
  <si>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</si>
  <si>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</si>
  <si>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</si>
  <si>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</si>
  <si>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</si>
  <si>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</si>
  <si>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</si>
  <si>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</si>
  <si>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</si>
  <si>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El GTIN 650240013775 (12 dígitos) aparece en el sitio de Genomma Lab como 'Unesia 2 Pack'; el empaque lateral dice '2 cajas con tubo de 20 g c/u'. La concentración de bifonazol viene de una farmacia y del empaque (1 g/100 g). No se confirmó si requiere receta; se asumió que no (antimicótico tópico).</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</si>
  <si>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</si>
  <si>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</si>
  <si>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</si>
  <si>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</si>
  <si>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</si>
  <si>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</si>
  <si>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</si>
  <si>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</si>
  <si>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</si>
  <si>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</si>
  <si>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</si>
  <si>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</si>
  <si>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</si>
  <si>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</si>
  <si>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</si>
  <si>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</si>
  <si>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</si>
  <si>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</si>
  <si>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</si>
  <si>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</si>
  <si>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</si>
  <si>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</si>
  <si>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</si>
  <si>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</si>
  <si>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La búsqueda con el GTIN 7501152111307 solo devolvió árnica de otras marcas (Boiron en pellets, cremas, cápsulas de suplemento) y listados genéricos, casi todos de Estados Unidos; ninguna ficha confirma este código. Se desconocen fabricante, forma (gránulos, tabletas, etc.) y concentración; verificar con el empaque físico. Categoría provisional (Otros Medicamentos). Receta 'No' por el principio activo, no por la presentación.</t>
  </si>
  <si>
    <t xml:space="preserve">Sin fotos: el GTIN no aparece en ninguna tienda revisada y las imágenes de árnica de otras marcas no representan este producto.</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</si>
  <si>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</si>
  <si>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</si>
  <si>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</si>
  <si>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</si>
  <si>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</si>
  <si>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</si>
  <si>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</si>
  <si>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</si>
  <si>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</si>
  <si>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El GTIN no apareció en ninguna página; la presentación 30 cm x 5 m con 8 piezas (código VD7) coincide con el catálogo del fabricante. Las instrucciones de uso son de una ficha de distribuidor; la advertencia final es de precaución general.</t>
  </si>
  <si>
    <t xml:space="preserve">https://dibar.mx/product/vendas-dibar/</t>
  </si>
  <si>
    <t xml:space="preserve">https://dibar.mx/product/vendas-dibar/ | https://suvet.com.mx/producto/venda-elastica-30-cm-x-5-m-empaque-con-8-piezas/ | https://store.quirurfast.com/products/venda-elastica-30-cm-x-5-m-dibar-c-8</t>
  </si>
  <si>
    <t xml:space="preserve">Sin fotos. Suvet (500 px, imagen genérica de un rollo Dibar con el logotipo SuVet, la misma que usa para otras medidas: descartada) y Quirurfast (400 px: rechazada por pequeña). El sitio del fabricante solo tiene fotos grupales de varias medidas.</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</si>
  <si>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</si>
  <si>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</si>
  <si>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</si>
  <si>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</si>
  <si>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</si>
  <si>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</si>
  <si>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</si>
  <si>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</si>
  <si>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</si>
  <si>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</si>
  <si>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</si>
  <si>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</si>
  <si>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</si>
  <si>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</si>
  <si>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</si>
  <si>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</si>
  <si>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</si>
  <si>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</si>
  <si>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</si>
  <si>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</si>
  <si>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</si>
  <si>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corresponde a Alcohol etílico 96° GL sin desnaturalizar de 250 ml (Dibar). La cantidad de 36 piezas sale del nombre del sistema y coincide con el empaque corrugado de 36 botellas del fabricante. Una ficha de distribuidor lo llama desnaturalizado; se prefirió la etiqueta de la botella (sin desnaturalizar). El uso como desinfectante y las advertencias vienen de fichas de distribuidor.</t>
  </si>
  <si>
    <t xml:space="preserve">https://dibar.mx/product/alcohol-desnaturalizado-71-5-g-l/</t>
  </si>
  <si>
    <t xml:space="preserve">https://farmasuper.com.mx/en/shop/7501868900226-alcohol-etilico-96o-gl-sin-desnaturalizar-rojo-250-ml-dibar-10822 | https://www.promexsa.com.mx/productos/alcohol-etilico-de-96-250-ml-dibar/</t>
  </si>
  <si>
    <t xml:space="preserve">Sin fotos. Farmasuper solo tiene el ícono de 'sin imagen'; Promexsa muestra la botella de 1000 ml (contenido neto 1000 mL, otra presentación); Hiperquim sin imagen; dibar.mx no lista el alcohol etílico 96° (solo el desnaturalizado 71.5°).</t>
  </si>
  <si>
    <t xml:space="preserve">Conflicto de identidad: al buscar el GTIN 1306881052251 varios distribuidores (Farmacias San Antonio, Farmaimagen, Mayoreo Farmacéutico, Cedismed) lo asocian a B-Tracet-PL de Medicam (tramadol 50 mg, ketorolaco 10 mg, tiamina 100 mg y cianocobalamina 1000 mcg por ampolleta de 2 ml, caja con 3), mientras que el nombre del sistema dice XL con ketorolaco, lidocaína, tiamina y cianocobalamina. No se encontró ninguna ficha de B-Tracet XL ni mención de una variante con lidocaína. La descripción sigue el nombre del sistema; verificar con el empaque físico antes de publicar (si fuera el PL, contiene tramadol y cambia la composición, la categoría y el tipo de receta).</t>
  </si>
  <si>
    <t xml:space="preserve">https://www.farmaciasantonio.com/b-tracet-pl-3-iny-promocion | https://cedismed.com/producto/b-tracet-ex/</t>
  </si>
  <si>
    <t xml:space="preserve">Sin fotos: no se encontró foto de B-Tracet XL; las fotos de B-Tracet-PL no corresponden al nombre del sistema.</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</si>
  <si>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</si>
  <si>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</si>
  <si>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</si>
  <si>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</si>
  <si>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</si>
  <si>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</si>
  <si>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</si>
  <si>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</si>
  <si>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</si>
  <si>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</si>
  <si>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</si>
  <si>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</si>
  <si>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</si>
  <si>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</si>
  <si>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</si>
  <si>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</si>
  <si>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</si>
  <si>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</si>
  <si>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</si>
  <si>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</si>
  <si>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</si>
  <si>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</si>
  <si>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</si>
  <si>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</si>
  <si>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</si>
  <si>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</si>
  <si>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</si>
  <si>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</si>
  <si>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</si>
  <si>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</si>
  <si>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</si>
  <si>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</si>
  <si>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</si>
  <si>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</si>
  <si>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</si>
  <si>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</si>
  <si>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</si>
  <si>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</si>
  <si>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</si>
  <si>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</si>
  <si>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</si>
  <si>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</si>
  <si>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</si>
  <si>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</si>
  <si>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</si>
  <si>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</si>
  <si>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</si>
  <si>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El GTIN coincide con el código de una ficha de tienda (Walmart 00750225034274), pero la página oficial de Vitacilina devolvió 404, sin ingredientes completos ni modo de uso. Las advertencias son las generales de un producto cosmético de uso externo. El catálogo ML corresponde por nombre y presentación, sin confirmar el GTIN.</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</si>
  <si>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</si>
  <si>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</si>
  <si>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</si>
  <si>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</si>
  <si>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</si>
  <si>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</si>
  <si>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</si>
  <si>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</si>
  <si>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</si>
  <si>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</si>
  <si>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</si>
  <si>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</si>
  <si>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</si>
  <si>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</si>
  <si>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</si>
  <si>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</si>
  <si>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</si>
  <si>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</si>
  <si>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</si>
  <si>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</si>
  <si>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</si>
  <si>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</si>
  <si>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</si>
  <si>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</si>
  <si>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</si>
  <si>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</si>
  <si>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</si>
  <si>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</si>
  <si>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</si>
  <si>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</si>
  <si>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</si>
  <si>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</si>
  <si>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</si>
  <si>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</si>
  <si>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</si>
  <si>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</si>
  <si>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</si>
  <si>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</si>
  <si>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</si>
  <si>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</si>
  <si>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</si>
  <si>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El nombre del sistema es un paquete promocional (exhibidor con 100 tabletas más un Alka Defense de regalo); el título y la ficha describen solo el Alka-Seltzer de 100 tabletas. Composición e indicaciones leídas de la caja; no se encontraron cantidades por tableta ni registro sanitario. El modo de uso es el estándar de una tableta efervescente.</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</si>
  <si>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</si>
  <si>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</si>
  <si>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</si>
  <si>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</si>
  <si>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</si>
  <si>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</si>
  <si>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</si>
  <si>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</si>
  <si>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</si>
  <si>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</si>
  <si>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</si>
  <si>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</si>
  <si>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</si>
  <si>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</si>
  <si>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</si>
  <si>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</si>
  <si>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</si>
  <si>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</si>
  <si>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</si>
  <si>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</si>
  <si>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</si>
  <si>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</si>
  <si>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</si>
  <si>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</si>
  <si>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</si>
  <si>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</si>
  <si>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</si>
  <si>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</si>
  <si>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</si>
  <si>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</si>
  <si>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</si>
  <si>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</si>
  <si>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</si>
  <si>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</si>
  <si>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</si>
  <si>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</si>
  <si>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</si>
  <si>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</si>
  <si>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</si>
  <si>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</si>
  <si>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</si>
  <si>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</si>
  <si>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</si>
  <si>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</si>
  <si>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</si>
  <si>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</si>
  <si>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</si>
  <si>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</si>
  <si>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</si>
  <si>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</si>
  <si>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</si>
  <si>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</si>
  <si>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</si>
  <si>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</si>
  <si>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</si>
  <si>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</si>
  <si>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</si>
  <si>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</si>
  <si>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</si>
  <si>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</si>
  <si>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</si>
  <si>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</si>
  <si>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</si>
  <si>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</si>
  <si>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</si>
  <si>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</si>
  <si>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</si>
  <si>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</si>
  <si>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</si>
  <si>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</si>
  <si>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</si>
  <si>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</si>
  <si>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</si>
  <si>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</si>
  <si>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</si>
  <si>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</si>
  <si>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</si>
  <si>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</si>
  <si>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</si>
  <si>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</si>
  <si>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</si>
  <si>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</si>
  <si>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</si>
  <si>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</si>
  <si>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</si>
  <si>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</si>
  <si>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</si>
  <si>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</si>
  <si>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</si>
  <si>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</si>
  <si>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</si>
  <si>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</si>
  <si>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</si>
  <si>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</si>
  <si>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</si>
  <si>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</si>
  <si>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</si>
  <si>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</si>
  <si>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</si>
  <si>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</si>
  <si>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</si>
  <si>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</si>
  <si>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</si>
  <si>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</si>
  <si>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</si>
  <si>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</si>
  <si>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</si>
  <si>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</si>
  <si>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</si>
  <si>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</si>
  <si>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</si>
  <si>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</si>
  <si>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</si>
  <si>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</si>
  <si>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</si>
  <si>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</si>
  <si>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</si>
  <si>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</si>
  <si>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</si>
  <si>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</si>
  <si>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</si>
  <si>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</si>
  <si>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</si>
  <si>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</si>
  <si>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</si>
  <si>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</si>
  <si>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La búsqueda con el GTIN no lo confirmó; se identificó por el nombre (vendas elásticas Dibar de 5 cm en paquete de 24, presentación que ofrecen varios distribuidores). No se halló el fabricante ni la ficha con este GTIN; largo y material tomados de fichas de vendas Dibar similares. El modo de uso es el estándar de una venda elástica.</t>
  </si>
  <si>
    <t xml:space="preserve">https://umdmx.com.mx/catalogo/venda-elastica-5-cm-colores-c-24-dibar/</t>
  </si>
  <si>
    <t xml:space="preserve">Sin fotos. Suvet (imagen genérica de un rollo Dibar con el logotipo SuVet: descartada) y Quirurfast (400 px: rechazada por pequeña); Eidinamo y La Ranita de la Paz no traen imagen del producto.</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</si>
  <si>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</si>
  <si>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</si>
  <si>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</si>
  <si>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</si>
  <si>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</si>
  <si>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</si>
  <si>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</si>
  <si>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</si>
  <si>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</si>
  <si>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</si>
  <si>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</si>
  <si>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</si>
  <si>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</si>
  <si>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</si>
  <si>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</si>
  <si>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</si>
  <si>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</si>
  <si>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</si>
  <si>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</si>
  <si>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</si>
  <si>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</si>
  <si>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</si>
  <si>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</si>
  <si>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</si>
  <si>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</si>
  <si>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No encontré el GTIN 7501868900714 publicado en ninguna página; identificado por nombre y por el catálogo del fabricante (Gasas Monarca 10 x 10 cm, 8 capas, exhibidor con 100 piezas). Existe un catálogo ML (MLM19639133) de gasa simple estéril Dibar 100 piezas, pero es la línea 'simple', no Monarca, por eso no lo anoto. Las secciones de modo de uso y advertencias son indicaciones generales de uso seguro del tipo de producto, no textos copiados de la etiqueta.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</si>
  <si>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</si>
  <si>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</si>
  <si>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</si>
  <si>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</si>
  <si>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</si>
  <si>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</si>
  <si>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</si>
  <si>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</si>
  <si>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</si>
  <si>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</si>
  <si>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</si>
  <si>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</si>
  <si>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</si>
  <si>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</si>
  <si>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</si>
  <si>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</si>
  <si>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</si>
  <si>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</si>
  <si>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</si>
  <si>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</si>
  <si>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</si>
  <si>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</si>
  <si>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</si>
  <si>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</si>
  <si>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</si>
  <si>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</si>
  <si>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</si>
  <si>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</si>
  <si>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</si>
  <si>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</si>
  <si>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</si>
  <si>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</si>
  <si>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</si>
  <si>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</si>
  <si>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</si>
  <si>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</si>
  <si>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</si>
  <si>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</si>
  <si>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</si>
  <si>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</si>
  <si>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</si>
  <si>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</si>
  <si>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</si>
  <si>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</si>
  <si>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</si>
  <si>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</si>
  <si>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</si>
  <si>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</si>
  <si>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</si>
  <si>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</si>
  <si>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</si>
  <si>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</si>
  <si>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</si>
  <si>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</si>
  <si>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</si>
  <si>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</si>
  <si>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</si>
  <si>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</si>
  <si>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</si>
  <si>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</si>
  <si>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</si>
  <si>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</si>
  <si>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</si>
  <si>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</si>
  <si>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</si>
  <si>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</si>
  <si>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</si>
  <si>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</si>
  <si>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</si>
  <si>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</si>
  <si>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</si>
  <si>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</si>
  <si>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</si>
  <si>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</si>
  <si>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</si>
  <si>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</si>
  <si>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</si>
  <si>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</si>
  <si>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</si>
  <si>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</si>
  <si>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</si>
  <si>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</si>
  <si>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</si>
  <si>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</si>
  <si>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</si>
  <si>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</si>
  <si>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</si>
  <si>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</si>
  <si>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</si>
  <si>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</si>
  <si>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</si>
  <si>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</si>
  <si>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</si>
  <si>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</si>
  <si>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</si>
  <si>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</si>
  <si>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</si>
  <si>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</si>
  <si>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</si>
  <si>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</si>
  <si>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</si>
  <si>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</si>
  <si>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</si>
  <si>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</si>
  <si>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</si>
  <si>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</si>
  <si>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</si>
  <si>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</si>
  <si>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</si>
  <si>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</si>
  <si>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</si>
  <si>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</si>
  <si>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</si>
  <si>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</si>
  <si>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</si>
  <si>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</si>
  <si>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</si>
  <si>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</si>
  <si>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</si>
  <si>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</si>
  <si>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</si>
  <si>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</si>
  <si>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</si>
  <si>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</si>
  <si>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</si>
  <si>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</si>
  <si>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</si>
  <si>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</si>
  <si>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</si>
  <si>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</si>
  <si>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</si>
  <si>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</si>
  <si>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</si>
  <si>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</si>
  <si>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</si>
  <si>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</si>
  <si>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</si>
  <si>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</si>
  <si>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</si>
  <si>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</si>
  <si>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</si>
  <si>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</si>
  <si>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</si>
  <si>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</si>
  <si>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</si>
  <si>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</si>
  <si>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</si>
  <si>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</si>
  <si>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</si>
  <si>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</si>
  <si>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</si>
  <si>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</si>
  <si>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</si>
  <si>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</si>
  <si>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</si>
  <si>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</si>
  <si>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</si>
  <si>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</si>
  <si>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</si>
  <si>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</si>
  <si>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</si>
  <si>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</si>
  <si>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</si>
  <si>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</si>
  <si>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</si>
  <si>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</si>
  <si>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</si>
  <si>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</si>
  <si>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</si>
  <si>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</si>
  <si>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</si>
  <si>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</si>
  <si>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</si>
  <si>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</si>
  <si>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</si>
  <si>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</si>
  <si>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</si>
  <si>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</si>
  <si>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</si>
  <si>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</si>
  <si>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</si>
  <si>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</si>
  <si>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</si>
  <si>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</si>
  <si>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</si>
  <si>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</si>
  <si>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</si>
  <si>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</si>
  <si>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</si>
  <si>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</si>
  <si>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</si>
  <si>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</si>
  <si>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</si>
  <si>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</si>
  <si>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t>
  </si>
  <si>
    <t xml:space="preserve">Sin fotos. PLM confirma la presentación de 10 ampolletas de 4 billones pero solo trae una imagen genérica de la familia Sinuberase; WeCare Pharma y Fahorro muestran la caja de 20 ampolletas (GTIN 3664798025705), otra presentación.</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</si>
  <si>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</si>
  <si>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</si>
  <si>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</si>
  <si>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</si>
  <si>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</si>
  <si>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</si>
  <si>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</si>
  <si>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</si>
  <si>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</si>
  <si>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</si>
  <si>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</si>
  <si>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</si>
  <si>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</si>
  <si>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</si>
  <si>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</si>
  <si>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</si>
  <si>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</si>
  <si>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</si>
  <si>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</si>
  <si>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</si>
  <si>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</si>
  <si>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</si>
  <si>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</si>
  <si>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</si>
  <si>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</si>
  <si>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</si>
  <si>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</si>
  <si>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</si>
  <si>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</si>
  <si>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</si>
  <si>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</si>
  <si>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</si>
  <si>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</si>
  <si>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</si>
  <si>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</si>
  <si>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</si>
  <si>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</si>
  <si>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</si>
  <si>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</si>
  <si>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</si>
  <si>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</si>
  <si>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</si>
  <si>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</si>
  <si>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como talco Mexsana de 160 g (en una tienda figura junto con el GTIN 7501050624015 como el mismo artículo). 'MED' del nombre del sistema (medicado) no se pudo confirmar en el empaque; una tienda lo clasifica como medicamento, otras como higiene corporal. No se encontró fórmula ni modo de uso; el fabricante Bayer se tomó del logotipo del envase.</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</si>
  <si>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</si>
  <si>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</si>
  <si>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</si>
  <si>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</si>
  <si>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</si>
  <si>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</si>
  <si>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</si>
  <si>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</si>
  <si>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</si>
  <si>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</si>
  <si>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</si>
  <si>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</si>
  <si>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</si>
  <si>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</si>
  <si>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7501019053283 confirmado en el sitio oficial como talla G de 8 piezas (CH/M es 7501019053276). El empaque cambió de diseño (versión ProSkin más reciente); las fotos muestran ambos diseños.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</si>
  <si>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</si>
  <si>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</si>
  <si>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</si>
  <si>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</si>
  <si>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</si>
  <si>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</si>
  <si>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7501019051647 confirmado en el sitio oficial como talla G de 10 piezas (la M es 7501019051630).</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</si>
  <si>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</si>
  <si>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</si>
  <si>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</si>
  <si>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</si>
  <si>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</si>
  <si>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</si>
  <si>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</si>
  <si>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</si>
  <si>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</si>
  <si>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</si>
  <si>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</si>
  <si>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de 8 dígitos confirmado en varias tiendas. Los beneficios salen de descripciones de tienda, no del fabricante; no se encontró lista de ingredientes ni modo de uso, y se omitieron.</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</si>
  <si>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</si>
  <si>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</si>
  <si>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La etiqueta del empaque y otra ficha dicen óxido de zinc 25%; una ficha de farmacia dice 35%. No se encontró modo de uso detallado ni registro sanitario.</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</si>
  <si>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</si>
  <si>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</si>
  <si>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</si>
  <si>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</si>
  <si>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</si>
  <si>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como Stefano Royal en aerosol (113 g / 159 ml). El nombre del sistema dice 'ROY MEN'.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</si>
  <si>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</si>
  <si>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</si>
  <si>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pero la ficha de una farmacia lista solo dropropizina 30 mg (versión sin ambroxol); la composición dropropizina/ambroxol 30/30 mg sale del empaque y de otras tiendas. No se encontró la dosis ni la clasificación de receta: una ficha lo marca como fracción IV y no trae la leyenda de receta; revisar.</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</si>
  <si>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</si>
  <si>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</si>
  <si>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</si>
  <si>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</si>
  <si>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</si>
  <si>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</si>
  <si>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</si>
  <si>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</si>
  <si>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</si>
  <si>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como Prudence Clásico vitrolero de 100 piezas en una farmacia (una tienda asocia el GTIN a un condón individual). 'catalogo_ml' se dedujo del título del resultado 'Prudence Clásico con 100 condones vitrolero' sin poder abrirlo (Mercado Libre bloquea el acceso).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</si>
  <si>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</si>
  <si>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</si>
  <si>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</si>
  <si>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</si>
  <si>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</si>
  <si>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</si>
  <si>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</si>
  <si>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</si>
  <si>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</si>
  <si>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</si>
  <si>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</si>
  <si>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</si>
  <si>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</si>
  <si>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</si>
  <si>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</si>
  <si>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</si>
  <si>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</si>
  <si>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</si>
  <si>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</si>
  <si>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</si>
  <si>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</si>
  <si>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</si>
  <si>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</si>
  <si>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</si>
  <si>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</si>
  <si>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</si>
  <si>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</si>
  <si>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</si>
  <si>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</si>
  <si>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</si>
  <si>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</si>
  <si>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</si>
  <si>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</si>
  <si>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</si>
  <si>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</si>
  <si>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</si>
  <si>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</si>
  <si>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</si>
  <si>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</si>
  <si>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</si>
  <si>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</si>
  <si>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</si>
  <si>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</si>
  <si>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</si>
  <si>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</si>
  <si>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</si>
  <si>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</si>
  <si>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</si>
  <si>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</si>
  <si>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El GTIN del pack no apareció en las fichas; se identificó por nombre (2 pack Extra Time C3 + Zero C3). 'OFERTADO 25%' e indicaciones de promoción se ignoraron. Fabricante DKT tomado del material gráfico del producto.</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</si>
  <si>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</si>
  <si>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</si>
  <si>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</si>
  <si>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</si>
  <si>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</si>
  <si>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</si>
  <si>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</si>
  <si>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</si>
  <si>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</si>
  <si>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</si>
  <si>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</si>
  <si>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</si>
  <si>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</si>
  <si>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</si>
  <si>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</si>
  <si>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</si>
  <si>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</si>
  <si>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</si>
  <si>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</si>
  <si>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</si>
  <si>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</si>
  <si>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</si>
  <si>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</si>
  <si>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</si>
  <si>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</si>
  <si>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</si>
  <si>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</si>
  <si>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</si>
  <si>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</si>
  <si>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</si>
  <si>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</si>
  <si>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</si>
  <si>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</si>
  <si>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</si>
  <si>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</si>
  <si>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</si>
  <si>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</si>
  <si>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</si>
  <si>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</si>
  <si>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</si>
  <si>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</si>
  <si>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</si>
  <si>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</si>
  <si>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</si>
  <si>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</si>
  <si>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</si>
  <si>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</si>
  <si>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</si>
  <si>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</si>
  <si>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</si>
  <si>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</si>
  <si>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no aparece en ninguna página; se identificó por el nombre y por la foto del empaque MSN (10 mg/1000 mg, frasco con 28 tabletas). Indicaciones y advertencias tomadas del medicamento de referencia (Xigduo XR) porque no se halló ficha del genérico MSN. Una farmacia lo marca sin receta por plantilla genérica; se asume con receta. Fabricante 'MSN Laboratories' inferido de la marca MSN del empaque.</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</si>
  <si>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</si>
  <si>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</si>
  <si>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</si>
  <si>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</si>
  <si>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</si>
  <si>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</si>
  <si>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</si>
  <si>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</si>
  <si>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</si>
  <si>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</si>
  <si>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</si>
  <si>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</si>
  <si>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</si>
  <si>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</si>
  <si>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</si>
  <si>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</si>
  <si>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</si>
  <si>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</si>
  <si>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</si>
  <si>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</si>
  <si>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</si>
  <si>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</si>
  <si>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</si>
  <si>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</si>
  <si>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</si>
  <si>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</si>
  <si>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</si>
  <si>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</si>
  <si>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</si>
  <si>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</si>
  <si>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</si>
  <si>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</si>
  <si>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</si>
  <si>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</si>
  <si>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</si>
  <si>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</si>
  <si>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</si>
  <si>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</si>
  <si>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</si>
  <si>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</si>
  <si>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</si>
  <si>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</si>
  <si>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</si>
  <si>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</si>
  <si>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</si>
  <si>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</si>
  <si>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</si>
  <si>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El GTIN de 14 dígitos (17501073025391) es el de la caja de 100; el de la pieza individual es 7501073025394, con el que se localizó la foto. Características generales de la familia BD Plastipak (página del fabricante). Catálogo ML por coincidencia exacta de título (jeringa BD Plastipak 3 ml aguja verde 21G x 32 mm, 100 piezas); página no abierta.</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</si>
  <si>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</si>
  <si>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</si>
  <si>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</si>
  <si>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</si>
  <si>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</si>
  <si>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</si>
  <si>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</si>
  <si>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</si>
  <si>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</si>
  <si>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</si>
  <si>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</si>
  <si>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</si>
  <si>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</si>
  <si>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</si>
  <si>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</si>
  <si>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</si>
  <si>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</si>
  <si>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</si>
  <si>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</si>
  <si>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</si>
  <si>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</si>
  <si>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</si>
  <si>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</si>
  <si>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</si>
  <si>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</si>
  <si>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</si>
  <si>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</si>
  <si>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</si>
  <si>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</si>
  <si>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</si>
  <si>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</si>
  <si>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</si>
  <si>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</si>
  <si>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</si>
  <si>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</si>
  <si>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</si>
  <si>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</si>
  <si>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</si>
  <si>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</si>
  <si>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</si>
  <si>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</si>
  <si>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</si>
  <si>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</si>
  <si>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</si>
  <si>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</si>
  <si>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</si>
  <si>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</si>
  <si>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</si>
  <si>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</si>
  <si>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Identificado por nombre: la búsqueda mostró 'Toallitas Suavelastic Max 198 Pz' en una tienda de autoservicio, pero no se pudo abrir (bloqueo) y ninguna fuente confirma el GTIN 7506425664535. La descripción sale de las fichas de KleenBebé Suavelastic Max de 100 piezas y del pack de 2 x 100; no se sabe si las 198 piezas son un paquete o varios. Fabricante Kimberly-Clark es dato de la marca.</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</si>
  <si>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</si>
  <si>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</si>
  <si>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</si>
  <si>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</si>
  <si>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</si>
  <si>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</si>
  <si>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</si>
  <si>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</si>
  <si>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</si>
  <si>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</si>
  <si>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</si>
  <si>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</si>
  <si>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</si>
  <si>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</si>
  <si>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</si>
  <si>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</si>
  <si>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</si>
  <si>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El GTIN 7501064560163 corresponde a Iodex Cristal ungüento de 60 g en varias fichas y en el frasco. El nombre del sistema dice 'IODEX CRISTAL 24', sin unidad; no se encontró una presentación de 24 g, por eso la confianza es media. Porcentajes 5/7/3/1 tomados de las fichas y del frasco; GSK se lee en el envase.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</si>
  <si>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</si>
  <si>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</si>
  <si>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</si>
  <si>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</si>
  <si>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</si>
  <si>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</si>
  <si>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</si>
  <si>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</si>
  <si>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</si>
  <si>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</si>
  <si>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</si>
  <si>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</si>
  <si>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</si>
  <si>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</si>
  <si>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</si>
  <si>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</si>
  <si>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</si>
  <si>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</si>
  <si>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</si>
  <si>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</si>
  <si>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</si>
  <si>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</si>
  <si>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</si>
  <si>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</si>
  <si>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</si>
  <si>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</si>
  <si>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</si>
  <si>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</si>
  <si>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</si>
  <si>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</si>
  <si>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</si>
  <si>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</si>
  <si>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</si>
  <si>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</si>
  <si>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</si>
  <si>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</si>
  <si>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</si>
  <si>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</si>
  <si>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</si>
  <si>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</si>
  <si>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</si>
  <si>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</si>
  <si>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</si>
  <si>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</si>
  <si>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</si>
  <si>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</si>
  <si>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</si>
  <si>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</si>
  <si>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</si>
  <si>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</si>
  <si>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</si>
  <si>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</si>
  <si>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</si>
  <si>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</si>
  <si>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</si>
  <si>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</si>
  <si>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</si>
  <si>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</si>
  <si>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</si>
  <si>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</si>
  <si>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1306881052183 confirmado en fichas de distribuidor (Neurodex, dexametasona/complejo B, 12 tabletas, Medicam). Ninguna ficha da las concentraciones de dexametasona ni de cada vitamina B; verificar en el empaque. Categoría igual a la de Neurodex inyectable; grupo terapéutico por confirmar.</t>
  </si>
  <si>
    <t xml:space="preserve">https://mayoreofarmaceutico.com.mx/productos/1306881052183/ | https://farmaciaherrera.com.mx/products/dexametasona-complejo-b-neurodex-con-12-tabletas | https://www.rappi.com.mx/p/neurodex-dexanetasonacomplejo-b-1170212</t>
  </si>
  <si>
    <t xml:space="preserve">Sin fotos. Mayoreo Farmacéutico (caja de 12 tabletas, 1024 px) trae el logotipo de la tienda sobre la imagen: descartada. Farmacia Herrera y Medición Salud Doméstica usan la imagen genérica 'FH_Producto_genericos'; Rappi solo marcador; Fiel Farmacias, Farma-Ya y Tufarmacia-Digital no abren (502); Quiminet sin imagen.</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</si>
  <si>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</si>
  <si>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</si>
  <si>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</si>
  <si>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</si>
  <si>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</si>
  <si>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</si>
  <si>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</si>
  <si>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</si>
  <si>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</si>
  <si>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</si>
  <si>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</si>
  <si>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</si>
  <si>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</si>
  <si>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</si>
  <si>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</si>
  <si>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</si>
  <si>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</si>
  <si>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</si>
  <si>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</si>
  <si>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</si>
  <si>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</si>
  <si>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Identificado por el modelo HEM-7121J del nombre; el UPC 073796712105 coincide con el nombre del archivo de la foto de dvcmedical, pero ninguna página lo mostró como texto. Rango de medición, medidas del brazalete, alimentación y garantía no se pudieron confirmar en las fuentes abiertas (Amazon y Mercado Libre bloquean el acceso); la ficha de catálogo MLM22960283 coincide en nombre.</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</si>
  <si>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</si>
  <si>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</si>
  <si>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</si>
  <si>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</si>
  <si>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</si>
  <si>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</si>
  <si>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</si>
  <si>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</si>
  <si>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</si>
  <si>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</si>
  <si>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</si>
  <si>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</si>
  <si>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</si>
  <si>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</si>
  <si>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</si>
  <si>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</si>
  <si>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</si>
  <si>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</si>
  <si>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</si>
  <si>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</si>
  <si>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</si>
  <si>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</si>
  <si>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</si>
  <si>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</si>
  <si>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</si>
  <si>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</si>
  <si>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</si>
  <si>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</si>
  <si>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</si>
  <si>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t>
  </si>
  <si>
    <t xml:space="preserve">Sin fotos: la página del fabricante solo tiene banners publicitarios con datos de contacto (no aptos) y ninguna tienda revisada tiene foto de la pasta Lassar Coyoacán; las imágenes de otras marcas no representan el producto.</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</si>
  <si>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</si>
  <si>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</si>
  <si>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</si>
  <si>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</si>
  <si>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</si>
  <si>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</si>
  <si>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</si>
  <si>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</si>
  <si>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</si>
  <si>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</si>
  <si>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</si>
  <si>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</si>
  <si>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</si>
  <si>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</si>
  <si>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</si>
  <si>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</si>
  <si>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Sin fotos. Las páginas oficiales de Nivea México solo muestran el envase de 400 ml y el de 100 ml por separado; ninguna página muestra el paquete combinado 400 ml + 100 ml, y una foto de un solo envase no representa la presentación.</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</si>
  <si>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</si>
  <si>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</si>
  <si>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</si>
  <si>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</si>
  <si>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</si>
  <si>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</si>
  <si>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</si>
  <si>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</si>
  <si>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</si>
  <si>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</si>
  <si>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</si>
  <si>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</si>
  <si>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</si>
  <si>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</si>
  <si>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</si>
  <si>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</si>
  <si>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</si>
  <si>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</si>
  <si>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</si>
  <si>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</si>
  <si>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</si>
  <si>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</si>
  <si>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</si>
  <si>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</si>
  <si>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</si>
  <si>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</si>
  <si>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</si>
  <si>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</si>
  <si>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</si>
  <si>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</si>
  <si>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</si>
  <si>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</si>
  <si>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</si>
  <si>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</si>
  <si>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</si>
  <si>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</si>
  <si>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</si>
  <si>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</si>
  <si>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</si>
  <si>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</si>
  <si>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</si>
  <si>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</si>
  <si>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</si>
  <si>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</si>
  <si>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</si>
  <si>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</si>
  <si>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</si>
  <si>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</si>
  <si>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</si>
  <si>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</si>
  <si>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</si>
  <si>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</si>
  <si>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</si>
  <si>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</si>
  <si>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</si>
  <si>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</si>
  <si>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</si>
  <si>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</si>
  <si>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</si>
  <si>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</si>
  <si>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</si>
  <si>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</si>
  <si>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</si>
  <si>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</si>
  <si>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</si>
  <si>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</si>
  <si>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</si>
  <si>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</si>
  <si>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</si>
  <si>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</si>
  <si>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</si>
  <si>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</si>
  <si>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</si>
  <si>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</si>
  <si>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</si>
  <si>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</si>
  <si>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</si>
  <si>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</si>
  <si>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</si>
  <si>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</si>
  <si>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</si>
  <si>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</si>
  <si>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</si>
  <si>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</si>
  <si>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</si>
  <si>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</si>
  <si>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</si>
  <si>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</si>
  <si>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</si>
  <si>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</si>
  <si>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</si>
  <si>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</si>
  <si>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</si>
  <si>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</si>
  <si>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</si>
  <si>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</si>
  <si>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</si>
  <si>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</si>
  <si>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</si>
  <si>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</si>
  <si>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</si>
  <si>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</si>
  <si>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</si>
  <si>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</si>
  <si>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</si>
  <si>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</si>
  <si>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</si>
  <si>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</si>
  <si>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</si>
  <si>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</si>
  <si>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</si>
  <si>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</si>
  <si>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</si>
  <si>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</si>
  <si>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</si>
  <si>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</si>
  <si>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</si>
  <si>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</si>
  <si>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</si>
  <si>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</si>
  <si>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</si>
  <si>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</si>
  <si>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</si>
  <si>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</si>
  <si>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</si>
  <si>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</si>
  <si>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</si>
  <si>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</si>
  <si>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</si>
  <si>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</si>
  <si>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</si>
  <si>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</si>
  <si>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</si>
  <si>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</si>
  <si>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</si>
  <si>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</si>
  <si>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</si>
  <si>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</si>
  <si>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</si>
  <si>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</si>
  <si>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</si>
  <si>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</si>
  <si>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</si>
  <si>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</si>
  <si>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t>
  </si>
  <si>
    <t xml:space="preserve">Sin fotos: las únicas imágenes accesibles de Cintapore están en Amazon (no es un origen permitido) y las demás son de Micropore de 3M, que no es la marca del producto.</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</si>
  <si>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</si>
  <si>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</si>
  <si>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</si>
  <si>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</si>
  <si>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</si>
  <si>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</si>
  <si>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</si>
  <si>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</si>
  <si>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</si>
  <si>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</si>
  <si>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</si>
  <si>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</si>
  <si>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</si>
  <si>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</si>
  <si>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</si>
  <si>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</si>
  <si>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</si>
  <si>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</si>
  <si>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Identificado por nombre y por el empaque (Daflon 1000 mg, 30 tabletas, 900 mg/100 mg, Sanfer); ninguna ficha consultada mostró el GTIN completo. El registro 072M97 es SSA IV, pero en la práctica las farmacias lo manejan de forma distinta; se dejó receta 'Revisar'. El fabricante de la tableta de 1000 mg es Servier según el directorio de medicamentos.</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</si>
  <si>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</si>
  <si>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</si>
  <si>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</si>
  <si>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</si>
  <si>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</si>
  <si>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</si>
  <si>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</si>
  <si>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</si>
  <si>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</si>
  <si>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Identificado por nombre y por el empaque (Saridon Paracetamol y Cafeína, caja con 100 comprimidos, Bayer); ninguna ficha consultada mostró el GTIN completo. El nombre del sistema incluye una promoción con un producto Alka Defence gratis y caducidades; se ignoraron y no forman parte de esta ficha. La composición 500 mg/50 mg proviene de varias fichas de farmacia. Una ficha indica receta, pero se considera venta libre en México.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</si>
  <si>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</si>
  <si>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</si>
  <si>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</si>
  <si>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</si>
  <si>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</si>
  <si>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</si>
  <si>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</si>
  <si>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</si>
  <si>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</si>
  <si>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</si>
  <si>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</si>
  <si>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</si>
  <si>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No se encontró página del fabricante; el detalle del contenido se toma del nombre de las fichas de tienda (kit de 6 piezas) y de las fotos del empaque.</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</si>
  <si>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</si>
  <si>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</si>
  <si>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</si>
  <si>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</si>
  <si>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</si>
  <si>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</si>
  <si>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</si>
  <si>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</si>
  <si>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</si>
  <si>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</si>
  <si>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</si>
  <si>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</si>
  <si>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</si>
  <si>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</si>
  <si>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</si>
  <si>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</si>
  <si>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</si>
  <si>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</si>
  <si>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Es presentación de exhibidor con 60 piezas (TB60). Los colores y aromas surtidos no se pudieron detallar; la descripción de beneficios viene de fichas de la misma marca.</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</si>
  <si>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</si>
  <si>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</si>
  <si>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</si>
  <si>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</si>
  <si>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</si>
  <si>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</si>
  <si>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El GTIN corresponde a Febrax 100/200 mg caja con 5 supositorios; el número '252' del nombre del sistema no se pudo explicar (podría ser un código interno). La condición de venta sin receta se toma de una tienda y de la leyenda de la ficha PLM (SSA V); confirmar.</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</si>
  <si>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</si>
  <si>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</si>
  <si>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</si>
  <si>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</si>
  <si>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</si>
  <si>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</si>
  <si>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</si>
  <si>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</si>
  <si>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</si>
  <si>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</si>
  <si>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</si>
  <si>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</si>
  <si>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</si>
  <si>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</si>
  <si>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</si>
  <si>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</si>
  <si>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</si>
  <si>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</si>
  <si>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</si>
  <si>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</si>
  <si>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</si>
  <si>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</si>
  <si>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</si>
  <si>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</si>
  <si>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</si>
  <si>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</si>
  <si>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El GTIN 4001895928765 no aparece en las páginas consultadas; se identificó por nombre y por la referencia 1626W (10 x 12 cm, caja de 50). La página oficial es de Solventum España (Tegaderm en general).</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</si>
  <si>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</si>
  <si>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</si>
  <si>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</si>
  <si>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</si>
  <si>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t>
  </si>
  <si>
    <t xml:space="preserve">Sin fotos. Mayoreo Farmacéutico (caja Dex·Clor de 12 tabletas, 914 px) trae el logotipo de la tienda sobre la imagen: descartada. Rappi no trae imagen del empaque; la página de Farmacias Genética no abre (error TLS). La foto confirma el logotipo de Medicam en la caja.</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</si>
  <si>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</si>
  <si>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</si>
  <si>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</si>
  <si>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Solo se pudo abrir una ficha de tienda; Walmart pidió verificación y no se abrió el sitio oficial. El fabricante Unilever se asume de la marca.</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</si>
  <si>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</si>
  <si>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</si>
  <si>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</si>
  <si>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</si>
  <si>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</si>
  <si>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No se encontró sitio del fabricante. La descripción es breve por la poca información disponible.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</si>
  <si>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</si>
  <si>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</si>
  <si>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El GTIN 7502253604798 no se confirmó en las páginas abiertas; se identificó por nombre y por el tamaño de 20 g del Solar Stick FPS 50. El nombre dice 50+ y la ficha dice FPS 50. Fabricante Daclaf tomado del vendedor y de la ficha PLM de la marca.</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</si>
  <si>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</si>
  <si>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</si>
  <si>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</si>
  <si>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</si>
  <si>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</si>
  <si>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</si>
  <si>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El nombre del sistema dice 'Super Punch' pero la marca lo escribe 'Super Punck'. El sitio oficial no publica ingredientes ni GTIN; el GTIN solo apareció en un listado mayorista (260 ml x24), por eso se identificó por nombre. catalogo_ml corresponde al fijador Super Punck 250 ml de Jaloma; verificar el GTIN al publicar.</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</si>
  <si>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</si>
  <si>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</si>
  <si>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</si>
  <si>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</si>
  <si>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</si>
  <si>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</si>
  <si>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</si>
  <si>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</si>
  <si>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</si>
  <si>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</si>
  <si>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</si>
  <si>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</si>
  <si>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</si>
  <si>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</si>
  <si>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</si>
  <si>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</si>
  <si>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</si>
  <si>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</si>
  <si>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</si>
  <si>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</si>
  <si>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</si>
  <si>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</si>
  <si>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</si>
  <si>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</si>
  <si>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</si>
  <si>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</si>
  <si>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</si>
  <si>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</si>
  <si>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</si>
  <si>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</si>
  <si>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</si>
  <si>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</si>
  <si>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</si>
  <si>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</si>
  <si>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</si>
  <si>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</si>
  <si>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</si>
  <si>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</si>
  <si>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</si>
  <si>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</si>
  <si>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</si>
  <si>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</si>
  <si>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</si>
  <si>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Sin ingredientes ni advertencias publicados en las fuentes. El identificador de Walmart (750184650456) coincide con el GTIN.</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</si>
  <si>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</si>
  <si>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</si>
  <si>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</si>
  <si>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</si>
  <si>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</si>
  <si>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</si>
  <si>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</si>
  <si>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</si>
  <si>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</si>
  <si>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</si>
  <si>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</si>
  <si>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</si>
  <si>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</si>
  <si>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</si>
  <si>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</si>
  <si>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</si>
  <si>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</si>
  <si>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El GTIN 7502256732016 no aparece en ninguna de las páginas abiertas (INH01, FS10E, FS20E, listados de Homecare). Existen varios modelos InhalaCare/Homecare con GTIN distintos (INH01 = 7502256731934, FS10E, FS20E, un modelo con pantalla OLED y otros como 7502256729917) y no se pudo saber cuál corresponde. Descripción genérica de oxímetro de dedo, sin datos técnicos (rango, batería, dimensiones); verificar el modelo con el empaque. La ficha de catálogo de Mercado Libre del INH01 (MLM18224574) no se anota porque no se confirmó que sea este modelo.</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</si>
  <si>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</si>
  <si>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</si>
  <si>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El GTIN del sistema (20041333666420) es un GTIN-14 de caja; su UPC base 041333666426 aparece en un listado de 'Duracell Pila Alcalina AA 6 piezas' (tira), pero el GTIN-14 no se vio publicado. Otras tiendas venden el blíster de 6 (UPC 041333900483), presentación distinta que no se usó. Las advertencias son las estándar de pilas alcalinas.</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</si>
  <si>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</si>
  <si>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</si>
  <si>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</si>
  <si>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</si>
  <si>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</si>
  <si>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</si>
  <si>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</si>
  <si>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</si>
  <si>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</si>
  <si>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</si>
  <si>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</si>
  <si>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</si>
  <si>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</si>
  <si>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</si>
  <si>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</si>
  <si>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</si>
  <si>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</si>
  <si>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</si>
  <si>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</si>
  <si>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</si>
  <si>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El GTIN de 12 dígitos (UPC) no apareció confirmado en ninguna página; se identificó por nombre y contenido (Listerine Cool Mint 500 ml, listados de EE. UU.). Ingredientes activos son los estándar de la línea Cool Mint; verificar contra el empaque que se vende en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</si>
  <si>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</si>
  <si>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</si>
  <si>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</si>
  <si>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</si>
  <si>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</si>
  <si>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El nombre del sistema dice 'INF' pero el empaque no dice infantil; un listado con el mismo GTIN lo llama 'Infantil 1/2 mg/ml' mientras el empaque y otros listados indican 10 mg/40 mg/10 ml. Se usó la concentración del empaque. Indicaciones inferidas de los principios activos; condición de venta no confirmada.</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</si>
  <si>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</si>
  <si>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</si>
  <si>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</si>
  <si>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</si>
  <si>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</si>
  <si>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</si>
  <si>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</si>
  <si>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</si>
  <si>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</si>
  <si>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</si>
  <si>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</si>
  <si>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</si>
  <si>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</si>
  <si>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</si>
  <si>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</si>
  <si>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</si>
  <si>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</si>
  <si>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</si>
  <si>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</si>
  <si>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</si>
  <si>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El GTIN de 12 dígitos no apareció en las páginas revisadas. Datos clínicos de la ficha PLM de Gaap Ofteno (versión con conservador); la versión PF tiene la misma sustancia y concentración. Fotos de una tienda de Chile con el empaque Gaap Ofteno PF; el empaque de México podría variar. Registro sanitario no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</si>
  <si>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</si>
  <si>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</si>
  <si>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</si>
  <si>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</si>
  <si>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</si>
  <si>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</si>
  <si>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</si>
  <si>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</si>
  <si>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</si>
  <si>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</si>
  <si>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</si>
  <si>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</si>
  <si>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</si>
  <si>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</si>
  <si>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</si>
  <si>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</si>
  <si>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</si>
  <si>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</si>
  <si>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</si>
  <si>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</si>
  <si>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</si>
  <si>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</si>
  <si>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</si>
  <si>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</si>
  <si>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</si>
  <si>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</si>
  <si>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</si>
  <si>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</si>
  <si>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Sin fotos. Nivea México solo muestra el tarro de 400 ml suelto (y otros tamaños); no hay foto del paquete tarro 400 ml + lata 50 ml, y la foto de un solo envase no representa la presentación.</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</si>
  <si>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</si>
  <si>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</si>
  <si>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</si>
  <si>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</si>
  <si>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</si>
  <si>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</si>
  <si>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</si>
  <si>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</si>
  <si>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</si>
  <si>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</si>
  <si>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</si>
  <si>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</si>
  <si>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</si>
  <si>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</si>
  <si>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</si>
  <si>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</si>
  <si>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</si>
  <si>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</si>
  <si>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</si>
  <si>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</si>
  <si>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</si>
  <si>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</si>
  <si>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</si>
  <si>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</si>
  <si>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</si>
  <si>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</si>
  <si>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</si>
  <si>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</si>
  <si>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</si>
  <si>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</si>
  <si>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</si>
  <si>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</si>
  <si>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</si>
  <si>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</si>
  <si>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</si>
  <si>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</si>
  <si>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</si>
  <si>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</si>
  <si>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</si>
  <si>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</si>
  <si>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</si>
  <si>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</si>
  <si>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</si>
  <si>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</si>
  <si>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</si>
  <si>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</si>
  <si>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</si>
  <si>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</si>
  <si>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</si>
  <si>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</si>
  <si>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</si>
  <si>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</si>
  <si>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</si>
  <si>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</si>
  <si>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</si>
  <si>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</si>
  <si>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</si>
  <si>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</si>
  <si>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</si>
  <si>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</si>
  <si>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El GTIN 17501073025414 es un GTIN-14 (indicador 1) de la caja con 100 piezas; el código de la pieza suelta, según una farmacia, es 7501073025417 (jeringa negra 3 ml 22x32 mm). Se identificó por nombre y calibre ('negra' = aguja 22G x 32 mm). No se encontró el GTIN de caja en ninguna ficha ni la página oficial de BD México; los datos técnicos vienen de la ficha global de la familia Plastipak.</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</si>
  <si>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</si>
  <si>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</si>
  <si>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</si>
  <si>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</si>
  <si>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</si>
  <si>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</si>
  <si>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</si>
  <si>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</si>
  <si>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</si>
  <si>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</si>
  <si>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</si>
  <si>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</si>
  <si>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</si>
  <si>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</si>
  <si>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</si>
  <si>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</si>
  <si>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</si>
  <si>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</si>
  <si>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</si>
  <si>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</si>
  <si>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</si>
  <si>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</si>
  <si>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</si>
  <si>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</si>
  <si>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</si>
  <si>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</si>
  <si>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</si>
  <si>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</si>
  <si>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</si>
  <si>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</si>
  <si>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</si>
  <si>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</si>
  <si>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</si>
  <si>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</si>
  <si>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</si>
  <si>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</si>
  <si>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</si>
  <si>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</si>
  <si>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</si>
  <si>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</si>
  <si>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</si>
  <si>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</si>
  <si>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</si>
  <si>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</si>
  <si>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</si>
  <si>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</si>
  <si>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</si>
  <si>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</si>
  <si>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</si>
  <si>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</si>
  <si>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</si>
  <si>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</si>
  <si>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</si>
  <si>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</si>
  <si>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</si>
  <si>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</si>
  <si>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</si>
  <si>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</si>
  <si>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</si>
  <si>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</si>
  <si>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</si>
  <si>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</si>
  <si>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</si>
  <si>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</si>
  <si>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</si>
  <si>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</si>
  <si>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</si>
  <si>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</si>
  <si>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</si>
  <si>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</si>
  <si>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</si>
  <si>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</si>
  <si>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</si>
  <si>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</si>
  <si>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</si>
  <si>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</si>
  <si>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</si>
  <si>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</si>
  <si>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</si>
  <si>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</si>
  <si>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</si>
  <si>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</si>
  <si>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</si>
  <si>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</si>
  <si>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</si>
  <si>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</si>
  <si>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</si>
  <si>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</si>
  <si>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</si>
  <si>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</si>
  <si>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</si>
  <si>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</si>
  <si>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</si>
  <si>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</si>
  <si>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</si>
  <si>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</si>
  <si>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</si>
  <si>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</si>
  <si>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</si>
  <si>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</si>
  <si>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</si>
  <si>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</si>
  <si>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</si>
  <si>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</si>
  <si>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</si>
  <si>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</si>
  <si>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</si>
  <si>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</si>
  <si>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</si>
  <si>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</si>
  <si>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</si>
  <si>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</si>
  <si>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</si>
  <si>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</si>
  <si>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</si>
  <si>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</si>
  <si>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</si>
  <si>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</si>
  <si>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</si>
  <si>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</si>
  <si>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</si>
  <si>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</si>
  <si>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</si>
  <si>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</si>
  <si>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</si>
  <si>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</si>
  <si>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</si>
  <si>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</si>
  <si>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</si>
  <si>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</si>
  <si>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</si>
  <si>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</si>
  <si>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</si>
  <si>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</si>
  <si>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</si>
  <si>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</si>
  <si>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</si>
  <si>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</si>
  <si>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</si>
  <si>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</si>
  <si>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</si>
  <si>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</si>
  <si>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</si>
  <si>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</si>
  <si>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</si>
  <si>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</si>
  <si>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</si>
  <si>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</si>
  <si>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</si>
  <si>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</si>
  <si>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</si>
  <si>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</si>
  <si>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</si>
  <si>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</si>
  <si>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</si>
  <si>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</si>
  <si>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</si>
  <si>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</si>
  <si>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</si>
  <si>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</si>
  <si>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</si>
  <si>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</si>
  <si>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</si>
  <si>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</si>
  <si>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</si>
  <si>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</si>
  <si>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</si>
  <si>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</si>
  <si>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</si>
  <si>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</si>
  <si>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</si>
  <si>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</si>
  <si>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</si>
  <si>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</si>
  <si>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</si>
  <si>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</si>
  <si>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El GTIN 7501124820640 no apareció en las páginas abiertas (la ficha de tienda usa otro código, 7501088604058, para Patanol 0.2%). Concentración y contenido coinciden con el nombre. La dosis de una vez al día puede confirmarse en el prospecto.</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</si>
  <si>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</si>
  <si>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</si>
  <si>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</si>
  <si>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</si>
  <si>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</si>
  <si>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</si>
  <si>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</si>
  <si>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</si>
  <si>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</si>
  <si>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</si>
  <si>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</si>
  <si>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</si>
  <si>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</si>
  <si>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</si>
  <si>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</si>
  <si>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</si>
  <si>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</si>
  <si>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</si>
  <si>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Sin fotos: no se halló ninguna página con este GTIN ni con la caja de 12; las fotos de Nexcare Micropore encontradas son de la pieza individual de 5 m y no representan la caja de 12.</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</si>
  <si>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</si>
  <si>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</si>
  <si>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</si>
  <si>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</si>
  <si>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</si>
  <si>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</si>
  <si>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</si>
  <si>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</si>
  <si>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</si>
  <si>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</si>
  <si>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</si>
  <si>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</si>
  <si>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</si>
  <si>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</si>
  <si>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</si>
  <si>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</si>
  <si>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</si>
  <si>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</si>
  <si>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</si>
  <si>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</si>
  <si>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</si>
  <si>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</si>
  <si>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El nombre del sistema termina en 50, dato que no se pudo explicar; las fichas de tienda coinciden en 100 ml al 0.9%. Se marca receta como Revisar porque es una solución intravenosa de uso médico. No se encontró registro sanitario.</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</si>
  <si>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</si>
  <si>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</si>
  <si>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</si>
  <si>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</si>
  <si>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</si>
  <si>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</si>
  <si>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</si>
  <si>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</si>
  <si>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</si>
  <si>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</si>
  <si>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</si>
  <si>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</si>
  <si>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</si>
  <si>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</si>
  <si>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</si>
  <si>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</si>
  <si>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</si>
  <si>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</si>
  <si>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</si>
  <si>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</si>
  <si>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</si>
  <si>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</si>
  <si>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</si>
  <si>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</si>
  <si>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</si>
  <si>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</si>
  <si>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</si>
  <si>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</si>
  <si>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</si>
  <si>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</si>
  <si>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</si>
  <si>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</si>
  <si>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Las fuentes casi no detallan los 5 beneficios ni los ingredientes; descripción breve. No se encontró la página oficial de la marca en México.</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</si>
  <si>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</si>
  <si>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</si>
  <si>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No se pudo abrir la ficha de catálogo (bloqueada) ni encontrar una ficha de tienda con este GTIN; la información sale de la ficha de la caja de 8 paquetes en Amazon y del título del catálogo. En el nombre del sistema 'C8' probablemente indica la caja de surtido; se tomó como paquete individual de 56 por el precio. El sitio oficial de Huggies México no lista esta toallita.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</si>
  <si>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</si>
  <si>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</si>
  <si>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t>
  </si>
  <si>
    <t xml:space="preserve">https://cedismed.com/producto/neurocer/</t>
  </si>
  <si>
    <t xml:space="preserve">Sin fotos: las páginas con imagen del producto están bloqueadas por el proxy (Fiel Farmacias, Sistema3, Genética) o son de Mercado Libre, que no se consulta.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</si>
  <si>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</si>
  <si>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</si>
  <si>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</si>
  <si>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El GTIN no se confirmó en ninguna ficha; se identificó por el nombre (cepillo Colgate Triple Acción con crema dental de 75 ml). La ficha de Amazon habla de un paquete de 2 piezas, presentación que puede diferir. Se ignoró la caducidad del nombre del sistema (oct 26).</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</si>
  <si>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</si>
  <si>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</si>
  <si>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Las fichas de tienda casi no dan indicaciones, modo de uso ni advertencias, por lo que la descripción es breve. El nombre del sistema dice 'silicato de metilo', que se corrigió a salicilato de metilo según las fichas. Se ignoró la caducidad (mayo 27).</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</si>
  <si>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</si>
  <si>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</si>
  <si>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</si>
  <si>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</si>
  <si>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</si>
  <si>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</si>
  <si>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</si>
  <si>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</si>
  <si>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</si>
  <si>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</si>
  <si>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</si>
  <si>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</si>
  <si>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</si>
  <si>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</si>
  <si>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</si>
  <si>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</si>
  <si>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</si>
  <si>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</si>
  <si>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</si>
  <si>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</si>
  <si>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</si>
  <si>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</si>
  <si>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</si>
  <si>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</si>
  <si>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</si>
  <si>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</si>
  <si>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</si>
  <si>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</si>
  <si>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</si>
  <si>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El GTIN solo se vio en una ficha de tienda (Desodorante Stefano Cosmo Men Spray 113 g); se interpretó 'COS MEN' como 'Cosmo Men'. Faltan datos de ingredientes, fabricante y advertencias, y la descripción de esa ficha es genérica, por lo que la descripción es breve.</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</si>
  <si>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</si>
  <si>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</si>
  <si>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</si>
  <si>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</si>
  <si>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</si>
  <si>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</si>
  <si>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</si>
  <si>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</si>
  <si>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</si>
  <si>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</si>
  <si>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</si>
  <si>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</si>
  <si>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</si>
  <si>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</si>
  <si>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</si>
  <si>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</si>
  <si>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</si>
  <si>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</si>
  <si>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</si>
  <si>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</si>
  <si>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</si>
  <si>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</si>
  <si>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</si>
  <si>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</si>
  <si>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</si>
  <si>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</si>
  <si>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</si>
  <si>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</si>
  <si>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</si>
  <si>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</si>
  <si>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</si>
  <si>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</si>
  <si>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</si>
  <si>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</si>
  <si>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</si>
  <si>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</si>
  <si>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</si>
  <si>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</si>
  <si>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</si>
  <si>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</si>
  <si>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</si>
  <si>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</si>
  <si>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</si>
  <si>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</si>
  <si>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</si>
  <si>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</si>
  <si>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</si>
  <si>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</si>
  <si>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</si>
  <si>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</si>
  <si>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</si>
  <si>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</si>
  <si>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</si>
  <si>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</si>
  <si>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</si>
  <si>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</si>
  <si>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</si>
  <si>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</si>
  <si>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</si>
  <si>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</si>
  <si>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</si>
  <si>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</si>
  <si>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</si>
  <si>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</si>
  <si>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</si>
  <si>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</si>
  <si>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</si>
  <si>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</si>
  <si>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</si>
  <si>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</si>
  <si>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</si>
  <si>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</si>
  <si>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</si>
  <si>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</si>
  <si>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</si>
  <si>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</si>
  <si>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</si>
  <si>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</si>
  <si>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</si>
  <si>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</si>
  <si>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</si>
  <si>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</si>
  <si>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</si>
  <si>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</si>
  <si>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t>
  </si>
  <si>
    <t xml:space="preserve">Sin fotos. La única ficha del exhibidor surtido de 12 piezas es un listado de Mercado Libre ('12 piezas de 33 g c/u 4 sabores mixtos'), que no se puede abrir (robots/verificación) ni se debe raspar. Las páginas alcanzables (Vitau, Farmalisto, Amazon charola miel-eucalipto) son de otros sabores y GTIN (p. ej. 714706903403) y se descartaron.</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</si>
  <si>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</si>
  <si>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</si>
  <si>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</si>
  <si>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</si>
  <si>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</si>
  <si>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</si>
  <si>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</si>
  <si>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</si>
  <si>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</si>
  <si>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</si>
  <si>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</si>
  <si>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</si>
  <si>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</si>
  <si>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</si>
  <si>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</si>
  <si>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</si>
  <si>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</si>
  <si>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</si>
  <si>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</si>
  <si>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</si>
  <si>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</si>
  <si>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</si>
  <si>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</si>
  <si>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</si>
  <si>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</si>
  <si>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</si>
  <si>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</si>
  <si>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</si>
  <si>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</si>
  <si>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</si>
  <si>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</si>
  <si>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</si>
  <si>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</si>
  <si>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</si>
  <si>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</si>
  <si>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</si>
  <si>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</si>
  <si>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</si>
  <si>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</si>
  <si>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</si>
  <si>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</si>
  <si>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</si>
  <si>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</si>
  <si>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</si>
  <si>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</si>
  <si>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</si>
  <si>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</si>
  <si>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</si>
  <si>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</si>
  <si>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</si>
  <si>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</si>
  <si>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</si>
  <si>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</si>
  <si>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</si>
  <si>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</si>
  <si>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</si>
  <si>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</si>
  <si>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</si>
  <si>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</si>
  <si>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</si>
  <si>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</si>
  <si>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</si>
  <si>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</si>
  <si>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</si>
  <si>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</si>
  <si>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</si>
  <si>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El GTIN 037836089190 no apareció en texto de ninguna página. El duopack de lavanda y lechuga (2 x 400 ml, 800 ml) se identificó por el nombre y por la foto de una tienda cuyo código corresponde al GTIN. Descripción tomada de la ficha del frasco individual de 400 ml y de la etiqueta trasera del duopack (fabricante Grisi Hnos., lista de ingredientes solo parcialmente legible).</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</si>
  <si>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</si>
  <si>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</si>
  <si>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</si>
  <si>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</si>
  <si>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</si>
  <si>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</si>
  <si>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</si>
  <si>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</si>
  <si>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</si>
  <si>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</si>
  <si>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</si>
  <si>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</si>
  <si>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</si>
  <si>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</si>
  <si>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</si>
  <si>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</si>
  <si>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</si>
  <si>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</si>
  <si>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</si>
  <si>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</si>
  <si>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</si>
  <si>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</si>
  <si>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</si>
  <si>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</si>
  <si>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</si>
  <si>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</si>
  <si>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</si>
  <si>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</si>
  <si>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</si>
  <si>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</si>
  <si>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</si>
  <si>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</si>
  <si>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</si>
  <si>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</si>
  <si>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</si>
  <si>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</si>
  <si>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</si>
  <si>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</si>
  <si>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</si>
  <si>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</si>
  <si>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</si>
  <si>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</si>
  <si>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</si>
  <si>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</si>
  <si>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</si>
  <si>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</si>
  <si>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</si>
  <si>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</si>
  <si>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</si>
  <si>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</si>
  <si>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</si>
  <si>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</si>
  <si>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</si>
  <si>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</si>
  <si>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</si>
  <si>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</si>
  <si>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</si>
  <si>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</si>
  <si>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</si>
  <si>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</si>
  <si>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</si>
  <si>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</si>
  <si>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</si>
  <si>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</si>
  <si>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</si>
  <si>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</si>
  <si>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</si>
  <si>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</si>
  <si>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</si>
  <si>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</si>
  <si>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</si>
  <si>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</si>
  <si>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</si>
  <si>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</si>
  <si>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</si>
  <si>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</si>
  <si>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</si>
  <si>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</si>
  <si>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</si>
  <si>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</si>
  <si>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</si>
  <si>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</si>
  <si>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</si>
  <si>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</si>
  <si>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</si>
  <si>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</si>
  <si>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</si>
  <si>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</si>
  <si>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</si>
  <si>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</si>
  <si>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</si>
  <si>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</si>
  <si>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La búsqueda con el GTIN no devolvió ninguna ficha de Cintapore; solo micropore de 3M (caja C/24 de 1.25 cm) y listados de Mercado Libre y Amazon. La ficha de Amazon de la marca Cintapore (1 pulgada, C/12) menciona la línea 'Micropore 1/2 pulgada pack C/24', lo que corrobora la caja de 24 rollos de 1.25 cm; la marca se atribuye allí a 'Suanca', sin confirmar, por lo que no se anota fabricante. El '48' al final del nombre del sistema se ignoró (parece lote). Verificar con el empaque.</t>
  </si>
  <si>
    <t xml:space="preserve">https://www.amazon.com.mx/cinta-micropore-pulgada-piezas-cintapore/dp/B089X8FMBJ</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</si>
  <si>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</si>
  <si>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</si>
  <si>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</si>
  <si>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</si>
  <si>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</si>
  <si>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</si>
  <si>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</si>
  <si>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</si>
  <si>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</si>
  <si>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</si>
  <si>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</si>
  <si>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</si>
  <si>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</si>
  <si>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</si>
  <si>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</si>
  <si>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</si>
  <si>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</si>
  <si>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</si>
  <si>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</si>
  <si>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</si>
  <si>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</si>
  <si>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</si>
  <si>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</si>
  <si>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</si>
  <si>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</si>
  <si>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</si>
  <si>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</si>
  <si>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</si>
  <si>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</si>
  <si>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</si>
  <si>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</si>
  <si>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</si>
  <si>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</si>
  <si>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</si>
  <si>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</si>
  <si>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</si>
  <si>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</si>
  <si>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</si>
  <si>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</si>
  <si>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</si>
  <si>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</si>
  <si>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</si>
  <si>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</si>
  <si>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</si>
  <si>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</si>
  <si>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</si>
  <si>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</si>
  <si>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</si>
  <si>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</si>
  <si>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</si>
  <si>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</si>
  <si>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</si>
  <si>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</si>
  <si>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</si>
  <si>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</si>
  <si>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</si>
  <si>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</si>
  <si>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</si>
  <si>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</si>
  <si>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</si>
  <si>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t>
  </si>
  <si>
    <t xml:space="preserve">Sin fotos. La ficha de Procomsa (BD cat. 302560, jeringa 10 ml 22G x 32 mm) ya no existe (404); Farmacias Guadalajara da 404 o bloquea la conexión; Farmalisto solo lista Plastipak de 3 y 5 ml; Amazon y Mercado Libre no son accesibles. Las imágenes de la línea que se veían corresponden a otras agujas (21G verde).</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</si>
  <si>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</si>
  <si>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</si>
  <si>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</si>
  <si>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</si>
  <si>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</si>
  <si>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</si>
  <si>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</si>
  <si>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</si>
  <si>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</si>
  <si>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No se abrió ninguna ficha mexicana con el GTIN de 8 dígitos; la información viene de la ficha oficial de la misma variante (48 g, Argentina) y de las fotos del empaque, que coinciden con Men Clinical Sport Strength 96 h. El contenido de 58 g viene del nombre del sistema.</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</si>
  <si>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</si>
  <si>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</si>
  <si>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</si>
  <si>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</si>
  <si>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</si>
  <si>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</si>
  <si>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</si>
  <si>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</si>
  <si>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</si>
  <si>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</si>
  <si>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</si>
  <si>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</si>
  <si>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</si>
  <si>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</si>
  <si>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</si>
  <si>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El sitio oficial lista el SKU 00070942507240. No se obtuvo instructivo de uso ni composición completa.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</si>
  <si>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</si>
  <si>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</si>
  <si>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</si>
  <si>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</si>
  <si>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</si>
  <si>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</si>
  <si>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</si>
  <si>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</si>
  <si>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</si>
  <si>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</si>
  <si>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</si>
  <si>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</si>
  <si>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</si>
  <si>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</si>
  <si>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</si>
  <si>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</si>
  <si>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</si>
  <si>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</si>
  <si>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</si>
  <si>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</si>
  <si>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</si>
  <si>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Las fichas no publican rango, precisión ni tipo de batería; no se anotaron.</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</si>
  <si>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</si>
  <si>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</si>
  <si>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</si>
  <si>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</si>
  <si>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</si>
  <si>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</si>
  <si>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</si>
  <si>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</si>
  <si>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</si>
  <si>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</si>
  <si>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</si>
  <si>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</si>
  <si>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</si>
  <si>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</si>
  <si>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</si>
  <si>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</si>
  <si>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</si>
  <si>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</si>
  <si>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</si>
  <si>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</si>
  <si>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</si>
  <si>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</si>
  <si>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</si>
  <si>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</si>
  <si>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</si>
  <si>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</si>
  <si>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Se interpretó 'MID-N' como Midnight (coincide con el empaque). No se encontró ficha del fabricante con beneficios; la descripción es breve y neutral. Fabricante inferido del prefijo del GTIN.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</si>
  <si>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</si>
  <si>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</si>
  <si>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</si>
  <si>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</si>
  <si>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</si>
  <si>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</si>
  <si>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</si>
  <si>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</si>
  <si>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</si>
  <si>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</si>
  <si>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</si>
  <si>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</si>
  <si>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</si>
  <si>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</si>
  <si>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</si>
  <si>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</si>
  <si>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</si>
  <si>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</si>
  <si>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</si>
  <si>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</si>
  <si>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</si>
  <si>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</si>
  <si>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</si>
  <si>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</si>
  <si>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</si>
  <si>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</si>
  <si>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</si>
  <si>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</si>
  <si>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</si>
  <si>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</si>
  <si>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</si>
  <si>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</si>
  <si>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</si>
  <si>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Descripción basada en la ficha de una tienda departamental; no se encontró página de la marca en México.</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</si>
  <si>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</si>
  <si>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</si>
  <si>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El diseño de la caja puede variar entre lotes.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</si>
  <si>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</si>
  <si>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</si>
  <si>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No se pudo abrir la ficha exacta de la versión con colágeno en aerosol (bloqueada); la descripción combina la ficha del aerosol Neutro Balance de 91 g y la de la línea con colágeno de la marca. Confirmar aroma, horas de protección y GTIN en el empaque.</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</si>
  <si>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</si>
  <si>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</si>
  <si>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</si>
  <si>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</si>
  <si>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</si>
  <si>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</si>
  <si>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</si>
  <si>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</si>
  <si>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</si>
  <si>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</si>
  <si>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</si>
  <si>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</si>
  <si>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En el sistema aparece como LADYSS; corresponde a la marca Lady Speed Stick.</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</si>
  <si>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</si>
  <si>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</si>
  <si>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</si>
  <si>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</si>
  <si>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</si>
  <si>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</si>
  <si>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</si>
  <si>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</si>
  <si>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</si>
  <si>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</si>
  <si>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Categoría MLM194498 elegida sobre MLM431595 (Bebés &gt; Protectores Mamarios) por tener más publicaciones.</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</si>
  <si>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</si>
  <si>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</si>
  <si>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</si>
  <si>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</si>
  <si>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</si>
  <si>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El nombre del sistema incluye OFERTADO 8%, que es promoción y se ignoró. Hay poca información de la marca, por eso la descripción es corta. Catálogo de Mercado Libre tomado de un enlace de resultados que coincide con el producto.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</si>
  <si>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</si>
  <si>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</si>
  <si>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</si>
  <si>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</si>
  <si>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</si>
  <si>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t>
  </si>
  <si>
    <t xml:space="preserve">1 foto de frente del frasco (1728 px), de una farmacia en línea; sin marcas de agua.</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</si>
  <si>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</si>
  <si>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</si>
  <si>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</si>
  <si>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</si>
  <si>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</si>
  <si>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</si>
  <si>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MFP en el nombre del sistema se refiere a la crema Máxima Protección Anticaries (monofluorofosfato). El tubo de la foto muestra un sello de aval odontológico de la Federación Odontológica Colombiana; confirmar que el empaque vigente en México sea igual.</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</si>
  <si>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</si>
  <si>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</si>
  <si>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</si>
  <si>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</si>
  <si>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</si>
  <si>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</si>
  <si>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</si>
  <si>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</si>
  <si>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</si>
  <si>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</si>
  <si>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</si>
  <si>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</si>
  <si>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</si>
  <si>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</si>
  <si>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</si>
  <si>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</si>
  <si>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</si>
  <si>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</si>
  <si>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</si>
  <si>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</si>
  <si>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</si>
  <si>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</si>
  <si>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</si>
  <si>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</si>
  <si>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</si>
  <si>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</si>
  <si>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</si>
  <si>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</si>
  <si>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</si>
  <si>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</si>
  <si>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</si>
  <si>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</si>
  <si>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</si>
  <si>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</si>
  <si>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</si>
  <si>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</si>
  <si>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</si>
  <si>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</si>
  <si>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</si>
  <si>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</si>
  <si>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</si>
  <si>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</si>
  <si>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</si>
  <si>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</si>
  <si>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</si>
  <si>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</si>
  <si>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</si>
  <si>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</si>
  <si>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</si>
  <si>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</si>
  <si>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</si>
  <si>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</si>
  <si>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</si>
  <si>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</si>
  <si>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</si>
  <si>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</si>
  <si>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</si>
  <si>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</si>
  <si>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</si>
  <si>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</si>
  <si>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</si>
  <si>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</si>
  <si>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</si>
  <si>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</si>
  <si>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</si>
  <si>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</si>
  <si>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</si>
  <si>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</si>
  <si>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</si>
  <si>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</si>
  <si>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</si>
  <si>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</si>
  <si>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</si>
  <si>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</si>
  <si>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</si>
  <si>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</si>
  <si>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</si>
  <si>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</si>
  <si>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</si>
  <si>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</si>
  <si>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</si>
  <si>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Producto no identificado: las páginas abiertas (listados de rollos térmicos genéricos de otras marcas) no muestran este GTIN (prefijo 503, posible origen distinto de México). No se sabe si 80 x 70 son mm de ancho y diámetro o mm por metros, ni qué significa el 75 del nombre; tampoco marca ni piezas por paquete. Categoría alterna equivalente: MLM416632 (Arte, Papelería y Mercería &gt; Papeles para Impresión, más publicaciones).</t>
  </si>
  <si>
    <t xml:space="preserve">Sin fotos: no se encontró una página del producto con este GTIN; no se guardaron fotos de rollos genéricos de otras marcas para no publicar una imagen que no sea exactamente el producto.</t>
  </si>
  <si>
    <t xml:space="preserve">Producto no identificado en fuentes: ninguna ficha de tienda con este GTIN o el nombre Cintapore. Los datos salen solo del nombre del sistema (9 MT, blanco, 2.5 cm, caja con 12); se ignoró el 48 final. No se confirmó que sea cinta microporosa ni el fabricante. Categoría: Farmacia &gt; Vendas (más publicaciones que Farmacia &gt; Otros).</t>
  </si>
  <si>
    <t xml:space="preserve">Sin fotos: no se encontró una página del producto con este GTIN.</t>
  </si>
  <si>
    <t xml:space="preserve">No se encontró lista de ingredientes ni modo de uso en fuentes confiables, por eso esas secciones se omiten. Fabricante tomado de una ficha que lista la marca Colgate.</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</si>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</sst>
</file>

<file path=xl/styles.xml><?xml version="1.0" encoding="utf-8"?>
<styleSheet xmlns="http://schemas.openxmlformats.org/spreadsheetml/2006/main">
  <numFmts count="4">
    <numFmt numFmtId="164" formatCode="General"/>
    <numFmt numFmtId="165" formatCode="0.0%"/>
    <numFmt numFmtId="166" formatCode="@"/>
    <numFmt numFmtId="167"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COUNTA(Revisión!$A$2:$A$1164)</f>
        <v>1163</v>
      </c>
    </row>
    <row r="5" customFormat="false" ht="15" hidden="false" customHeight="false" outlineLevel="0" collapsed="false">
      <c r="A5" s="2" t="s">
        <v>3</v>
      </c>
      <c r="B5" s="2" t="n">
        <f aca="false">COUNTIF(Revisión!$C$2:$C$1164,"Verificado")</f>
        <v>1155</v>
      </c>
    </row>
    <row r="6" customFormat="false" ht="15" hidden="false" customHeight="false" outlineLevel="0" collapsed="false">
      <c r="A6" s="2" t="s">
        <v>4</v>
      </c>
      <c r="B6" s="2" t="n">
        <f aca="false">COUNTIF(Revisión!$N$2:$N$1164,"&gt;0")</f>
        <v>1130</v>
      </c>
    </row>
    <row r="7" customFormat="false" ht="15" hidden="false" customHeight="false" outlineLevel="0" collapsed="false">
      <c r="A7" s="2" t="s">
        <v>5</v>
      </c>
      <c r="B7" s="2" t="n">
        <f aca="false">COUNTIFS(Revisión!$C$2:$C$1164,"Verificado",Revisión!$N$2:$N$1164,"&gt;0")</f>
        <v>1130</v>
      </c>
    </row>
    <row r="8" customFormat="false" ht="15" hidden="false" customHeight="false" outlineLevel="0" collapsed="false">
      <c r="A8" s="2" t="s">
        <v>6</v>
      </c>
      <c r="B8" s="2" t="n">
        <f aca="false">B5-B7</f>
        <v>25</v>
      </c>
    </row>
    <row r="9" customFormat="false" ht="15" hidden="false" customHeight="false" outlineLevel="0" collapsed="false">
      <c r="A9" s="2" t="s">
        <v>7</v>
      </c>
      <c r="B9" s="2" t="n">
        <f aca="false">COUNTIF(Revisión!$C$2:$C$1164,"Sin verificar")</f>
        <v>8</v>
      </c>
    </row>
    <row r="10" customFormat="false" ht="15" hidden="false" customHeight="false" outlineLevel="0" collapsed="false">
      <c r="A10" s="2" t="s">
        <v>8</v>
      </c>
      <c r="B10" s="2" t="n">
        <f aca="false">COUNTIF(Revisión!$C$2:$C$1164,"Pendiente de investigar")</f>
        <v>0</v>
      </c>
    </row>
    <row r="11" customFormat="false" ht="15" hidden="false" customHeight="false" outlineLevel="0" collapsed="false">
      <c r="A11" s="2" t="s">
        <v>9</v>
      </c>
      <c r="B11" s="2" t="n">
        <f aca="false">B9+B10</f>
        <v>8</v>
      </c>
    </row>
    <row r="12" customFormat="false" ht="15" hidden="false" customHeight="false" outlineLevel="0" collapsed="false">
      <c r="A12" s="2" t="s">
        <v>10</v>
      </c>
      <c r="B12" s="3" t="n">
        <f aca="false">IF(B4=0,0,B7/B4)</f>
        <v>0.971625107480653</v>
      </c>
    </row>
    <row r="13" customFormat="false" ht="15" hidden="false" customHeight="false" outlineLevel="0" collapsed="false">
      <c r="A13" s="2" t="s">
        <v>11</v>
      </c>
      <c r="B13" s="2" t="n">
        <f aca="false">COUNTA(Descartados!$A$2:$A$5000)</f>
        <v>0</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7</v>
      </c>
    </row>
    <row r="16" customFormat="false" ht="15" hidden="false" customHeight="false" outlineLevel="0" collapsed="false">
      <c r="A16" s="2" t="s">
        <v>15</v>
      </c>
      <c r="B16" s="2" t="n">
        <f aca="false">ROUNDUP(B11/B14,0)</f>
        <v>1</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Precios!N2</f>
        <v>299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Precios!N3</f>
        <v>299</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Precios!N4</f>
        <v>300</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c r="AJ4" s="2"/>
      <c r="AK4" s="2"/>
      <c r="AL4" s="2"/>
      <c r="AM4" s="2"/>
      <c r="AN4" s="2" t="s">
        <v>108</v>
      </c>
      <c r="AO4" s="2" t="s">
        <v>118</v>
      </c>
      <c r="AP4" s="2" t="s">
        <v>89</v>
      </c>
    </row>
    <row r="5" customFormat="false" ht="15" hidden="false" customHeight="false" outlineLevel="0" collapsed="false">
      <c r="A5" s="8" t="s">
        <v>119</v>
      </c>
      <c r="B5" s="8" t="s">
        <v>119</v>
      </c>
      <c r="C5" s="2" t="s">
        <v>120</v>
      </c>
      <c r="D5" s="2" t="s">
        <v>121</v>
      </c>
      <c r="E5" s="2" t="s">
        <v>122</v>
      </c>
      <c r="F5" s="9" t="n">
        <f aca="false">Precios!N5</f>
        <v>200</v>
      </c>
      <c r="G5" s="2" t="n">
        <v>12409</v>
      </c>
      <c r="H5" s="10" t="str">
        <f aca="false">Parámetros!$B$28</f>
        <v>Nuevo</v>
      </c>
      <c r="I5" s="10" t="str">
        <f aca="false">Parámetros!$B$29</f>
        <v>Clásica</v>
      </c>
      <c r="J5" s="11" t="s">
        <v>123</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124</v>
      </c>
      <c r="P5" s="2" t="s">
        <v>125</v>
      </c>
      <c r="Q5" s="2" t="s">
        <v>126</v>
      </c>
      <c r="R5" s="2" t="s">
        <v>127</v>
      </c>
      <c r="S5" s="2" t="s">
        <v>128</v>
      </c>
      <c r="T5" s="2" t="s">
        <v>129</v>
      </c>
      <c r="U5" s="2" t="n">
        <v>28</v>
      </c>
      <c r="V5" s="2" t="s">
        <v>130</v>
      </c>
      <c r="W5" s="2" t="n">
        <v>28</v>
      </c>
      <c r="X5" s="2" t="s">
        <v>131</v>
      </c>
      <c r="Y5" s="2" t="s">
        <v>132</v>
      </c>
      <c r="Z5" s="2" t="s">
        <v>133</v>
      </c>
      <c r="AA5" s="2" t="s">
        <v>81</v>
      </c>
      <c r="AB5" s="2"/>
      <c r="AC5" s="2"/>
      <c r="AD5" s="2"/>
      <c r="AE5" s="2"/>
      <c r="AF5" s="2"/>
      <c r="AG5" s="2" t="s">
        <v>134</v>
      </c>
      <c r="AH5" s="2" t="s">
        <v>135</v>
      </c>
      <c r="AI5" s="2" t="s">
        <v>136</v>
      </c>
      <c r="AJ5" s="2" t="s">
        <v>137</v>
      </c>
      <c r="AK5" s="2"/>
      <c r="AL5" s="2"/>
      <c r="AM5" s="2"/>
      <c r="AN5" s="2" t="s">
        <v>87</v>
      </c>
      <c r="AO5" s="2" t="s">
        <v>138</v>
      </c>
      <c r="AP5" s="2" t="s">
        <v>89</v>
      </c>
    </row>
    <row r="6" customFormat="false" ht="15" hidden="false" customHeight="false" outlineLevel="0" collapsed="false">
      <c r="A6" s="8" t="s">
        <v>139</v>
      </c>
      <c r="B6" s="8" t="s">
        <v>139</v>
      </c>
      <c r="C6" s="2" t="s">
        <v>140</v>
      </c>
      <c r="D6" s="2" t="s">
        <v>141</v>
      </c>
      <c r="E6" s="2" t="s">
        <v>142</v>
      </c>
      <c r="F6" s="9" t="n">
        <f aca="false">Precios!N6</f>
        <v>2360</v>
      </c>
      <c r="G6" s="2" t="n">
        <v>10</v>
      </c>
      <c r="H6" s="10" t="str">
        <f aca="false">Parámetros!$B$28</f>
        <v>Nuevo</v>
      </c>
      <c r="I6" s="10" t="str">
        <f aca="false">Parámetros!$B$29</f>
        <v>Clásica</v>
      </c>
      <c r="J6" s="11" t="s">
        <v>143</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144</v>
      </c>
      <c r="P6" s="2" t="s">
        <v>145</v>
      </c>
      <c r="Q6" s="2" t="s">
        <v>146</v>
      </c>
      <c r="R6" s="2" t="s">
        <v>147</v>
      </c>
      <c r="S6" s="2" t="s">
        <v>148</v>
      </c>
      <c r="T6" s="2" t="s">
        <v>149</v>
      </c>
      <c r="U6" s="2" t="n">
        <v>30</v>
      </c>
      <c r="V6" s="2" t="s">
        <v>130</v>
      </c>
      <c r="W6" s="2" t="n">
        <v>30</v>
      </c>
      <c r="X6" s="2" t="s">
        <v>150</v>
      </c>
      <c r="Y6" s="2" t="s">
        <v>148</v>
      </c>
      <c r="Z6" s="2" t="s">
        <v>133</v>
      </c>
      <c r="AA6" s="2" t="s">
        <v>81</v>
      </c>
      <c r="AB6" s="2"/>
      <c r="AC6" s="2"/>
      <c r="AD6" s="2"/>
      <c r="AE6" s="2"/>
      <c r="AF6" s="2" t="s">
        <v>151</v>
      </c>
      <c r="AG6" s="2" t="s">
        <v>152</v>
      </c>
      <c r="AH6" s="2" t="s">
        <v>153</v>
      </c>
      <c r="AI6" s="2" t="s">
        <v>154</v>
      </c>
      <c r="AJ6" s="2" t="s">
        <v>155</v>
      </c>
      <c r="AK6" s="2"/>
      <c r="AL6" s="2"/>
      <c r="AM6" s="2"/>
      <c r="AN6" s="2" t="s">
        <v>87</v>
      </c>
      <c r="AO6" s="2" t="s">
        <v>156</v>
      </c>
      <c r="AP6" s="2" t="s">
        <v>89</v>
      </c>
    </row>
    <row r="7" customFormat="false" ht="15" hidden="false" customHeight="false" outlineLevel="0" collapsed="false">
      <c r="A7" s="8" t="s">
        <v>157</v>
      </c>
      <c r="B7" s="8" t="s">
        <v>157</v>
      </c>
      <c r="C7" s="2" t="s">
        <v>158</v>
      </c>
      <c r="D7" s="2" t="s">
        <v>159</v>
      </c>
      <c r="E7" s="2" t="s">
        <v>160</v>
      </c>
      <c r="F7" s="9" t="n">
        <f aca="false">Precios!N7</f>
        <v>344</v>
      </c>
      <c r="G7" s="2" t="n">
        <v>281</v>
      </c>
      <c r="H7" s="10" t="str">
        <f aca="false">Parámetros!$B$28</f>
        <v>Nuevo</v>
      </c>
      <c r="I7" s="10" t="str">
        <f aca="false">Parámetros!$B$29</f>
        <v>Clásica</v>
      </c>
      <c r="J7" s="11" t="s">
        <v>161</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162</v>
      </c>
      <c r="P7" s="2" t="s">
        <v>163</v>
      </c>
      <c r="Q7" s="2" t="s">
        <v>164</v>
      </c>
      <c r="R7" s="2" t="s">
        <v>165</v>
      </c>
      <c r="S7" s="2" t="s">
        <v>166</v>
      </c>
      <c r="T7" s="2" t="s">
        <v>167</v>
      </c>
      <c r="U7" s="2" t="n">
        <v>36</v>
      </c>
      <c r="V7" s="2" t="s">
        <v>168</v>
      </c>
      <c r="W7" s="2" t="n">
        <v>36</v>
      </c>
      <c r="X7" s="2"/>
      <c r="Y7" s="2"/>
      <c r="Z7" s="2"/>
      <c r="AA7" s="2" t="s">
        <v>166</v>
      </c>
      <c r="AB7" s="2" t="s">
        <v>166</v>
      </c>
      <c r="AC7" s="2"/>
      <c r="AD7" s="2" t="s">
        <v>103</v>
      </c>
      <c r="AE7" s="2"/>
      <c r="AF7" s="2"/>
      <c r="AG7" s="2" t="s">
        <v>169</v>
      </c>
      <c r="AH7" s="2" t="s">
        <v>170</v>
      </c>
      <c r="AI7" s="2" t="s">
        <v>171</v>
      </c>
      <c r="AJ7" s="2"/>
      <c r="AK7" s="2"/>
      <c r="AL7" s="2"/>
      <c r="AM7" s="2"/>
      <c r="AN7" s="2" t="s">
        <v>172</v>
      </c>
      <c r="AO7" s="2" t="s">
        <v>173</v>
      </c>
      <c r="AP7" s="2" t="s">
        <v>89</v>
      </c>
    </row>
    <row r="8" customFormat="false" ht="15" hidden="false" customHeight="false" outlineLevel="0" collapsed="false">
      <c r="A8" s="8" t="s">
        <v>174</v>
      </c>
      <c r="B8" s="8" t="s">
        <v>174</v>
      </c>
      <c r="C8" s="2" t="s">
        <v>175</v>
      </c>
      <c r="D8" s="2" t="s">
        <v>159</v>
      </c>
      <c r="E8" s="2" t="s">
        <v>160</v>
      </c>
      <c r="F8" s="9" t="n">
        <f aca="false">Precios!N8</f>
        <v>382</v>
      </c>
      <c r="G8" s="2" t="n">
        <v>510</v>
      </c>
      <c r="H8" s="10" t="str">
        <f aca="false">Parámetros!$B$28</f>
        <v>Nuevo</v>
      </c>
      <c r="I8" s="10" t="str">
        <f aca="false">Parámetros!$B$29</f>
        <v>Clásica</v>
      </c>
      <c r="J8" s="11" t="s">
        <v>176</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177</v>
      </c>
      <c r="P8" s="2" t="s">
        <v>163</v>
      </c>
      <c r="Q8" s="2" t="s">
        <v>164</v>
      </c>
      <c r="R8" s="2" t="s">
        <v>165</v>
      </c>
      <c r="S8" s="2" t="s">
        <v>178</v>
      </c>
      <c r="T8" s="2" t="s">
        <v>167</v>
      </c>
      <c r="U8" s="2" t="n">
        <v>36</v>
      </c>
      <c r="V8" s="2" t="s">
        <v>168</v>
      </c>
      <c r="W8" s="2" t="n">
        <v>36</v>
      </c>
      <c r="X8" s="2"/>
      <c r="Y8" s="2"/>
      <c r="Z8" s="2"/>
      <c r="AA8" s="2" t="s">
        <v>178</v>
      </c>
      <c r="AB8" s="2" t="s">
        <v>178</v>
      </c>
      <c r="AC8" s="2"/>
      <c r="AD8" s="2" t="s">
        <v>103</v>
      </c>
      <c r="AE8" s="2"/>
      <c r="AF8" s="2"/>
      <c r="AG8" s="2" t="s">
        <v>179</v>
      </c>
      <c r="AH8" s="2" t="s">
        <v>180</v>
      </c>
      <c r="AI8" s="2" t="s">
        <v>181</v>
      </c>
      <c r="AJ8" s="2"/>
      <c r="AK8" s="2"/>
      <c r="AL8" s="2"/>
      <c r="AM8" s="2"/>
      <c r="AN8" s="2" t="s">
        <v>172</v>
      </c>
      <c r="AO8" s="2" t="s">
        <v>182</v>
      </c>
      <c r="AP8" s="2" t="s">
        <v>89</v>
      </c>
    </row>
    <row r="9" customFormat="false" ht="15" hidden="false" customHeight="false" outlineLevel="0" collapsed="false">
      <c r="A9" s="8" t="s">
        <v>183</v>
      </c>
      <c r="B9" s="8" t="s">
        <v>183</v>
      </c>
      <c r="C9" s="2" t="s">
        <v>184</v>
      </c>
      <c r="D9" s="2" t="s">
        <v>92</v>
      </c>
      <c r="E9" s="2" t="s">
        <v>93</v>
      </c>
      <c r="F9" s="9" t="n">
        <f aca="false">Precios!N9</f>
        <v>212</v>
      </c>
      <c r="G9" s="2" t="n">
        <v>2092</v>
      </c>
      <c r="H9" s="10" t="str">
        <f aca="false">Parámetros!$B$28</f>
        <v>Nuevo</v>
      </c>
      <c r="I9" s="10" t="str">
        <f aca="false">Parámetros!$B$29</f>
        <v>Clásica</v>
      </c>
      <c r="J9" s="11" t="s">
        <v>185</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186</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187</v>
      </c>
      <c r="AI9" s="2" t="s">
        <v>188</v>
      </c>
      <c r="AJ9" s="2" t="s">
        <v>189</v>
      </c>
      <c r="AK9" s="2"/>
      <c r="AL9" s="2"/>
      <c r="AM9" s="2"/>
      <c r="AN9" s="2" t="s">
        <v>108</v>
      </c>
      <c r="AO9" s="2" t="s">
        <v>190</v>
      </c>
      <c r="AP9" s="2" t="s">
        <v>89</v>
      </c>
    </row>
    <row r="10" customFormat="false" ht="15" hidden="false" customHeight="false" outlineLevel="0" collapsed="false">
      <c r="A10" s="8" t="s">
        <v>191</v>
      </c>
      <c r="B10" s="8" t="s">
        <v>191</v>
      </c>
      <c r="C10" s="2" t="s">
        <v>192</v>
      </c>
      <c r="D10" s="2" t="s">
        <v>193</v>
      </c>
      <c r="E10" s="2" t="s">
        <v>194</v>
      </c>
      <c r="F10" s="9" t="n">
        <f aca="false">Precios!N10</f>
        <v>299</v>
      </c>
      <c r="G10" s="2" t="n">
        <v>57</v>
      </c>
      <c r="H10" s="10" t="str">
        <f aca="false">Parámetros!$B$28</f>
        <v>Nuevo</v>
      </c>
      <c r="I10" s="10" t="str">
        <f aca="false">Parámetros!$B$29</f>
        <v>Clásica</v>
      </c>
      <c r="J10" s="11" t="s">
        <v>195</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196</v>
      </c>
      <c r="P10" s="2" t="s">
        <v>197</v>
      </c>
      <c r="Q10" s="2" t="s">
        <v>198</v>
      </c>
      <c r="R10" s="2" t="s">
        <v>199</v>
      </c>
      <c r="S10" s="2" t="s">
        <v>200</v>
      </c>
      <c r="T10" s="2" t="s">
        <v>201</v>
      </c>
      <c r="U10" s="2" t="n">
        <v>50</v>
      </c>
      <c r="V10" s="2" t="s">
        <v>202</v>
      </c>
      <c r="W10" s="2" t="n">
        <v>50</v>
      </c>
      <c r="X10" s="2"/>
      <c r="Y10" s="2"/>
      <c r="Z10" s="2"/>
      <c r="AA10" s="2" t="s">
        <v>81</v>
      </c>
      <c r="AB10" s="2"/>
      <c r="AC10" s="2"/>
      <c r="AD10" s="2"/>
      <c r="AE10" s="2"/>
      <c r="AF10" s="2" t="s">
        <v>203</v>
      </c>
      <c r="AG10" s="2" t="s">
        <v>204</v>
      </c>
      <c r="AH10" s="2" t="s">
        <v>205</v>
      </c>
      <c r="AI10" s="2" t="s">
        <v>206</v>
      </c>
      <c r="AJ10" s="2"/>
      <c r="AK10" s="2"/>
      <c r="AL10" s="2"/>
      <c r="AM10" s="2"/>
      <c r="AN10" s="2" t="s">
        <v>87</v>
      </c>
      <c r="AO10" s="2" t="s">
        <v>207</v>
      </c>
      <c r="AP10" s="2" t="s">
        <v>89</v>
      </c>
    </row>
    <row r="11" customFormat="false" ht="15" hidden="false" customHeight="false" outlineLevel="0" collapsed="false">
      <c r="A11" s="8" t="s">
        <v>208</v>
      </c>
      <c r="B11" s="8" t="s">
        <v>208</v>
      </c>
      <c r="C11" s="2" t="s">
        <v>209</v>
      </c>
      <c r="D11" s="2" t="s">
        <v>121</v>
      </c>
      <c r="E11" s="2" t="s">
        <v>122</v>
      </c>
      <c r="F11" s="9" t="n">
        <f aca="false">Precios!N11</f>
        <v>675</v>
      </c>
      <c r="G11" s="2" t="n">
        <v>529</v>
      </c>
      <c r="H11" s="10" t="str">
        <f aca="false">Parámetros!$B$28</f>
        <v>Nuevo</v>
      </c>
      <c r="I11" s="10" t="str">
        <f aca="false">Parámetros!$B$29</f>
        <v>Clásica</v>
      </c>
      <c r="J11" s="11" t="s">
        <v>210</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211</v>
      </c>
      <c r="P11" s="2" t="s">
        <v>212</v>
      </c>
      <c r="Q11" s="2" t="s">
        <v>213</v>
      </c>
      <c r="R11" s="2" t="s">
        <v>214</v>
      </c>
      <c r="S11" s="2" t="s">
        <v>215</v>
      </c>
      <c r="T11" s="2" t="s">
        <v>216</v>
      </c>
      <c r="U11" s="2" t="n">
        <v>50</v>
      </c>
      <c r="V11" s="2" t="s">
        <v>217</v>
      </c>
      <c r="W11" s="2" t="n">
        <v>50</v>
      </c>
      <c r="X11" s="2" t="s">
        <v>218</v>
      </c>
      <c r="Y11" s="2" t="s">
        <v>215</v>
      </c>
      <c r="Z11" s="2" t="s">
        <v>133</v>
      </c>
      <c r="AA11" s="2" t="s">
        <v>81</v>
      </c>
      <c r="AB11" s="2"/>
      <c r="AC11" s="2"/>
      <c r="AD11" s="2"/>
      <c r="AE11" s="2"/>
      <c r="AF11" s="2" t="s">
        <v>219</v>
      </c>
      <c r="AG11" s="2" t="s">
        <v>152</v>
      </c>
      <c r="AH11" s="2" t="s">
        <v>220</v>
      </c>
      <c r="AI11" s="2" t="s">
        <v>221</v>
      </c>
      <c r="AJ11" s="2"/>
      <c r="AK11" s="2"/>
      <c r="AL11" s="2"/>
      <c r="AM11" s="2"/>
      <c r="AN11" s="2" t="s">
        <v>87</v>
      </c>
      <c r="AO11" s="2" t="s">
        <v>222</v>
      </c>
      <c r="AP11" s="2" t="s">
        <v>89</v>
      </c>
    </row>
    <row r="12" customFormat="false" ht="15" hidden="false" customHeight="false" outlineLevel="0" collapsed="false">
      <c r="A12" s="8" t="s">
        <v>223</v>
      </c>
      <c r="B12" s="8" t="s">
        <v>223</v>
      </c>
      <c r="C12" s="2" t="s">
        <v>224</v>
      </c>
      <c r="D12" s="2" t="s">
        <v>159</v>
      </c>
      <c r="E12" s="2" t="s">
        <v>160</v>
      </c>
      <c r="F12" s="9" t="n">
        <f aca="false">Precios!N12</f>
        <v>293</v>
      </c>
      <c r="G12" s="2" t="n">
        <v>417</v>
      </c>
      <c r="H12" s="10" t="str">
        <f aca="false">Parámetros!$B$28</f>
        <v>Nuevo</v>
      </c>
      <c r="I12" s="10" t="str">
        <f aca="false">Parámetros!$B$29</f>
        <v>Clásica</v>
      </c>
      <c r="J12" s="11" t="s">
        <v>225</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226</v>
      </c>
      <c r="P12" s="2" t="s">
        <v>227</v>
      </c>
      <c r="Q12" s="2" t="s">
        <v>164</v>
      </c>
      <c r="R12" s="2" t="s">
        <v>228</v>
      </c>
      <c r="S12" s="2" t="s">
        <v>229</v>
      </c>
      <c r="T12" s="2" t="s">
        <v>167</v>
      </c>
      <c r="U12" s="2" t="n">
        <v>40</v>
      </c>
      <c r="V12" s="2" t="s">
        <v>168</v>
      </c>
      <c r="W12" s="2" t="n">
        <v>40</v>
      </c>
      <c r="X12" s="2"/>
      <c r="Y12" s="2"/>
      <c r="Z12" s="2"/>
      <c r="AA12" s="2" t="s">
        <v>166</v>
      </c>
      <c r="AB12" s="2" t="s">
        <v>230</v>
      </c>
      <c r="AC12" s="2"/>
      <c r="AD12" s="2" t="s">
        <v>103</v>
      </c>
      <c r="AE12" s="2"/>
      <c r="AF12" s="2"/>
      <c r="AG12" s="2" t="s">
        <v>231</v>
      </c>
      <c r="AH12" s="2" t="s">
        <v>232</v>
      </c>
      <c r="AI12" s="2" t="s">
        <v>233</v>
      </c>
      <c r="AJ12" s="2"/>
      <c r="AK12" s="2"/>
      <c r="AL12" s="2"/>
      <c r="AM12" s="2"/>
      <c r="AN12" s="2" t="s">
        <v>172</v>
      </c>
      <c r="AO12" s="2" t="s">
        <v>234</v>
      </c>
      <c r="AP12" s="2" t="s">
        <v>89</v>
      </c>
    </row>
    <row r="13" customFormat="false" ht="15" hidden="false" customHeight="false" outlineLevel="0" collapsed="false">
      <c r="A13" s="8" t="s">
        <v>235</v>
      </c>
      <c r="B13" s="8" t="s">
        <v>235</v>
      </c>
      <c r="C13" s="2" t="s">
        <v>236</v>
      </c>
      <c r="D13" s="2" t="s">
        <v>237</v>
      </c>
      <c r="E13" s="2" t="s">
        <v>238</v>
      </c>
      <c r="F13" s="9" t="n">
        <f aca="false">Precios!N13</f>
        <v>263</v>
      </c>
      <c r="G13" s="2" t="n">
        <v>637</v>
      </c>
      <c r="H13" s="10" t="str">
        <f aca="false">Parámetros!$B$28</f>
        <v>Nuevo</v>
      </c>
      <c r="I13" s="10" t="str">
        <f aca="false">Parámetros!$B$29</f>
        <v>Clásica</v>
      </c>
      <c r="J13" s="11" t="s">
        <v>239</v>
      </c>
      <c r="K13" s="10" t="str">
        <f aca="false">Parámetros!$B$30</f>
        <v>Mercado Envíos</v>
      </c>
      <c r="L13" s="2" t="str">
        <f aca="false">IF(F13&gt;=Parámetros!$B$7,"Envío gratis (obligatorio en Mercado Libre)",Parámetros!$B$31)</f>
        <v>A cargo del comprador</v>
      </c>
      <c r="M13" s="10" t="str">
        <f aca="false">Parámetros!$B$32</f>
        <v>No acepto</v>
      </c>
      <c r="N13" s="10" t="str">
        <f aca="false">Parámetros!$B$33</f>
        <v>Sin garantía</v>
      </c>
      <c r="O13" s="2" t="s">
        <v>240</v>
      </c>
      <c r="P13" s="2" t="s">
        <v>241</v>
      </c>
      <c r="Q13" s="2" t="s">
        <v>242</v>
      </c>
      <c r="R13" s="2" t="s">
        <v>243</v>
      </c>
      <c r="S13" s="2" t="s">
        <v>244</v>
      </c>
      <c r="T13" s="2" t="s">
        <v>245</v>
      </c>
      <c r="U13" s="2" t="n">
        <v>120</v>
      </c>
      <c r="V13" s="2" t="s">
        <v>77</v>
      </c>
      <c r="W13" s="2" t="n">
        <v>1</v>
      </c>
      <c r="X13" s="2" t="s">
        <v>246</v>
      </c>
      <c r="Y13" s="2" t="s">
        <v>247</v>
      </c>
      <c r="Z13" s="2" t="s">
        <v>133</v>
      </c>
      <c r="AA13" s="2" t="s">
        <v>248</v>
      </c>
      <c r="AB13" s="2"/>
      <c r="AC13" s="2" t="s">
        <v>249</v>
      </c>
      <c r="AD13" s="2" t="s">
        <v>250</v>
      </c>
      <c r="AE13" s="2"/>
      <c r="AF13" s="2" t="s">
        <v>251</v>
      </c>
      <c r="AG13" s="2" t="s">
        <v>252</v>
      </c>
      <c r="AH13" s="2" t="s">
        <v>253</v>
      </c>
      <c r="AI13" s="2" t="s">
        <v>254</v>
      </c>
      <c r="AJ13" s="2" t="s">
        <v>255</v>
      </c>
      <c r="AK13" s="2" t="s">
        <v>256</v>
      </c>
      <c r="AL13" s="2"/>
      <c r="AM13" s="2"/>
      <c r="AN13" s="2" t="s">
        <v>87</v>
      </c>
      <c r="AO13" s="2" t="s">
        <v>257</v>
      </c>
      <c r="AP13" s="2" t="s">
        <v>89</v>
      </c>
    </row>
    <row r="14" customFormat="false" ht="15" hidden="false" customHeight="false" outlineLevel="0" collapsed="false">
      <c r="A14" s="8" t="s">
        <v>258</v>
      </c>
      <c r="B14" s="8" t="s">
        <v>258</v>
      </c>
      <c r="C14" s="2" t="s">
        <v>259</v>
      </c>
      <c r="D14" s="2" t="s">
        <v>159</v>
      </c>
      <c r="E14" s="2" t="s">
        <v>160</v>
      </c>
      <c r="F14" s="9" t="n">
        <f aca="false">Precios!N14</f>
        <v>299</v>
      </c>
      <c r="G14" s="2" t="n">
        <v>263</v>
      </c>
      <c r="H14" s="10" t="str">
        <f aca="false">Parámetros!$B$28</f>
        <v>Nuevo</v>
      </c>
      <c r="I14" s="10" t="str">
        <f aca="false">Parámetros!$B$29</f>
        <v>Clásica</v>
      </c>
      <c r="J14" s="11" t="s">
        <v>260</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261</v>
      </c>
      <c r="P14" s="2" t="s">
        <v>227</v>
      </c>
      <c r="Q14" s="2" t="s">
        <v>164</v>
      </c>
      <c r="R14" s="2" t="s">
        <v>228</v>
      </c>
      <c r="S14" s="2" t="s">
        <v>262</v>
      </c>
      <c r="T14" s="2" t="s">
        <v>167</v>
      </c>
      <c r="U14" s="2" t="n">
        <v>40</v>
      </c>
      <c r="V14" s="2" t="s">
        <v>168</v>
      </c>
      <c r="W14" s="2" t="n">
        <v>40</v>
      </c>
      <c r="X14" s="2"/>
      <c r="Y14" s="2"/>
      <c r="Z14" s="2"/>
      <c r="AA14" s="2" t="s">
        <v>263</v>
      </c>
      <c r="AB14" s="2" t="s">
        <v>264</v>
      </c>
      <c r="AC14" s="2"/>
      <c r="AD14" s="2" t="s">
        <v>103</v>
      </c>
      <c r="AE14" s="2"/>
      <c r="AF14" s="2"/>
      <c r="AG14" s="2" t="s">
        <v>265</v>
      </c>
      <c r="AH14" s="2" t="s">
        <v>266</v>
      </c>
      <c r="AI14" s="2" t="s">
        <v>267</v>
      </c>
      <c r="AJ14" s="2"/>
      <c r="AK14" s="2"/>
      <c r="AL14" s="2"/>
      <c r="AM14" s="2"/>
      <c r="AN14" s="2" t="s">
        <v>172</v>
      </c>
      <c r="AO14" s="2" t="s">
        <v>268</v>
      </c>
      <c r="AP14" s="2" t="s">
        <v>89</v>
      </c>
    </row>
    <row r="15" customFormat="false" ht="15" hidden="false" customHeight="false" outlineLevel="0" collapsed="false">
      <c r="A15" s="8" t="s">
        <v>269</v>
      </c>
      <c r="B15" s="8" t="s">
        <v>269</v>
      </c>
      <c r="C15" s="2" t="s">
        <v>270</v>
      </c>
      <c r="D15" s="2" t="s">
        <v>159</v>
      </c>
      <c r="E15" s="2" t="s">
        <v>160</v>
      </c>
      <c r="F15" s="9" t="n">
        <f aca="false">Precios!N15</f>
        <v>299</v>
      </c>
      <c r="G15" s="2" t="n">
        <v>680</v>
      </c>
      <c r="H15" s="10" t="str">
        <f aca="false">Parámetros!$B$28</f>
        <v>Nuevo</v>
      </c>
      <c r="I15" s="10" t="str">
        <f aca="false">Parámetros!$B$29</f>
        <v>Clásica</v>
      </c>
      <c r="J15" s="11" t="s">
        <v>271</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272</v>
      </c>
      <c r="P15" s="2" t="s">
        <v>163</v>
      </c>
      <c r="Q15" s="2" t="s">
        <v>164</v>
      </c>
      <c r="R15" s="2" t="s">
        <v>165</v>
      </c>
      <c r="S15" s="2" t="s">
        <v>273</v>
      </c>
      <c r="T15" s="2" t="s">
        <v>167</v>
      </c>
      <c r="U15" s="2" t="n">
        <v>36</v>
      </c>
      <c r="V15" s="2" t="s">
        <v>168</v>
      </c>
      <c r="W15" s="2" t="n">
        <v>36</v>
      </c>
      <c r="X15" s="2"/>
      <c r="Y15" s="2"/>
      <c r="Z15" s="2"/>
      <c r="AA15" s="2" t="s">
        <v>273</v>
      </c>
      <c r="AB15" s="2" t="s">
        <v>273</v>
      </c>
      <c r="AC15" s="2"/>
      <c r="AD15" s="2" t="s">
        <v>103</v>
      </c>
      <c r="AE15" s="2"/>
      <c r="AF15" s="2"/>
      <c r="AG15" s="2" t="s">
        <v>274</v>
      </c>
      <c r="AH15" s="2" t="s">
        <v>275</v>
      </c>
      <c r="AI15" s="2" t="s">
        <v>276</v>
      </c>
      <c r="AJ15" s="2"/>
      <c r="AK15" s="2"/>
      <c r="AL15" s="2"/>
      <c r="AM15" s="2"/>
      <c r="AN15" s="2" t="s">
        <v>172</v>
      </c>
      <c r="AO15" s="2" t="s">
        <v>277</v>
      </c>
      <c r="AP15" s="2" t="s">
        <v>89</v>
      </c>
    </row>
    <row r="16" customFormat="false" ht="15" hidden="false" customHeight="false" outlineLevel="0" collapsed="false">
      <c r="A16" s="8" t="s">
        <v>278</v>
      </c>
      <c r="B16" s="8" t="s">
        <v>278</v>
      </c>
      <c r="C16" s="2" t="s">
        <v>279</v>
      </c>
      <c r="D16" s="2" t="s">
        <v>159</v>
      </c>
      <c r="E16" s="2" t="s">
        <v>160</v>
      </c>
      <c r="F16" s="9" t="n">
        <f aca="false">Precios!N16</f>
        <v>275</v>
      </c>
      <c r="G16" s="2" t="n">
        <v>604</v>
      </c>
      <c r="H16" s="10" t="str">
        <f aca="false">Parámetros!$B$28</f>
        <v>Nuevo</v>
      </c>
      <c r="I16" s="10" t="str">
        <f aca="false">Parámetros!$B$29</f>
        <v>Clásica</v>
      </c>
      <c r="J16" s="11" t="s">
        <v>280</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281</v>
      </c>
      <c r="P16" s="2" t="s">
        <v>227</v>
      </c>
      <c r="Q16" s="2" t="s">
        <v>164</v>
      </c>
      <c r="R16" s="2" t="s">
        <v>228</v>
      </c>
      <c r="S16" s="2" t="s">
        <v>282</v>
      </c>
      <c r="T16" s="2" t="s">
        <v>167</v>
      </c>
      <c r="U16" s="2" t="n">
        <v>44</v>
      </c>
      <c r="V16" s="2" t="s">
        <v>168</v>
      </c>
      <c r="W16" s="2" t="n">
        <v>44</v>
      </c>
      <c r="X16" s="2"/>
      <c r="Y16" s="2"/>
      <c r="Z16" s="2"/>
      <c r="AA16" s="2" t="s">
        <v>273</v>
      </c>
      <c r="AB16" s="2" t="s">
        <v>283</v>
      </c>
      <c r="AC16" s="2"/>
      <c r="AD16" s="2" t="s">
        <v>103</v>
      </c>
      <c r="AE16" s="2"/>
      <c r="AF16" s="2"/>
      <c r="AG16" s="2" t="s">
        <v>284</v>
      </c>
      <c r="AH16" s="2" t="s">
        <v>285</v>
      </c>
      <c r="AI16" s="2" t="s">
        <v>286</v>
      </c>
      <c r="AJ16" s="2"/>
      <c r="AK16" s="2"/>
      <c r="AL16" s="2"/>
      <c r="AM16" s="2"/>
      <c r="AN16" s="2" t="s">
        <v>172</v>
      </c>
      <c r="AO16" s="2" t="s">
        <v>287</v>
      </c>
      <c r="AP16" s="2" t="s">
        <v>89</v>
      </c>
    </row>
    <row r="17" customFormat="false" ht="15" hidden="false" customHeight="false" outlineLevel="0" collapsed="false">
      <c r="A17" s="8" t="s">
        <v>288</v>
      </c>
      <c r="B17" s="8" t="s">
        <v>288</v>
      </c>
      <c r="C17" s="2" t="s">
        <v>289</v>
      </c>
      <c r="D17" s="2" t="s">
        <v>159</v>
      </c>
      <c r="E17" s="2" t="s">
        <v>160</v>
      </c>
      <c r="F17" s="9" t="n">
        <f aca="false">Precios!N17</f>
        <v>299</v>
      </c>
      <c r="G17" s="2" t="n">
        <v>610</v>
      </c>
      <c r="H17" s="10" t="str">
        <f aca="false">Parámetros!$B$28</f>
        <v>Nuevo</v>
      </c>
      <c r="I17" s="10" t="str">
        <f aca="false">Parámetros!$B$29</f>
        <v>Clásica</v>
      </c>
      <c r="J17" s="11" t="s">
        <v>290</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291</v>
      </c>
      <c r="P17" s="2" t="s">
        <v>227</v>
      </c>
      <c r="Q17" s="2" t="s">
        <v>164</v>
      </c>
      <c r="R17" s="2" t="s">
        <v>228</v>
      </c>
      <c r="S17" s="2" t="s">
        <v>292</v>
      </c>
      <c r="T17" s="2" t="s">
        <v>167</v>
      </c>
      <c r="U17" s="2" t="n">
        <v>40</v>
      </c>
      <c r="V17" s="2" t="s">
        <v>168</v>
      </c>
      <c r="W17" s="2" t="n">
        <v>40</v>
      </c>
      <c r="X17" s="2"/>
      <c r="Y17" s="2"/>
      <c r="Z17" s="2"/>
      <c r="AA17" s="2" t="s">
        <v>178</v>
      </c>
      <c r="AB17" s="2" t="s">
        <v>293</v>
      </c>
      <c r="AC17" s="2"/>
      <c r="AD17" s="2" t="s">
        <v>103</v>
      </c>
      <c r="AE17" s="2"/>
      <c r="AF17" s="2"/>
      <c r="AG17" s="2" t="s">
        <v>294</v>
      </c>
      <c r="AH17" s="2" t="s">
        <v>295</v>
      </c>
      <c r="AI17" s="2" t="s">
        <v>296</v>
      </c>
      <c r="AJ17" s="2"/>
      <c r="AK17" s="2"/>
      <c r="AL17" s="2"/>
      <c r="AM17" s="2"/>
      <c r="AN17" s="2" t="s">
        <v>172</v>
      </c>
      <c r="AO17" s="2" t="s">
        <v>297</v>
      </c>
      <c r="AP17" s="2" t="s">
        <v>89</v>
      </c>
    </row>
    <row r="18" customFormat="false" ht="15" hidden="false" customHeight="false" outlineLevel="0" collapsed="false">
      <c r="A18" s="8" t="s">
        <v>298</v>
      </c>
      <c r="B18" s="8" t="s">
        <v>298</v>
      </c>
      <c r="C18" s="2" t="s">
        <v>299</v>
      </c>
      <c r="D18" s="2" t="s">
        <v>300</v>
      </c>
      <c r="E18" s="2" t="s">
        <v>301</v>
      </c>
      <c r="F18" s="9" t="n">
        <f aca="false">Precios!N18</f>
        <v>257</v>
      </c>
      <c r="G18" s="2" t="n">
        <v>2942</v>
      </c>
      <c r="H18" s="10" t="str">
        <f aca="false">Parámetros!$B$28</f>
        <v>Nuevo</v>
      </c>
      <c r="I18" s="10" t="str">
        <f aca="false">Parámetros!$B$29</f>
        <v>Clásica</v>
      </c>
      <c r="J18" s="11" t="s">
        <v>302</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303</v>
      </c>
      <c r="P18" s="2" t="s">
        <v>72</v>
      </c>
      <c r="Q18" s="2" t="s">
        <v>73</v>
      </c>
      <c r="R18" s="2" t="s">
        <v>216</v>
      </c>
      <c r="S18" s="2" t="s">
        <v>304</v>
      </c>
      <c r="T18" s="2" t="s">
        <v>305</v>
      </c>
      <c r="U18" s="2" t="n">
        <v>30</v>
      </c>
      <c r="V18" s="2" t="s">
        <v>217</v>
      </c>
      <c r="W18" s="2" t="n">
        <v>30</v>
      </c>
      <c r="X18" s="2" t="s">
        <v>304</v>
      </c>
      <c r="Y18" s="2"/>
      <c r="Z18" s="2" t="s">
        <v>133</v>
      </c>
      <c r="AA18" s="2" t="s">
        <v>81</v>
      </c>
      <c r="AB18" s="2"/>
      <c r="AC18" s="2"/>
      <c r="AD18" s="2"/>
      <c r="AE18" s="2"/>
      <c r="AF18" s="2"/>
      <c r="AG18" s="2" t="s">
        <v>306</v>
      </c>
      <c r="AH18" s="2" t="s">
        <v>307</v>
      </c>
      <c r="AI18" s="2" t="s">
        <v>308</v>
      </c>
      <c r="AJ18" s="2" t="s">
        <v>309</v>
      </c>
      <c r="AK18" s="2"/>
      <c r="AL18" s="2"/>
      <c r="AM18" s="2"/>
      <c r="AN18" s="2" t="s">
        <v>87</v>
      </c>
      <c r="AO18" s="2" t="s">
        <v>310</v>
      </c>
      <c r="AP18" s="2" t="s">
        <v>89</v>
      </c>
    </row>
    <row r="19" customFormat="false" ht="15" hidden="false" customHeight="false" outlineLevel="0" collapsed="false">
      <c r="A19" s="8" t="s">
        <v>311</v>
      </c>
      <c r="B19" s="8" t="s">
        <v>311</v>
      </c>
      <c r="C19" s="2" t="s">
        <v>312</v>
      </c>
      <c r="D19" s="2" t="s">
        <v>313</v>
      </c>
      <c r="E19" s="2" t="s">
        <v>314</v>
      </c>
      <c r="F19" s="9" t="n">
        <f aca="false">Precios!N19</f>
        <v>338</v>
      </c>
      <c r="G19" s="2" t="n">
        <v>1094</v>
      </c>
      <c r="H19" s="10" t="str">
        <f aca="false">Parámetros!$B$28</f>
        <v>Nuevo</v>
      </c>
      <c r="I19" s="10" t="str">
        <f aca="false">Parámetros!$B$29</f>
        <v>Clásica</v>
      </c>
      <c r="J19" s="11" t="s">
        <v>315</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c r="P19" s="2" t="s">
        <v>316</v>
      </c>
      <c r="Q19" s="2" t="s">
        <v>317</v>
      </c>
      <c r="R19" s="2"/>
      <c r="S19" s="2" t="s">
        <v>318</v>
      </c>
      <c r="T19" s="2" t="s">
        <v>319</v>
      </c>
      <c r="U19" s="2" t="n">
        <v>30</v>
      </c>
      <c r="V19" s="2" t="s">
        <v>130</v>
      </c>
      <c r="W19" s="2" t="n">
        <v>30</v>
      </c>
      <c r="X19" s="2" t="s">
        <v>320</v>
      </c>
      <c r="Y19" s="2" t="s">
        <v>321</v>
      </c>
      <c r="Z19" s="2" t="s">
        <v>133</v>
      </c>
      <c r="AA19" s="2" t="s">
        <v>81</v>
      </c>
      <c r="AB19" s="2"/>
      <c r="AC19" s="2"/>
      <c r="AD19" s="2"/>
      <c r="AE19" s="2"/>
      <c r="AF19" s="2" t="s">
        <v>322</v>
      </c>
      <c r="AG19" s="2" t="s">
        <v>152</v>
      </c>
      <c r="AH19" s="2" t="s">
        <v>323</v>
      </c>
      <c r="AI19" s="2"/>
      <c r="AJ19" s="2"/>
      <c r="AK19" s="2"/>
      <c r="AL19" s="2"/>
      <c r="AM19" s="2"/>
      <c r="AN19" s="2" t="s">
        <v>87</v>
      </c>
      <c r="AO19" s="2" t="s">
        <v>324</v>
      </c>
      <c r="AP19" s="2" t="s">
        <v>89</v>
      </c>
    </row>
    <row r="20" customFormat="false" ht="15" hidden="false" customHeight="false" outlineLevel="0" collapsed="false">
      <c r="A20" s="8" t="s">
        <v>325</v>
      </c>
      <c r="B20" s="8" t="s">
        <v>325</v>
      </c>
      <c r="C20" s="2" t="s">
        <v>326</v>
      </c>
      <c r="D20" s="2" t="s">
        <v>327</v>
      </c>
      <c r="E20" s="2" t="s">
        <v>328</v>
      </c>
      <c r="F20" s="9" t="n">
        <f aca="false">Precios!N20</f>
        <v>140</v>
      </c>
      <c r="G20" s="2" t="n">
        <v>241</v>
      </c>
      <c r="H20" s="10" t="str">
        <f aca="false">Parámetros!$B$28</f>
        <v>Nuevo</v>
      </c>
      <c r="I20" s="10" t="str">
        <f aca="false">Parámetros!$B$29</f>
        <v>Clásica</v>
      </c>
      <c r="J20" s="11" t="s">
        <v>329</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330</v>
      </c>
      <c r="P20" s="2" t="s">
        <v>331</v>
      </c>
      <c r="Q20" s="2" t="s">
        <v>332</v>
      </c>
      <c r="R20" s="2" t="s">
        <v>333</v>
      </c>
      <c r="S20" s="2" t="s">
        <v>334</v>
      </c>
      <c r="T20" s="2" t="s">
        <v>335</v>
      </c>
      <c r="U20" s="2" t="n">
        <v>50</v>
      </c>
      <c r="V20" s="2" t="s">
        <v>100</v>
      </c>
      <c r="W20" s="2" t="n">
        <v>1</v>
      </c>
      <c r="X20" s="2" t="s">
        <v>336</v>
      </c>
      <c r="Y20" s="2"/>
      <c r="Z20" s="2" t="s">
        <v>337</v>
      </c>
      <c r="AA20" s="2" t="s">
        <v>338</v>
      </c>
      <c r="AB20" s="2"/>
      <c r="AC20" s="2" t="s">
        <v>339</v>
      </c>
      <c r="AD20" s="2" t="s">
        <v>103</v>
      </c>
      <c r="AE20" s="2"/>
      <c r="AF20" s="2"/>
      <c r="AG20" s="2" t="s">
        <v>340</v>
      </c>
      <c r="AH20" s="2" t="s">
        <v>341</v>
      </c>
      <c r="AI20" s="2"/>
      <c r="AJ20" s="2"/>
      <c r="AK20" s="2"/>
      <c r="AL20" s="2"/>
      <c r="AM20" s="2"/>
      <c r="AN20" s="2" t="s">
        <v>87</v>
      </c>
      <c r="AO20" s="2" t="s">
        <v>342</v>
      </c>
      <c r="AP20" s="2" t="s">
        <v>89</v>
      </c>
    </row>
    <row r="21" customFormat="false" ht="15" hidden="false" customHeight="false" outlineLevel="0" collapsed="false">
      <c r="A21" s="8" t="s">
        <v>343</v>
      </c>
      <c r="B21" s="8" t="s">
        <v>343</v>
      </c>
      <c r="C21" s="2" t="s">
        <v>344</v>
      </c>
      <c r="D21" s="2" t="s">
        <v>345</v>
      </c>
      <c r="E21" s="2" t="s">
        <v>346</v>
      </c>
      <c r="F21" s="9" t="n">
        <f aca="false">Precios!N21</f>
        <v>541</v>
      </c>
      <c r="G21" s="2" t="n">
        <v>1012</v>
      </c>
      <c r="H21" s="10" t="str">
        <f aca="false">Parámetros!$B$28</f>
        <v>Nuevo</v>
      </c>
      <c r="I21" s="10" t="str">
        <f aca="false">Parámetros!$B$29</f>
        <v>Clásica</v>
      </c>
      <c r="J21" s="11" t="s">
        <v>347</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c r="P21" s="2" t="s">
        <v>348</v>
      </c>
      <c r="Q21" s="2" t="s">
        <v>349</v>
      </c>
      <c r="R21" s="2" t="s">
        <v>350</v>
      </c>
      <c r="S21" s="2" t="s">
        <v>351</v>
      </c>
      <c r="T21" s="2" t="s">
        <v>352</v>
      </c>
      <c r="U21" s="2" t="n">
        <v>3</v>
      </c>
      <c r="V21" s="2" t="s">
        <v>77</v>
      </c>
      <c r="W21" s="2" t="n">
        <v>3</v>
      </c>
      <c r="X21" s="2" t="s">
        <v>353</v>
      </c>
      <c r="Y21" s="2" t="s">
        <v>354</v>
      </c>
      <c r="Z21" s="2" t="s">
        <v>80</v>
      </c>
      <c r="AA21" s="2" t="s">
        <v>81</v>
      </c>
      <c r="AB21" s="2"/>
      <c r="AC21" s="2"/>
      <c r="AD21" s="2"/>
      <c r="AE21" s="2"/>
      <c r="AF21" s="2" t="s">
        <v>355</v>
      </c>
      <c r="AG21" s="2" t="s">
        <v>356</v>
      </c>
      <c r="AH21" s="2" t="s">
        <v>357</v>
      </c>
      <c r="AI21" s="2" t="s">
        <v>358</v>
      </c>
      <c r="AJ21" s="2"/>
      <c r="AK21" s="2"/>
      <c r="AL21" s="2"/>
      <c r="AM21" s="2"/>
      <c r="AN21" s="2" t="s">
        <v>87</v>
      </c>
      <c r="AO21" s="2" t="s">
        <v>359</v>
      </c>
      <c r="AP21" s="2" t="s">
        <v>89</v>
      </c>
    </row>
    <row r="22" customFormat="false" ht="15" hidden="false" customHeight="false" outlineLevel="0" collapsed="false">
      <c r="A22" s="8" t="s">
        <v>360</v>
      </c>
      <c r="B22" s="8" t="s">
        <v>360</v>
      </c>
      <c r="C22" s="2" t="s">
        <v>361</v>
      </c>
      <c r="D22" s="2" t="s">
        <v>159</v>
      </c>
      <c r="E22" s="2" t="s">
        <v>160</v>
      </c>
      <c r="F22" s="9" t="n">
        <f aca="false">Precios!N22</f>
        <v>382</v>
      </c>
      <c r="G22" s="2" t="n">
        <v>101</v>
      </c>
      <c r="H22" s="10" t="str">
        <f aca="false">Parámetros!$B$28</f>
        <v>Nuevo</v>
      </c>
      <c r="I22" s="10" t="str">
        <f aca="false">Parámetros!$B$29</f>
        <v>Clásica</v>
      </c>
      <c r="J22" s="11" t="s">
        <v>362</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163</v>
      </c>
      <c r="Q22" s="2" t="s">
        <v>164</v>
      </c>
      <c r="R22" s="2" t="s">
        <v>165</v>
      </c>
      <c r="S22" s="2" t="s">
        <v>263</v>
      </c>
      <c r="T22" s="2" t="s">
        <v>167</v>
      </c>
      <c r="U22" s="2" t="n">
        <v>36</v>
      </c>
      <c r="V22" s="2" t="s">
        <v>168</v>
      </c>
      <c r="W22" s="2" t="n">
        <v>36</v>
      </c>
      <c r="X22" s="2"/>
      <c r="Y22" s="2"/>
      <c r="Z22" s="2"/>
      <c r="AA22" s="2" t="s">
        <v>263</v>
      </c>
      <c r="AB22" s="2" t="s">
        <v>263</v>
      </c>
      <c r="AC22" s="2"/>
      <c r="AD22" s="2" t="s">
        <v>103</v>
      </c>
      <c r="AE22" s="2"/>
      <c r="AF22" s="2"/>
      <c r="AG22" s="2" t="s">
        <v>363</v>
      </c>
      <c r="AH22" s="2" t="s">
        <v>364</v>
      </c>
      <c r="AI22" s="2" t="s">
        <v>365</v>
      </c>
      <c r="AJ22" s="2" t="s">
        <v>366</v>
      </c>
      <c r="AK22" s="2"/>
      <c r="AL22" s="2"/>
      <c r="AM22" s="2"/>
      <c r="AN22" s="2" t="s">
        <v>172</v>
      </c>
      <c r="AO22" s="2" t="s">
        <v>367</v>
      </c>
      <c r="AP22" s="2" t="s">
        <v>89</v>
      </c>
    </row>
    <row r="23" customFormat="false" ht="15" hidden="false" customHeight="false" outlineLevel="0" collapsed="false">
      <c r="A23" s="8" t="s">
        <v>368</v>
      </c>
      <c r="B23" s="8" t="s">
        <v>368</v>
      </c>
      <c r="C23" s="2" t="s">
        <v>369</v>
      </c>
      <c r="D23" s="2" t="s">
        <v>300</v>
      </c>
      <c r="E23" s="2" t="s">
        <v>301</v>
      </c>
      <c r="F23" s="9" t="n">
        <f aca="false">Precios!N23</f>
        <v>96</v>
      </c>
      <c r="G23" s="2" t="n">
        <v>5685</v>
      </c>
      <c r="H23" s="10" t="str">
        <f aca="false">Parámetros!$B$28</f>
        <v>Nuevo</v>
      </c>
      <c r="I23" s="10" t="str">
        <f aca="false">Parámetros!$B$29</f>
        <v>Clásica</v>
      </c>
      <c r="J23" s="11" t="s">
        <v>370</v>
      </c>
      <c r="K23" s="10" t="str">
        <f aca="false">Parámetros!$B$30</f>
        <v>Mercado Envíos</v>
      </c>
      <c r="L23" s="2" t="str">
        <f aca="false">IF(F23&gt;=Parámetros!$B$7,"Envío gratis (obligatorio en Mercado Libre)",Parámetros!$B$31)</f>
        <v>A cargo del comprador</v>
      </c>
      <c r="M23" s="10" t="str">
        <f aca="false">Parámetros!$B$32</f>
        <v>No acepto</v>
      </c>
      <c r="N23" s="10" t="str">
        <f aca="false">Parámetros!$B$33</f>
        <v>Sin garantía</v>
      </c>
      <c r="O23" s="2"/>
      <c r="P23" s="2" t="s">
        <v>371</v>
      </c>
      <c r="Q23" s="2" t="s">
        <v>372</v>
      </c>
      <c r="R23" s="2" t="s">
        <v>373</v>
      </c>
      <c r="S23" s="2" t="s">
        <v>374</v>
      </c>
      <c r="T23" s="2" t="s">
        <v>375</v>
      </c>
      <c r="U23" s="2" t="n">
        <v>10</v>
      </c>
      <c r="V23" s="2" t="s">
        <v>77</v>
      </c>
      <c r="W23" s="2" t="n">
        <v>1</v>
      </c>
      <c r="X23" s="2" t="s">
        <v>376</v>
      </c>
      <c r="Y23" s="2"/>
      <c r="Z23" s="2" t="s">
        <v>377</v>
      </c>
      <c r="AA23" s="2" t="s">
        <v>81</v>
      </c>
      <c r="AB23" s="2"/>
      <c r="AC23" s="2"/>
      <c r="AD23" s="2"/>
      <c r="AE23" s="2"/>
      <c r="AF23" s="2"/>
      <c r="AG23" s="2" t="s">
        <v>378</v>
      </c>
      <c r="AH23" s="2"/>
      <c r="AI23" s="2"/>
      <c r="AJ23" s="2"/>
      <c r="AK23" s="2"/>
      <c r="AL23" s="2"/>
      <c r="AM23" s="2"/>
      <c r="AN23" s="2" t="s">
        <v>87</v>
      </c>
      <c r="AO23" s="2" t="s">
        <v>379</v>
      </c>
      <c r="AP23" s="2" t="s">
        <v>89</v>
      </c>
    </row>
    <row r="24" customFormat="false" ht="15" hidden="false" customHeight="false" outlineLevel="0" collapsed="false">
      <c r="A24" s="8" t="s">
        <v>380</v>
      </c>
      <c r="B24" s="8" t="s">
        <v>380</v>
      </c>
      <c r="C24" s="2" t="s">
        <v>381</v>
      </c>
      <c r="D24" s="2" t="s">
        <v>159</v>
      </c>
      <c r="E24" s="2" t="s">
        <v>160</v>
      </c>
      <c r="F24" s="9" t="n">
        <f aca="false">Precios!N24</f>
        <v>299</v>
      </c>
      <c r="G24" s="2" t="n">
        <v>292</v>
      </c>
      <c r="H24" s="10" t="str">
        <f aca="false">Parámetros!$B$28</f>
        <v>Nuevo</v>
      </c>
      <c r="I24" s="10" t="str">
        <f aca="false">Parámetros!$B$29</f>
        <v>Clásica</v>
      </c>
      <c r="J24" s="11" t="s">
        <v>382</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383</v>
      </c>
      <c r="P24" s="2" t="s">
        <v>163</v>
      </c>
      <c r="Q24" s="2" t="s">
        <v>164</v>
      </c>
      <c r="R24" s="2" t="s">
        <v>384</v>
      </c>
      <c r="S24" s="2" t="s">
        <v>385</v>
      </c>
      <c r="T24" s="2" t="s">
        <v>167</v>
      </c>
      <c r="U24" s="2" t="n">
        <v>40</v>
      </c>
      <c r="V24" s="2" t="s">
        <v>168</v>
      </c>
      <c r="W24" s="2" t="n">
        <v>40</v>
      </c>
      <c r="X24" s="2"/>
      <c r="Y24" s="2"/>
      <c r="Z24" s="2"/>
      <c r="AA24" s="2" t="s">
        <v>178</v>
      </c>
      <c r="AB24" s="2" t="s">
        <v>178</v>
      </c>
      <c r="AC24" s="2"/>
      <c r="AD24" s="2" t="s">
        <v>250</v>
      </c>
      <c r="AE24" s="2"/>
      <c r="AF24" s="2"/>
      <c r="AG24" s="2" t="s">
        <v>386</v>
      </c>
      <c r="AH24" s="2" t="s">
        <v>387</v>
      </c>
      <c r="AI24" s="2" t="s">
        <v>388</v>
      </c>
      <c r="AJ24" s="2"/>
      <c r="AK24" s="2"/>
      <c r="AL24" s="2"/>
      <c r="AM24" s="2"/>
      <c r="AN24" s="2" t="s">
        <v>172</v>
      </c>
      <c r="AO24" s="2" t="s">
        <v>389</v>
      </c>
      <c r="AP24" s="2" t="s">
        <v>89</v>
      </c>
    </row>
    <row r="25" customFormat="false" ht="15" hidden="false" customHeight="false" outlineLevel="0" collapsed="false">
      <c r="A25" s="8" t="s">
        <v>390</v>
      </c>
      <c r="B25" s="8" t="s">
        <v>390</v>
      </c>
      <c r="C25" s="2" t="s">
        <v>391</v>
      </c>
      <c r="D25" s="2" t="s">
        <v>68</v>
      </c>
      <c r="E25" s="2" t="s">
        <v>69</v>
      </c>
      <c r="F25" s="9" t="n">
        <f aca="false">Precios!N25</f>
        <v>499</v>
      </c>
      <c r="G25" s="2" t="n">
        <v>945</v>
      </c>
      <c r="H25" s="10" t="str">
        <f aca="false">Parámetros!$B$28</f>
        <v>Nuevo</v>
      </c>
      <c r="I25" s="10" t="str">
        <f aca="false">Parámetros!$B$29</f>
        <v>Clásica</v>
      </c>
      <c r="J25" s="11" t="s">
        <v>392</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393</v>
      </c>
      <c r="P25" s="2" t="s">
        <v>394</v>
      </c>
      <c r="Q25" s="2" t="s">
        <v>395</v>
      </c>
      <c r="R25" s="2" t="s">
        <v>396</v>
      </c>
      <c r="S25" s="2" t="s">
        <v>397</v>
      </c>
      <c r="T25" s="2" t="s">
        <v>216</v>
      </c>
      <c r="U25" s="2" t="n">
        <v>30</v>
      </c>
      <c r="V25" s="2" t="s">
        <v>217</v>
      </c>
      <c r="W25" s="2" t="n">
        <v>30</v>
      </c>
      <c r="X25" s="2" t="s">
        <v>398</v>
      </c>
      <c r="Y25" s="2" t="s">
        <v>397</v>
      </c>
      <c r="Z25" s="2" t="s">
        <v>133</v>
      </c>
      <c r="AA25" s="2" t="s">
        <v>81</v>
      </c>
      <c r="AB25" s="2"/>
      <c r="AC25" s="2"/>
      <c r="AD25" s="2"/>
      <c r="AE25" s="2"/>
      <c r="AF25" s="2" t="s">
        <v>399</v>
      </c>
      <c r="AG25" s="2" t="s">
        <v>152</v>
      </c>
      <c r="AH25" s="2" t="s">
        <v>400</v>
      </c>
      <c r="AI25" s="2" t="s">
        <v>401</v>
      </c>
      <c r="AJ25" s="2" t="s">
        <v>402</v>
      </c>
      <c r="AK25" s="2"/>
      <c r="AL25" s="2"/>
      <c r="AM25" s="2"/>
      <c r="AN25" s="2" t="s">
        <v>87</v>
      </c>
      <c r="AO25" s="2" t="s">
        <v>403</v>
      </c>
      <c r="AP25" s="2" t="s">
        <v>89</v>
      </c>
    </row>
    <row r="26" customFormat="false" ht="15" hidden="false" customHeight="false" outlineLevel="0" collapsed="false">
      <c r="A26" s="8" t="s">
        <v>404</v>
      </c>
      <c r="B26" s="8" t="s">
        <v>404</v>
      </c>
      <c r="C26" s="2" t="s">
        <v>405</v>
      </c>
      <c r="D26" s="2" t="s">
        <v>92</v>
      </c>
      <c r="E26" s="2" t="s">
        <v>93</v>
      </c>
      <c r="F26" s="9" t="n">
        <f aca="false">Precios!N26</f>
        <v>202</v>
      </c>
      <c r="G26" s="2" t="n">
        <v>1641</v>
      </c>
      <c r="H26" s="10" t="str">
        <f aca="false">Parámetros!$B$28</f>
        <v>Nuevo</v>
      </c>
      <c r="I26" s="10" t="str">
        <f aca="false">Parámetros!$B$29</f>
        <v>Clásica</v>
      </c>
      <c r="J26" s="11" t="s">
        <v>406</v>
      </c>
      <c r="K26" s="10" t="str">
        <f aca="false">Parámetros!$B$30</f>
        <v>Mercado Envíos</v>
      </c>
      <c r="L26" s="2" t="str">
        <f aca="false">IF(F26&gt;=Parámetros!$B$7,"Envío gratis (obligatorio en Mercado Libre)",Parámetros!$B$31)</f>
        <v>A cargo del comprador</v>
      </c>
      <c r="M26" s="10" t="str">
        <f aca="false">Parámetros!$B$32</f>
        <v>No acepto</v>
      </c>
      <c r="N26" s="10" t="str">
        <f aca="false">Parámetros!$B$33</f>
        <v>Sin garantía</v>
      </c>
      <c r="O26" s="2" t="s">
        <v>407</v>
      </c>
      <c r="P26" s="2" t="s">
        <v>95</v>
      </c>
      <c r="Q26" s="2" t="s">
        <v>96</v>
      </c>
      <c r="R26" s="2" t="s">
        <v>97</v>
      </c>
      <c r="S26" s="2" t="s">
        <v>98</v>
      </c>
      <c r="T26" s="2" t="s">
        <v>99</v>
      </c>
      <c r="U26" s="2" t="n">
        <v>400</v>
      </c>
      <c r="V26" s="2" t="s">
        <v>100</v>
      </c>
      <c r="W26" s="2" t="n">
        <v>1</v>
      </c>
      <c r="X26" s="2"/>
      <c r="Y26" s="2"/>
      <c r="Z26" s="2"/>
      <c r="AA26" s="2" t="s">
        <v>101</v>
      </c>
      <c r="AB26" s="2"/>
      <c r="AC26" s="2" t="s">
        <v>102</v>
      </c>
      <c r="AD26" s="2" t="s">
        <v>103</v>
      </c>
      <c r="AE26" s="2"/>
      <c r="AF26" s="2"/>
      <c r="AG26" s="2" t="s">
        <v>408</v>
      </c>
      <c r="AH26" s="2" t="s">
        <v>409</v>
      </c>
      <c r="AI26" s="2" t="s">
        <v>410</v>
      </c>
      <c r="AJ26" s="2" t="s">
        <v>411</v>
      </c>
      <c r="AK26" s="2"/>
      <c r="AL26" s="2"/>
      <c r="AM26" s="2"/>
      <c r="AN26" s="2" t="s">
        <v>108</v>
      </c>
      <c r="AO26" s="2" t="s">
        <v>412</v>
      </c>
      <c r="AP26" s="2" t="s">
        <v>89</v>
      </c>
    </row>
    <row r="27" customFormat="false" ht="15" hidden="false" customHeight="false" outlineLevel="0" collapsed="false">
      <c r="A27" s="8" t="s">
        <v>413</v>
      </c>
      <c r="B27" s="8" t="s">
        <v>413</v>
      </c>
      <c r="C27" s="2" t="s">
        <v>414</v>
      </c>
      <c r="D27" s="2" t="s">
        <v>345</v>
      </c>
      <c r="E27" s="2" t="s">
        <v>346</v>
      </c>
      <c r="F27" s="9" t="n">
        <f aca="false">Precios!N27</f>
        <v>307</v>
      </c>
      <c r="G27" s="2" t="n">
        <v>879</v>
      </c>
      <c r="H27" s="10" t="str">
        <f aca="false">Parámetros!$B$28</f>
        <v>Nuevo</v>
      </c>
      <c r="I27" s="10" t="str">
        <f aca="false">Parámetros!$B$29</f>
        <v>Clásica</v>
      </c>
      <c r="J27" s="11" t="s">
        <v>415</v>
      </c>
      <c r="K27" s="10" t="str">
        <f aca="false">Parámetros!$B$30</f>
        <v>Mercado Envíos</v>
      </c>
      <c r="L27" s="2" t="str">
        <f aca="false">IF(F27&gt;=Parámetros!$B$7,"Envío gratis (obligatorio en Mercado Libre)",Parámetros!$B$31)</f>
        <v>Envío gratis (obligatorio en Mercado Libre)</v>
      </c>
      <c r="M27" s="10" t="str">
        <f aca="false">Parámetros!$B$32</f>
        <v>No acepto</v>
      </c>
      <c r="N27" s="10" t="str">
        <f aca="false">Parámetros!$B$33</f>
        <v>Sin garantía</v>
      </c>
      <c r="O27" s="2"/>
      <c r="P27" s="2" t="s">
        <v>348</v>
      </c>
      <c r="Q27" s="2" t="s">
        <v>416</v>
      </c>
      <c r="R27" s="2" t="s">
        <v>417</v>
      </c>
      <c r="S27" s="2" t="s">
        <v>149</v>
      </c>
      <c r="T27" s="2" t="s">
        <v>149</v>
      </c>
      <c r="U27" s="2" t="n">
        <v>20</v>
      </c>
      <c r="V27" s="2" t="s">
        <v>130</v>
      </c>
      <c r="W27" s="2" t="n">
        <v>20</v>
      </c>
      <c r="X27" s="2" t="s">
        <v>418</v>
      </c>
      <c r="Y27" s="2" t="s">
        <v>419</v>
      </c>
      <c r="Z27" s="2" t="s">
        <v>133</v>
      </c>
      <c r="AA27" s="2"/>
      <c r="AB27" s="2"/>
      <c r="AC27" s="2"/>
      <c r="AD27" s="2"/>
      <c r="AE27" s="2"/>
      <c r="AF27" s="2"/>
      <c r="AG27" s="2" t="s">
        <v>420</v>
      </c>
      <c r="AH27" s="2" t="s">
        <v>421</v>
      </c>
      <c r="AI27" s="2" t="s">
        <v>422</v>
      </c>
      <c r="AJ27" s="2" t="s">
        <v>423</v>
      </c>
      <c r="AK27" s="2" t="s">
        <v>424</v>
      </c>
      <c r="AL27" s="2"/>
      <c r="AM27" s="2"/>
      <c r="AN27" s="2" t="s">
        <v>87</v>
      </c>
      <c r="AO27" s="2" t="s">
        <v>425</v>
      </c>
      <c r="AP27" s="2" t="s">
        <v>89</v>
      </c>
    </row>
    <row r="28" customFormat="false" ht="15" hidden="false" customHeight="false" outlineLevel="0" collapsed="false">
      <c r="A28" s="8" t="s">
        <v>426</v>
      </c>
      <c r="B28" s="8" t="s">
        <v>426</v>
      </c>
      <c r="C28" s="2" t="s">
        <v>427</v>
      </c>
      <c r="D28" s="2" t="s">
        <v>159</v>
      </c>
      <c r="E28" s="2" t="s">
        <v>160</v>
      </c>
      <c r="F28" s="9" t="n">
        <f aca="false">Precios!N28</f>
        <v>196</v>
      </c>
      <c r="G28" s="2" t="n">
        <v>390</v>
      </c>
      <c r="H28" s="10" t="str">
        <f aca="false">Parámetros!$B$28</f>
        <v>Nuevo</v>
      </c>
      <c r="I28" s="10" t="str">
        <f aca="false">Parámetros!$B$29</f>
        <v>Clásica</v>
      </c>
      <c r="J28" s="11" t="s">
        <v>428</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c r="P28" s="2" t="s">
        <v>227</v>
      </c>
      <c r="Q28" s="2" t="s">
        <v>164</v>
      </c>
      <c r="R28" s="2" t="s">
        <v>228</v>
      </c>
      <c r="S28" s="2" t="s">
        <v>429</v>
      </c>
      <c r="T28" s="2" t="s">
        <v>167</v>
      </c>
      <c r="U28" s="2" t="n">
        <v>40</v>
      </c>
      <c r="V28" s="2" t="s">
        <v>168</v>
      </c>
      <c r="W28" s="2" t="n">
        <v>40</v>
      </c>
      <c r="X28" s="2"/>
      <c r="Y28" s="2"/>
      <c r="Z28" s="2"/>
      <c r="AA28" s="2" t="s">
        <v>98</v>
      </c>
      <c r="AB28" s="2" t="s">
        <v>430</v>
      </c>
      <c r="AC28" s="2"/>
      <c r="AD28" s="2" t="s">
        <v>103</v>
      </c>
      <c r="AE28" s="2"/>
      <c r="AF28" s="2"/>
      <c r="AG28" s="2" t="s">
        <v>431</v>
      </c>
      <c r="AH28" s="2" t="s">
        <v>432</v>
      </c>
      <c r="AI28" s="2" t="s">
        <v>433</v>
      </c>
      <c r="AJ28" s="2"/>
      <c r="AK28" s="2"/>
      <c r="AL28" s="2"/>
      <c r="AM28" s="2"/>
      <c r="AN28" s="2" t="s">
        <v>172</v>
      </c>
      <c r="AO28" s="2" t="s">
        <v>434</v>
      </c>
      <c r="AP28" s="2" t="s">
        <v>89</v>
      </c>
    </row>
    <row r="29" customFormat="false" ht="15" hidden="false" customHeight="false" outlineLevel="0" collapsed="false">
      <c r="A29" s="8" t="s">
        <v>435</v>
      </c>
      <c r="B29" s="8" t="s">
        <v>435</v>
      </c>
      <c r="C29" s="2" t="s">
        <v>436</v>
      </c>
      <c r="D29" s="2" t="s">
        <v>159</v>
      </c>
      <c r="E29" s="2" t="s">
        <v>160</v>
      </c>
      <c r="F29" s="9" t="n">
        <f aca="false">Precios!N29</f>
        <v>231</v>
      </c>
      <c r="G29" s="2" t="n">
        <v>432</v>
      </c>
      <c r="H29" s="10" t="str">
        <f aca="false">Parámetros!$B$28</f>
        <v>Nuevo</v>
      </c>
      <c r="I29" s="10" t="str">
        <f aca="false">Parámetros!$B$29</f>
        <v>Clásica</v>
      </c>
      <c r="J29" s="11" t="s">
        <v>437</v>
      </c>
      <c r="K29" s="10" t="str">
        <f aca="false">Parámetros!$B$30</f>
        <v>Mercado Envíos</v>
      </c>
      <c r="L29" s="2" t="str">
        <f aca="false">IF(F29&gt;=Parámetros!$B$7,"Envío gratis (obligatorio en Mercado Libre)",Parámetros!$B$31)</f>
        <v>A cargo del comprador</v>
      </c>
      <c r="M29" s="10" t="str">
        <f aca="false">Parámetros!$B$32</f>
        <v>No acepto</v>
      </c>
      <c r="N29" s="10" t="str">
        <f aca="false">Parámetros!$B$33</f>
        <v>Sin garantía</v>
      </c>
      <c r="O29" s="2"/>
      <c r="P29" s="2" t="s">
        <v>227</v>
      </c>
      <c r="Q29" s="2" t="s">
        <v>164</v>
      </c>
      <c r="R29" s="2" t="s">
        <v>228</v>
      </c>
      <c r="S29" s="2" t="s">
        <v>438</v>
      </c>
      <c r="T29" s="2" t="s">
        <v>167</v>
      </c>
      <c r="U29" s="2" t="n">
        <v>44</v>
      </c>
      <c r="V29" s="2" t="s">
        <v>168</v>
      </c>
      <c r="W29" s="2" t="n">
        <v>44</v>
      </c>
      <c r="X29" s="2"/>
      <c r="Y29" s="2"/>
      <c r="Z29" s="2"/>
      <c r="AA29" s="2" t="s">
        <v>439</v>
      </c>
      <c r="AB29" s="2" t="s">
        <v>440</v>
      </c>
      <c r="AC29" s="2"/>
      <c r="AD29" s="2" t="s">
        <v>103</v>
      </c>
      <c r="AE29" s="2"/>
      <c r="AF29" s="2"/>
      <c r="AG29" s="2" t="s">
        <v>441</v>
      </c>
      <c r="AH29" s="2" t="s">
        <v>442</v>
      </c>
      <c r="AI29" s="2" t="s">
        <v>443</v>
      </c>
      <c r="AJ29" s="2" t="s">
        <v>444</v>
      </c>
      <c r="AK29" s="2"/>
      <c r="AL29" s="2"/>
      <c r="AM29" s="2"/>
      <c r="AN29" s="2" t="s">
        <v>172</v>
      </c>
      <c r="AO29" s="2" t="s">
        <v>445</v>
      </c>
      <c r="AP29" s="2" t="s">
        <v>89</v>
      </c>
    </row>
    <row r="30" customFormat="false" ht="15" hidden="false" customHeight="false" outlineLevel="0" collapsed="false">
      <c r="A30" s="8" t="s">
        <v>446</v>
      </c>
      <c r="B30" s="8" t="s">
        <v>446</v>
      </c>
      <c r="C30" s="2" t="s">
        <v>447</v>
      </c>
      <c r="D30" s="2" t="s">
        <v>448</v>
      </c>
      <c r="E30" s="2" t="s">
        <v>449</v>
      </c>
      <c r="F30" s="9" t="n">
        <f aca="false">Precios!N30</f>
        <v>316</v>
      </c>
      <c r="G30" s="2" t="n">
        <v>0</v>
      </c>
      <c r="H30" s="10" t="str">
        <f aca="false">Parámetros!$B$28</f>
        <v>Nuevo</v>
      </c>
      <c r="I30" s="10" t="str">
        <f aca="false">Parámetros!$B$29</f>
        <v>Clásica</v>
      </c>
      <c r="J30" s="11" t="s">
        <v>450</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c r="P30" s="2" t="s">
        <v>451</v>
      </c>
      <c r="Q30" s="2" t="s">
        <v>452</v>
      </c>
      <c r="R30" s="2"/>
      <c r="S30" s="2" t="s">
        <v>453</v>
      </c>
      <c r="T30" s="2" t="s">
        <v>216</v>
      </c>
      <c r="U30" s="2" t="n">
        <v>16</v>
      </c>
      <c r="V30" s="2" t="s">
        <v>217</v>
      </c>
      <c r="W30" s="2" t="n">
        <v>16</v>
      </c>
      <c r="X30" s="2" t="s">
        <v>454</v>
      </c>
      <c r="Y30" s="2" t="s">
        <v>453</v>
      </c>
      <c r="Z30" s="2" t="s">
        <v>133</v>
      </c>
      <c r="AA30" s="2"/>
      <c r="AB30" s="2"/>
      <c r="AC30" s="2"/>
      <c r="AD30" s="2"/>
      <c r="AE30" s="2"/>
      <c r="AF30" s="2"/>
      <c r="AG30" s="2" t="s">
        <v>455</v>
      </c>
      <c r="AH30" s="2" t="s">
        <v>456</v>
      </c>
      <c r="AI30" s="2"/>
      <c r="AJ30" s="2"/>
      <c r="AK30" s="2"/>
      <c r="AL30" s="2"/>
      <c r="AM30" s="2"/>
      <c r="AN30" s="2" t="s">
        <v>87</v>
      </c>
      <c r="AO30" s="2" t="s">
        <v>457</v>
      </c>
      <c r="AP30" s="2" t="s">
        <v>89</v>
      </c>
    </row>
    <row r="31" customFormat="false" ht="15" hidden="false" customHeight="false" outlineLevel="0" collapsed="false">
      <c r="A31" s="8" t="s">
        <v>458</v>
      </c>
      <c r="B31" s="8" t="s">
        <v>458</v>
      </c>
      <c r="C31" s="2" t="s">
        <v>459</v>
      </c>
      <c r="D31" s="2" t="s">
        <v>159</v>
      </c>
      <c r="E31" s="2" t="s">
        <v>160</v>
      </c>
      <c r="F31" s="9" t="n">
        <f aca="false">Precios!N31</f>
        <v>299</v>
      </c>
      <c r="G31" s="2" t="n">
        <v>235</v>
      </c>
      <c r="H31" s="10" t="str">
        <f aca="false">Parámetros!$B$28</f>
        <v>Nuevo</v>
      </c>
      <c r="I31" s="10" t="str">
        <f aca="false">Parámetros!$B$29</f>
        <v>Clásica</v>
      </c>
      <c r="J31" s="11" t="s">
        <v>460</v>
      </c>
      <c r="K31" s="10" t="str">
        <f aca="false">Parámetros!$B$30</f>
        <v>Mercado Envíos</v>
      </c>
      <c r="L31" s="2" t="str">
        <f aca="false">IF(F31&gt;=Parámetros!$B$7,"Envío gratis (obligatorio en Mercado Libre)",Parámetros!$B$31)</f>
        <v>Envío gratis (obligatorio en Mercado Libre)</v>
      </c>
      <c r="M31" s="10" t="str">
        <f aca="false">Parámetros!$B$32</f>
        <v>No acepto</v>
      </c>
      <c r="N31" s="10" t="str">
        <f aca="false">Parámetros!$B$33</f>
        <v>Sin garantía</v>
      </c>
      <c r="O31" s="2"/>
      <c r="P31" s="2" t="s">
        <v>163</v>
      </c>
      <c r="Q31" s="2" t="s">
        <v>164</v>
      </c>
      <c r="R31" s="2" t="s">
        <v>384</v>
      </c>
      <c r="S31" s="2" t="s">
        <v>461</v>
      </c>
      <c r="T31" s="2" t="s">
        <v>167</v>
      </c>
      <c r="U31" s="2" t="n">
        <v>40</v>
      </c>
      <c r="V31" s="2" t="s">
        <v>168</v>
      </c>
      <c r="W31" s="2" t="n">
        <v>40</v>
      </c>
      <c r="X31" s="2"/>
      <c r="Y31" s="2"/>
      <c r="Z31" s="2"/>
      <c r="AA31" s="2" t="s">
        <v>178</v>
      </c>
      <c r="AB31" s="2" t="s">
        <v>178</v>
      </c>
      <c r="AC31" s="2"/>
      <c r="AD31" s="2" t="s">
        <v>462</v>
      </c>
      <c r="AE31" s="2"/>
      <c r="AF31" s="2"/>
      <c r="AG31" s="2" t="s">
        <v>386</v>
      </c>
      <c r="AH31" s="2" t="s">
        <v>463</v>
      </c>
      <c r="AI31" s="2"/>
      <c r="AJ31" s="2"/>
      <c r="AK31" s="2"/>
      <c r="AL31" s="2"/>
      <c r="AM31" s="2"/>
      <c r="AN31" s="2" t="s">
        <v>172</v>
      </c>
      <c r="AO31" s="2" t="s">
        <v>464</v>
      </c>
      <c r="AP31" s="2" t="s">
        <v>89</v>
      </c>
    </row>
    <row r="32" customFormat="false" ht="15" hidden="false" customHeight="false" outlineLevel="0" collapsed="false">
      <c r="A32" s="8" t="s">
        <v>465</v>
      </c>
      <c r="B32" s="8" t="s">
        <v>465</v>
      </c>
      <c r="C32" s="2" t="s">
        <v>466</v>
      </c>
      <c r="D32" s="2" t="s">
        <v>467</v>
      </c>
      <c r="E32" s="2" t="s">
        <v>468</v>
      </c>
      <c r="F32" s="9" t="n">
        <f aca="false">Precios!N32</f>
        <v>119</v>
      </c>
      <c r="G32" s="2" t="n">
        <v>1300</v>
      </c>
      <c r="H32" s="10" t="str">
        <f aca="false">Parámetros!$B$28</f>
        <v>Nuevo</v>
      </c>
      <c r="I32" s="10" t="str">
        <f aca="false">Parámetros!$B$29</f>
        <v>Clásica</v>
      </c>
      <c r="J32" s="11" t="s">
        <v>469</v>
      </c>
      <c r="K32" s="10" t="str">
        <f aca="false">Parámetros!$B$30</f>
        <v>Mercado Envíos</v>
      </c>
      <c r="L32" s="2" t="str">
        <f aca="false">IF(F32&gt;=Parámetros!$B$7,"Envío gratis (obligatorio en Mercado Libre)",Parámetros!$B$31)</f>
        <v>A cargo del comprador</v>
      </c>
      <c r="M32" s="10" t="str">
        <f aca="false">Parámetros!$B$32</f>
        <v>No acepto</v>
      </c>
      <c r="N32" s="10" t="str">
        <f aca="false">Parámetros!$B$33</f>
        <v>Sin garantía</v>
      </c>
      <c r="O32" s="2"/>
      <c r="P32" s="2" t="s">
        <v>470</v>
      </c>
      <c r="Q32" s="2" t="s">
        <v>332</v>
      </c>
      <c r="R32" s="2" t="s">
        <v>470</v>
      </c>
      <c r="S32" s="2" t="s">
        <v>471</v>
      </c>
      <c r="T32" s="2" t="s">
        <v>472</v>
      </c>
      <c r="U32" s="2" t="n">
        <v>40</v>
      </c>
      <c r="V32" s="2" t="s">
        <v>77</v>
      </c>
      <c r="W32" s="2" t="n">
        <v>1</v>
      </c>
      <c r="X32" s="2"/>
      <c r="Y32" s="2"/>
      <c r="Z32" s="2"/>
      <c r="AA32" s="2"/>
      <c r="AB32" s="2"/>
      <c r="AC32" s="2"/>
      <c r="AD32" s="2"/>
      <c r="AE32" s="2"/>
      <c r="AF32" s="2"/>
      <c r="AG32" s="2" t="s">
        <v>473</v>
      </c>
      <c r="AH32" s="2" t="s">
        <v>474</v>
      </c>
      <c r="AI32" s="2"/>
      <c r="AJ32" s="2"/>
      <c r="AK32" s="2"/>
      <c r="AL32" s="2"/>
      <c r="AM32" s="2"/>
      <c r="AN32" s="2" t="s">
        <v>87</v>
      </c>
      <c r="AO32" s="2" t="s">
        <v>475</v>
      </c>
      <c r="AP32" s="2" t="s">
        <v>89</v>
      </c>
    </row>
    <row r="33" customFormat="false" ht="15" hidden="false" customHeight="false" outlineLevel="0" collapsed="false">
      <c r="A33" s="8" t="s">
        <v>476</v>
      </c>
      <c r="B33" s="8" t="s">
        <v>476</v>
      </c>
      <c r="C33" s="2" t="s">
        <v>477</v>
      </c>
      <c r="D33" s="2" t="s">
        <v>478</v>
      </c>
      <c r="E33" s="2" t="s">
        <v>479</v>
      </c>
      <c r="F33" s="9" t="n">
        <f aca="false">Precios!N33</f>
        <v>435</v>
      </c>
      <c r="G33" s="2" t="n">
        <v>212</v>
      </c>
      <c r="H33" s="10" t="str">
        <f aca="false">Parámetros!$B$28</f>
        <v>Nuevo</v>
      </c>
      <c r="I33" s="10" t="str">
        <f aca="false">Parámetros!$B$29</f>
        <v>Clásica</v>
      </c>
      <c r="J33" s="11" t="s">
        <v>480</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c r="P33" s="2" t="s">
        <v>481</v>
      </c>
      <c r="Q33" s="2" t="s">
        <v>482</v>
      </c>
      <c r="R33" s="2" t="s">
        <v>483</v>
      </c>
      <c r="S33" s="2" t="s">
        <v>484</v>
      </c>
      <c r="T33" s="2" t="s">
        <v>485</v>
      </c>
      <c r="U33" s="2" t="n">
        <v>10</v>
      </c>
      <c r="V33" s="2" t="s">
        <v>77</v>
      </c>
      <c r="W33" s="2" t="n">
        <v>1</v>
      </c>
      <c r="X33" s="2" t="s">
        <v>486</v>
      </c>
      <c r="Y33" s="2" t="s">
        <v>487</v>
      </c>
      <c r="Z33" s="2" t="s">
        <v>488</v>
      </c>
      <c r="AA33" s="2"/>
      <c r="AB33" s="2"/>
      <c r="AC33" s="2"/>
      <c r="AD33" s="2"/>
      <c r="AE33" s="2"/>
      <c r="AF33" s="2" t="s">
        <v>489</v>
      </c>
      <c r="AG33" s="2" t="s">
        <v>490</v>
      </c>
      <c r="AH33" s="2" t="s">
        <v>491</v>
      </c>
      <c r="AI33" s="2" t="s">
        <v>492</v>
      </c>
      <c r="AJ33" s="2" t="s">
        <v>493</v>
      </c>
      <c r="AK33" s="2"/>
      <c r="AL33" s="2"/>
      <c r="AM33" s="2"/>
      <c r="AN33" s="2" t="s">
        <v>87</v>
      </c>
      <c r="AO33" s="2" t="s">
        <v>494</v>
      </c>
      <c r="AP33" s="2" t="s">
        <v>89</v>
      </c>
    </row>
    <row r="34" customFormat="false" ht="15" hidden="false" customHeight="false" outlineLevel="0" collapsed="false">
      <c r="A34" s="8" t="s">
        <v>495</v>
      </c>
      <c r="B34" s="8" t="s">
        <v>495</v>
      </c>
      <c r="C34" s="2" t="s">
        <v>496</v>
      </c>
      <c r="D34" s="2" t="s">
        <v>159</v>
      </c>
      <c r="E34" s="2" t="s">
        <v>160</v>
      </c>
      <c r="F34" s="9" t="n">
        <f aca="false">Precios!N34</f>
        <v>299</v>
      </c>
      <c r="G34" s="2" t="n">
        <v>305</v>
      </c>
      <c r="H34" s="10" t="str">
        <f aca="false">Parámetros!$B$28</f>
        <v>Nuevo</v>
      </c>
      <c r="I34" s="10" t="str">
        <f aca="false">Parámetros!$B$29</f>
        <v>Clásica</v>
      </c>
      <c r="J34" s="11" t="s">
        <v>497</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c r="P34" s="2" t="s">
        <v>163</v>
      </c>
      <c r="Q34" s="2" t="s">
        <v>164</v>
      </c>
      <c r="R34" s="2" t="s">
        <v>384</v>
      </c>
      <c r="S34" s="2" t="s">
        <v>498</v>
      </c>
      <c r="T34" s="2" t="s">
        <v>167</v>
      </c>
      <c r="U34" s="2" t="n">
        <v>40</v>
      </c>
      <c r="V34" s="2" t="s">
        <v>168</v>
      </c>
      <c r="W34" s="2" t="n">
        <v>40</v>
      </c>
      <c r="X34" s="2"/>
      <c r="Y34" s="2"/>
      <c r="Z34" s="2"/>
      <c r="AA34" s="2" t="s">
        <v>166</v>
      </c>
      <c r="AB34" s="2" t="s">
        <v>166</v>
      </c>
      <c r="AC34" s="2"/>
      <c r="AD34" s="2" t="s">
        <v>462</v>
      </c>
      <c r="AE34" s="2"/>
      <c r="AF34" s="2"/>
      <c r="AG34" s="2" t="s">
        <v>499</v>
      </c>
      <c r="AH34" s="2" t="s">
        <v>500</v>
      </c>
      <c r="AI34" s="2"/>
      <c r="AJ34" s="2"/>
      <c r="AK34" s="2"/>
      <c r="AL34" s="2"/>
      <c r="AM34" s="2"/>
      <c r="AN34" s="2" t="s">
        <v>172</v>
      </c>
      <c r="AO34" s="2" t="s">
        <v>501</v>
      </c>
      <c r="AP34" s="2" t="s">
        <v>89</v>
      </c>
    </row>
    <row r="35" customFormat="false" ht="15" hidden="false" customHeight="false" outlineLevel="0" collapsed="false">
      <c r="A35" s="8" t="s">
        <v>502</v>
      </c>
      <c r="B35" s="8" t="s">
        <v>502</v>
      </c>
      <c r="C35" s="2" t="s">
        <v>503</v>
      </c>
      <c r="D35" s="2" t="s">
        <v>478</v>
      </c>
      <c r="E35" s="2" t="s">
        <v>479</v>
      </c>
      <c r="F35" s="9" t="n">
        <f aca="false">Precios!N35</f>
        <v>630</v>
      </c>
      <c r="G35" s="2" t="n">
        <v>295</v>
      </c>
      <c r="H35" s="10" t="str">
        <f aca="false">Parámetros!$B$28</f>
        <v>Nuevo</v>
      </c>
      <c r="I35" s="10" t="str">
        <f aca="false">Parámetros!$B$29</f>
        <v>Clásica</v>
      </c>
      <c r="J35" s="11" t="s">
        <v>504</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c r="P35" s="2" t="s">
        <v>505</v>
      </c>
      <c r="Q35" s="2" t="s">
        <v>506</v>
      </c>
      <c r="R35" s="2" t="s">
        <v>507</v>
      </c>
      <c r="S35" s="2" t="s">
        <v>508</v>
      </c>
      <c r="T35" s="2" t="s">
        <v>485</v>
      </c>
      <c r="U35" s="2" t="n">
        <v>10</v>
      </c>
      <c r="V35" s="2" t="s">
        <v>77</v>
      </c>
      <c r="W35" s="2" t="n">
        <v>1</v>
      </c>
      <c r="X35" s="2" t="s">
        <v>509</v>
      </c>
      <c r="Y35" s="2" t="s">
        <v>510</v>
      </c>
      <c r="Z35" s="2" t="s">
        <v>488</v>
      </c>
      <c r="AA35" s="2"/>
      <c r="AB35" s="2"/>
      <c r="AC35" s="2"/>
      <c r="AD35" s="2"/>
      <c r="AE35" s="2"/>
      <c r="AF35" s="2"/>
      <c r="AG35" s="2" t="s">
        <v>511</v>
      </c>
      <c r="AH35" s="2" t="s">
        <v>512</v>
      </c>
      <c r="AI35" s="2"/>
      <c r="AJ35" s="2"/>
      <c r="AK35" s="2"/>
      <c r="AL35" s="2"/>
      <c r="AM35" s="2"/>
      <c r="AN35" s="2" t="s">
        <v>87</v>
      </c>
      <c r="AO35" s="2" t="s">
        <v>513</v>
      </c>
      <c r="AP35" s="2" t="s">
        <v>89</v>
      </c>
    </row>
    <row r="36" customFormat="false" ht="15" hidden="false" customHeight="false" outlineLevel="0" collapsed="false">
      <c r="A36" s="8" t="s">
        <v>514</v>
      </c>
      <c r="B36" s="8" t="s">
        <v>514</v>
      </c>
      <c r="C36" s="2" t="s">
        <v>515</v>
      </c>
      <c r="D36" s="2" t="s">
        <v>92</v>
      </c>
      <c r="E36" s="2" t="s">
        <v>93</v>
      </c>
      <c r="F36" s="9" t="n">
        <f aca="false">Precios!N36</f>
        <v>254</v>
      </c>
      <c r="G36" s="2" t="n">
        <v>472</v>
      </c>
      <c r="H36" s="10" t="str">
        <f aca="false">Parámetros!$B$28</f>
        <v>Nuevo</v>
      </c>
      <c r="I36" s="10" t="str">
        <f aca="false">Parámetros!$B$29</f>
        <v>Clásica</v>
      </c>
      <c r="J36" s="11" t="s">
        <v>516</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c r="P36" s="2" t="s">
        <v>95</v>
      </c>
      <c r="Q36" s="2" t="s">
        <v>96</v>
      </c>
      <c r="R36" s="2" t="s">
        <v>97</v>
      </c>
      <c r="S36" s="2" t="s">
        <v>439</v>
      </c>
      <c r="T36" s="2" t="s">
        <v>99</v>
      </c>
      <c r="U36" s="2" t="n">
        <v>800</v>
      </c>
      <c r="V36" s="2" t="s">
        <v>100</v>
      </c>
      <c r="W36" s="2" t="n">
        <v>1</v>
      </c>
      <c r="X36" s="2"/>
      <c r="Y36" s="2"/>
      <c r="Z36" s="2"/>
      <c r="AA36" s="2" t="s">
        <v>517</v>
      </c>
      <c r="AB36" s="2"/>
      <c r="AC36" s="2"/>
      <c r="AD36" s="2" t="s">
        <v>103</v>
      </c>
      <c r="AE36" s="2"/>
      <c r="AF36" s="2"/>
      <c r="AG36" s="2" t="s">
        <v>518</v>
      </c>
      <c r="AH36" s="2" t="s">
        <v>519</v>
      </c>
      <c r="AI36" s="2" t="s">
        <v>520</v>
      </c>
      <c r="AJ36" s="2" t="s">
        <v>521</v>
      </c>
      <c r="AK36" s="2"/>
      <c r="AL36" s="2"/>
      <c r="AM36" s="2"/>
      <c r="AN36" s="2" t="s">
        <v>108</v>
      </c>
      <c r="AO36" s="2" t="s">
        <v>522</v>
      </c>
      <c r="AP36" s="2" t="s">
        <v>89</v>
      </c>
    </row>
    <row r="37" customFormat="false" ht="15" hidden="false" customHeight="false" outlineLevel="0" collapsed="false">
      <c r="A37" s="8" t="s">
        <v>523</v>
      </c>
      <c r="B37" s="8" t="s">
        <v>523</v>
      </c>
      <c r="C37" s="2" t="s">
        <v>524</v>
      </c>
      <c r="D37" s="2" t="s">
        <v>327</v>
      </c>
      <c r="E37" s="2" t="s">
        <v>328</v>
      </c>
      <c r="F37" s="9" t="n">
        <f aca="false">Precios!N37</f>
        <v>236</v>
      </c>
      <c r="G37" s="2" t="n">
        <v>1872</v>
      </c>
      <c r="H37" s="10" t="str">
        <f aca="false">Parámetros!$B$28</f>
        <v>Nuevo</v>
      </c>
      <c r="I37" s="10" t="str">
        <f aca="false">Parámetros!$B$29</f>
        <v>Clásica</v>
      </c>
      <c r="J37" s="11" t="s">
        <v>525</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c r="P37" s="2" t="s">
        <v>526</v>
      </c>
      <c r="Q37" s="2" t="s">
        <v>527</v>
      </c>
      <c r="R37" s="2"/>
      <c r="S37" s="2" t="s">
        <v>528</v>
      </c>
      <c r="T37" s="2" t="s">
        <v>529</v>
      </c>
      <c r="U37" s="2" t="n">
        <v>10</v>
      </c>
      <c r="V37" s="2" t="s">
        <v>530</v>
      </c>
      <c r="W37" s="2" t="n">
        <v>10</v>
      </c>
      <c r="X37" s="2" t="s">
        <v>531</v>
      </c>
      <c r="Y37" s="2" t="s">
        <v>532</v>
      </c>
      <c r="Z37" s="2" t="s">
        <v>133</v>
      </c>
      <c r="AA37" s="2" t="s">
        <v>533</v>
      </c>
      <c r="AB37" s="2"/>
      <c r="AC37" s="2" t="s">
        <v>534</v>
      </c>
      <c r="AD37" s="2"/>
      <c r="AE37" s="2"/>
      <c r="AF37" s="2" t="s">
        <v>535</v>
      </c>
      <c r="AG37" s="2" t="s">
        <v>152</v>
      </c>
      <c r="AH37" s="2" t="s">
        <v>536</v>
      </c>
      <c r="AI37" s="2" t="s">
        <v>537</v>
      </c>
      <c r="AJ37" s="2" t="s">
        <v>538</v>
      </c>
      <c r="AK37" s="2"/>
      <c r="AL37" s="2"/>
      <c r="AM37" s="2"/>
      <c r="AN37" s="2" t="s">
        <v>87</v>
      </c>
      <c r="AO37" s="2" t="s">
        <v>539</v>
      </c>
      <c r="AP37" s="2" t="s">
        <v>89</v>
      </c>
    </row>
    <row r="38" customFormat="false" ht="15" hidden="false" customHeight="false" outlineLevel="0" collapsed="false">
      <c r="A38" s="8" t="s">
        <v>540</v>
      </c>
      <c r="B38" s="8" t="s">
        <v>540</v>
      </c>
      <c r="C38" s="2" t="s">
        <v>541</v>
      </c>
      <c r="D38" s="2" t="s">
        <v>542</v>
      </c>
      <c r="E38" s="2" t="s">
        <v>543</v>
      </c>
      <c r="F38" s="9" t="n">
        <f aca="false">Precios!N38</f>
        <v>96</v>
      </c>
      <c r="G38" s="2" t="n">
        <v>2411</v>
      </c>
      <c r="H38" s="10" t="str">
        <f aca="false">Parámetros!$B$28</f>
        <v>Nuevo</v>
      </c>
      <c r="I38" s="10" t="str">
        <f aca="false">Parámetros!$B$29</f>
        <v>Clásica</v>
      </c>
      <c r="J38" s="11" t="s">
        <v>544</v>
      </c>
      <c r="K38" s="10" t="str">
        <f aca="false">Parámetros!$B$30</f>
        <v>Mercado Envíos</v>
      </c>
      <c r="L38" s="2" t="str">
        <f aca="false">IF(F38&gt;=Parámetros!$B$7,"Envío gratis (obligatorio en Mercado Libre)",Parámetros!$B$31)</f>
        <v>A cargo del comprador</v>
      </c>
      <c r="M38" s="10" t="str">
        <f aca="false">Parámetros!$B$32</f>
        <v>No acepto</v>
      </c>
      <c r="N38" s="10" t="str">
        <f aca="false">Parámetros!$B$33</f>
        <v>Sin garantía</v>
      </c>
      <c r="O38" s="2"/>
      <c r="P38" s="2" t="s">
        <v>545</v>
      </c>
      <c r="Q38" s="2" t="s">
        <v>546</v>
      </c>
      <c r="R38" s="2"/>
      <c r="S38" s="2"/>
      <c r="T38" s="2" t="s">
        <v>547</v>
      </c>
      <c r="U38" s="2" t="n">
        <v>1</v>
      </c>
      <c r="V38" s="2" t="s">
        <v>548</v>
      </c>
      <c r="W38" s="2" t="n">
        <v>1</v>
      </c>
      <c r="X38" s="2" t="s">
        <v>549</v>
      </c>
      <c r="Y38" s="2" t="s">
        <v>550</v>
      </c>
      <c r="Z38" s="2" t="s">
        <v>133</v>
      </c>
      <c r="AA38" s="2"/>
      <c r="AB38" s="2"/>
      <c r="AC38" s="2"/>
      <c r="AD38" s="2" t="s">
        <v>551</v>
      </c>
      <c r="AE38" s="2"/>
      <c r="AF38" s="2"/>
      <c r="AG38" s="2" t="s">
        <v>552</v>
      </c>
      <c r="AH38" s="2" t="s">
        <v>553</v>
      </c>
      <c r="AI38" s="2"/>
      <c r="AJ38" s="2"/>
      <c r="AK38" s="2"/>
      <c r="AL38" s="2"/>
      <c r="AM38" s="2"/>
      <c r="AN38" s="2" t="s">
        <v>87</v>
      </c>
      <c r="AO38" s="2" t="s">
        <v>554</v>
      </c>
      <c r="AP38" s="2" t="s">
        <v>89</v>
      </c>
    </row>
    <row r="39" customFormat="false" ht="15" hidden="false" customHeight="false" outlineLevel="0" collapsed="false">
      <c r="A39" s="8" t="s">
        <v>555</v>
      </c>
      <c r="B39" s="8" t="s">
        <v>555</v>
      </c>
      <c r="C39" s="2" t="s">
        <v>556</v>
      </c>
      <c r="D39" s="2" t="s">
        <v>193</v>
      </c>
      <c r="E39" s="2" t="s">
        <v>194</v>
      </c>
      <c r="F39" s="9" t="n">
        <f aca="false">Precios!N39</f>
        <v>332</v>
      </c>
      <c r="G39" s="2" t="n">
        <v>285</v>
      </c>
      <c r="H39" s="10" t="str">
        <f aca="false">Parámetros!$B$28</f>
        <v>Nuevo</v>
      </c>
      <c r="I39" s="10" t="str">
        <f aca="false">Parámetros!$B$29</f>
        <v>Clásica</v>
      </c>
      <c r="J39" s="11" t="s">
        <v>557</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c r="P39" s="2" t="s">
        <v>197</v>
      </c>
      <c r="Q39" s="2" t="s">
        <v>198</v>
      </c>
      <c r="R39" s="2" t="s">
        <v>558</v>
      </c>
      <c r="S39" s="2" t="s">
        <v>200</v>
      </c>
      <c r="T39" s="2" t="s">
        <v>201</v>
      </c>
      <c r="U39" s="2" t="n">
        <v>50</v>
      </c>
      <c r="V39" s="2" t="s">
        <v>202</v>
      </c>
      <c r="W39" s="2" t="n">
        <v>50</v>
      </c>
      <c r="X39" s="2"/>
      <c r="Y39" s="2"/>
      <c r="Z39" s="2"/>
      <c r="AA39" s="2" t="s">
        <v>81</v>
      </c>
      <c r="AB39" s="2"/>
      <c r="AC39" s="2"/>
      <c r="AD39" s="2"/>
      <c r="AE39" s="2"/>
      <c r="AF39" s="2" t="s">
        <v>559</v>
      </c>
      <c r="AG39" s="2" t="s">
        <v>560</v>
      </c>
      <c r="AH39" s="2" t="s">
        <v>561</v>
      </c>
      <c r="AI39" s="2" t="s">
        <v>562</v>
      </c>
      <c r="AJ39" s="2"/>
      <c r="AK39" s="2"/>
      <c r="AL39" s="2"/>
      <c r="AM39" s="2"/>
      <c r="AN39" s="2" t="s">
        <v>87</v>
      </c>
      <c r="AO39" s="2" t="s">
        <v>563</v>
      </c>
      <c r="AP39" s="2" t="s">
        <v>89</v>
      </c>
    </row>
    <row r="40" customFormat="false" ht="15" hidden="false" customHeight="false" outlineLevel="0" collapsed="false">
      <c r="A40" s="8" t="s">
        <v>564</v>
      </c>
      <c r="B40" s="8" t="s">
        <v>564</v>
      </c>
      <c r="C40" s="2" t="s">
        <v>565</v>
      </c>
      <c r="D40" s="2" t="s">
        <v>237</v>
      </c>
      <c r="E40" s="2" t="s">
        <v>238</v>
      </c>
      <c r="F40" s="9" t="n">
        <f aca="false">Precios!N40</f>
        <v>376</v>
      </c>
      <c r="G40" s="2" t="n">
        <v>273</v>
      </c>
      <c r="H40" s="10" t="str">
        <f aca="false">Parámetros!$B$28</f>
        <v>Nuevo</v>
      </c>
      <c r="I40" s="10" t="str">
        <f aca="false">Parámetros!$B$29</f>
        <v>Clásica</v>
      </c>
      <c r="J40" s="11" t="s">
        <v>566</v>
      </c>
      <c r="K40" s="10" t="str">
        <f aca="false">Parámetros!$B$30</f>
        <v>Mercado Envíos</v>
      </c>
      <c r="L40" s="2" t="str">
        <f aca="false">IF(F40&gt;=Parámetros!$B$7,"Envío gratis (obligatorio en Mercado Libre)",Parámetros!$B$31)</f>
        <v>Envío gratis (obligatorio en Mercado Libre)</v>
      </c>
      <c r="M40" s="10" t="str">
        <f aca="false">Parámetros!$B$32</f>
        <v>No acepto</v>
      </c>
      <c r="N40" s="10" t="str">
        <f aca="false">Parámetros!$B$33</f>
        <v>Sin garantía</v>
      </c>
      <c r="O40" s="2"/>
      <c r="P40" s="2" t="s">
        <v>567</v>
      </c>
      <c r="Q40" s="2" t="s">
        <v>126</v>
      </c>
      <c r="R40" s="2"/>
      <c r="S40" s="2" t="s">
        <v>568</v>
      </c>
      <c r="T40" s="2" t="s">
        <v>149</v>
      </c>
      <c r="U40" s="2" t="n">
        <v>30</v>
      </c>
      <c r="V40" s="2" t="s">
        <v>130</v>
      </c>
      <c r="W40" s="2" t="n">
        <v>30</v>
      </c>
      <c r="X40" s="2" t="s">
        <v>569</v>
      </c>
      <c r="Y40" s="2" t="s">
        <v>568</v>
      </c>
      <c r="Z40" s="2" t="s">
        <v>133</v>
      </c>
      <c r="AA40" s="2" t="s">
        <v>81</v>
      </c>
      <c r="AB40" s="2"/>
      <c r="AC40" s="2"/>
      <c r="AD40" s="2"/>
      <c r="AE40" s="2"/>
      <c r="AF40" s="2"/>
      <c r="AG40" s="2" t="s">
        <v>152</v>
      </c>
      <c r="AH40" s="2" t="s">
        <v>570</v>
      </c>
      <c r="AI40" s="2" t="s">
        <v>571</v>
      </c>
      <c r="AJ40" s="2"/>
      <c r="AK40" s="2"/>
      <c r="AL40" s="2"/>
      <c r="AM40" s="2"/>
      <c r="AN40" s="2" t="s">
        <v>87</v>
      </c>
      <c r="AO40" s="2" t="s">
        <v>572</v>
      </c>
      <c r="AP40" s="2" t="s">
        <v>89</v>
      </c>
    </row>
    <row r="41" customFormat="false" ht="15" hidden="false" customHeight="false" outlineLevel="0" collapsed="false">
      <c r="A41" s="8" t="s">
        <v>573</v>
      </c>
      <c r="B41" s="8" t="s">
        <v>573</v>
      </c>
      <c r="C41" s="2" t="s">
        <v>574</v>
      </c>
      <c r="D41" s="2" t="s">
        <v>575</v>
      </c>
      <c r="E41" s="2" t="s">
        <v>576</v>
      </c>
      <c r="F41" s="9" t="n">
        <f aca="false">Precios!N41</f>
        <v>110</v>
      </c>
      <c r="G41" s="2" t="n">
        <v>288</v>
      </c>
      <c r="H41" s="10" t="str">
        <f aca="false">Parámetros!$B$28</f>
        <v>Nuevo</v>
      </c>
      <c r="I41" s="10" t="str">
        <f aca="false">Parámetros!$B$29</f>
        <v>Clásica</v>
      </c>
      <c r="J41" s="11" t="s">
        <v>577</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c r="P41" s="2" t="s">
        <v>578</v>
      </c>
      <c r="Q41" s="2" t="s">
        <v>579</v>
      </c>
      <c r="R41" s="2" t="s">
        <v>580</v>
      </c>
      <c r="S41" s="2" t="s">
        <v>581</v>
      </c>
      <c r="T41" s="2" t="s">
        <v>582</v>
      </c>
      <c r="U41" s="2" t="n">
        <v>10</v>
      </c>
      <c r="V41" s="2" t="s">
        <v>168</v>
      </c>
      <c r="W41" s="2" t="n">
        <v>10</v>
      </c>
      <c r="X41" s="2"/>
      <c r="Y41" s="2"/>
      <c r="Z41" s="2"/>
      <c r="AA41" s="2" t="s">
        <v>81</v>
      </c>
      <c r="AB41" s="2" t="s">
        <v>583</v>
      </c>
      <c r="AC41" s="2"/>
      <c r="AD41" s="2"/>
      <c r="AE41" s="2"/>
      <c r="AF41" s="2"/>
      <c r="AG41" s="2" t="s">
        <v>584</v>
      </c>
      <c r="AH41" s="2" t="s">
        <v>585</v>
      </c>
      <c r="AI41" s="2" t="s">
        <v>586</v>
      </c>
      <c r="AJ41" s="2"/>
      <c r="AK41" s="2"/>
      <c r="AL41" s="2"/>
      <c r="AM41" s="2"/>
      <c r="AN41" s="2" t="s">
        <v>172</v>
      </c>
      <c r="AO41" s="2" t="s">
        <v>587</v>
      </c>
      <c r="AP41" s="2" t="s">
        <v>89</v>
      </c>
    </row>
    <row r="42" customFormat="false" ht="15" hidden="false" customHeight="false" outlineLevel="0" collapsed="false">
      <c r="A42" s="8" t="s">
        <v>588</v>
      </c>
      <c r="B42" s="8" t="s">
        <v>588</v>
      </c>
      <c r="C42" s="2" t="s">
        <v>589</v>
      </c>
      <c r="D42" s="2" t="s">
        <v>590</v>
      </c>
      <c r="E42" s="2" t="s">
        <v>591</v>
      </c>
      <c r="F42" s="9" t="n">
        <f aca="false">Precios!N42</f>
        <v>52</v>
      </c>
      <c r="G42" s="2" t="n">
        <v>867</v>
      </c>
      <c r="H42" s="10" t="str">
        <f aca="false">Parámetros!$B$28</f>
        <v>Nuevo</v>
      </c>
      <c r="I42" s="10" t="str">
        <f aca="false">Parámetros!$B$29</f>
        <v>Clásica</v>
      </c>
      <c r="J42" s="11" t="s">
        <v>592</v>
      </c>
      <c r="K42" s="10" t="str">
        <f aca="false">Parámetros!$B$30</f>
        <v>Mercado Envíos</v>
      </c>
      <c r="L42" s="2" t="str">
        <f aca="false">IF(F42&gt;=Parámetros!$B$7,"Envío gratis (obligatorio en Mercado Libre)",Parámetros!$B$31)</f>
        <v>A cargo del comprador</v>
      </c>
      <c r="M42" s="10" t="str">
        <f aca="false">Parámetros!$B$32</f>
        <v>No acepto</v>
      </c>
      <c r="N42" s="10" t="str">
        <f aca="false">Parámetros!$B$33</f>
        <v>Sin garantía</v>
      </c>
      <c r="O42" s="2"/>
      <c r="P42" s="2" t="s">
        <v>593</v>
      </c>
      <c r="Q42" s="2" t="s">
        <v>594</v>
      </c>
      <c r="R42" s="2" t="s">
        <v>595</v>
      </c>
      <c r="S42" s="2" t="s">
        <v>596</v>
      </c>
      <c r="T42" s="2" t="s">
        <v>597</v>
      </c>
      <c r="U42" s="2" t="n">
        <v>22</v>
      </c>
      <c r="V42" s="2" t="s">
        <v>77</v>
      </c>
      <c r="W42" s="2" t="n">
        <v>1</v>
      </c>
      <c r="X42" s="2"/>
      <c r="Y42" s="2"/>
      <c r="Z42" s="2"/>
      <c r="AA42" s="2"/>
      <c r="AB42" s="2"/>
      <c r="AC42" s="2" t="s">
        <v>598</v>
      </c>
      <c r="AD42" s="2"/>
      <c r="AE42" s="2"/>
      <c r="AF42" s="2"/>
      <c r="AG42" s="2" t="s">
        <v>599</v>
      </c>
      <c r="AH42" s="2" t="s">
        <v>600</v>
      </c>
      <c r="AI42" s="2"/>
      <c r="AJ42" s="2"/>
      <c r="AK42" s="2"/>
      <c r="AL42" s="2"/>
      <c r="AM42" s="2"/>
      <c r="AN42" s="2" t="s">
        <v>172</v>
      </c>
      <c r="AO42" s="2" t="s">
        <v>601</v>
      </c>
      <c r="AP42" s="2" t="s">
        <v>89</v>
      </c>
    </row>
    <row r="43" customFormat="false" ht="15" hidden="false" customHeight="false" outlineLevel="0" collapsed="false">
      <c r="A43" s="8" t="s">
        <v>602</v>
      </c>
      <c r="B43" s="8" t="s">
        <v>602</v>
      </c>
      <c r="C43" s="2" t="s">
        <v>603</v>
      </c>
      <c r="D43" s="2" t="s">
        <v>159</v>
      </c>
      <c r="E43" s="2" t="s">
        <v>160</v>
      </c>
      <c r="F43" s="9" t="n">
        <f aca="false">Precios!N43</f>
        <v>299</v>
      </c>
      <c r="G43" s="2" t="n">
        <v>98</v>
      </c>
      <c r="H43" s="10" t="str">
        <f aca="false">Parámetros!$B$28</f>
        <v>Nuevo</v>
      </c>
      <c r="I43" s="10" t="str">
        <f aca="false">Parámetros!$B$29</f>
        <v>Clásica</v>
      </c>
      <c r="J43" s="11" t="s">
        <v>604</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c r="P43" s="2" t="s">
        <v>163</v>
      </c>
      <c r="Q43" s="2" t="s">
        <v>164</v>
      </c>
      <c r="R43" s="2" t="s">
        <v>384</v>
      </c>
      <c r="S43" s="2" t="s">
        <v>605</v>
      </c>
      <c r="T43" s="2" t="s">
        <v>167</v>
      </c>
      <c r="U43" s="2" t="n">
        <v>40</v>
      </c>
      <c r="V43" s="2" t="s">
        <v>168</v>
      </c>
      <c r="W43" s="2" t="n">
        <v>40</v>
      </c>
      <c r="X43" s="2"/>
      <c r="Y43" s="2"/>
      <c r="Z43" s="2"/>
      <c r="AA43" s="2" t="s">
        <v>166</v>
      </c>
      <c r="AB43" s="2" t="s">
        <v>166</v>
      </c>
      <c r="AC43" s="2"/>
      <c r="AD43" s="2" t="s">
        <v>250</v>
      </c>
      <c r="AE43" s="2"/>
      <c r="AF43" s="2"/>
      <c r="AG43" s="2" t="s">
        <v>499</v>
      </c>
      <c r="AH43" s="2" t="s">
        <v>606</v>
      </c>
      <c r="AI43" s="2" t="s">
        <v>607</v>
      </c>
      <c r="AJ43" s="2"/>
      <c r="AK43" s="2"/>
      <c r="AL43" s="2"/>
      <c r="AM43" s="2"/>
      <c r="AN43" s="2" t="s">
        <v>172</v>
      </c>
      <c r="AO43" s="2" t="s">
        <v>608</v>
      </c>
      <c r="AP43" s="2" t="s">
        <v>89</v>
      </c>
    </row>
    <row r="44" customFormat="false" ht="15" hidden="false" customHeight="false" outlineLevel="0" collapsed="false">
      <c r="A44" s="8" t="s">
        <v>609</v>
      </c>
      <c r="B44" s="8" t="s">
        <v>609</v>
      </c>
      <c r="C44" s="2" t="s">
        <v>610</v>
      </c>
      <c r="D44" s="2" t="s">
        <v>141</v>
      </c>
      <c r="E44" s="2" t="s">
        <v>142</v>
      </c>
      <c r="F44" s="9" t="n">
        <f aca="false">Precios!N44</f>
        <v>255</v>
      </c>
      <c r="G44" s="2" t="n">
        <v>586</v>
      </c>
      <c r="H44" s="10" t="str">
        <f aca="false">Parámetros!$B$28</f>
        <v>Nuevo</v>
      </c>
      <c r="I44" s="10" t="str">
        <f aca="false">Parámetros!$B$29</f>
        <v>Clásica</v>
      </c>
      <c r="J44" s="11" t="s">
        <v>611</v>
      </c>
      <c r="K44" s="10" t="str">
        <f aca="false">Parámetros!$B$30</f>
        <v>Mercado Envíos</v>
      </c>
      <c r="L44" s="2" t="str">
        <f aca="false">IF(F44&gt;=Parámetros!$B$7,"Envío gratis (obligatorio en Mercado Libre)",Parámetros!$B$31)</f>
        <v>A cargo del comprador</v>
      </c>
      <c r="M44" s="10" t="str">
        <f aca="false">Parámetros!$B$32</f>
        <v>No acepto</v>
      </c>
      <c r="N44" s="10" t="str">
        <f aca="false">Parámetros!$B$33</f>
        <v>Sin garantía</v>
      </c>
      <c r="O44" s="2"/>
      <c r="P44" s="2" t="s">
        <v>612</v>
      </c>
      <c r="Q44" s="2" t="s">
        <v>613</v>
      </c>
      <c r="R44" s="2"/>
      <c r="S44" s="2"/>
      <c r="T44" s="2" t="s">
        <v>216</v>
      </c>
      <c r="U44" s="2" t="n">
        <v>20</v>
      </c>
      <c r="V44" s="2" t="s">
        <v>217</v>
      </c>
      <c r="W44" s="2" t="n">
        <v>20</v>
      </c>
      <c r="X44" s="2" t="s">
        <v>614</v>
      </c>
      <c r="Y44" s="2" t="s">
        <v>615</v>
      </c>
      <c r="Z44" s="2" t="s">
        <v>133</v>
      </c>
      <c r="AA44" s="2" t="s">
        <v>616</v>
      </c>
      <c r="AB44" s="2"/>
      <c r="AC44" s="2"/>
      <c r="AD44" s="2"/>
      <c r="AE44" s="2"/>
      <c r="AF44" s="2"/>
      <c r="AG44" s="2" t="s">
        <v>617</v>
      </c>
      <c r="AH44" s="2" t="s">
        <v>618</v>
      </c>
      <c r="AI44" s="2"/>
      <c r="AJ44" s="2"/>
      <c r="AK44" s="2"/>
      <c r="AL44" s="2"/>
      <c r="AM44" s="2"/>
      <c r="AN44" s="2" t="s">
        <v>87</v>
      </c>
      <c r="AO44" s="2" t="s">
        <v>619</v>
      </c>
      <c r="AP44" s="2" t="s">
        <v>89</v>
      </c>
    </row>
    <row r="45" customFormat="false" ht="15" hidden="false" customHeight="false" outlineLevel="0" collapsed="false">
      <c r="A45" s="8" t="s">
        <v>620</v>
      </c>
      <c r="B45" s="8" t="s">
        <v>620</v>
      </c>
      <c r="C45" s="2" t="s">
        <v>621</v>
      </c>
      <c r="D45" s="2" t="s">
        <v>193</v>
      </c>
      <c r="E45" s="2" t="s">
        <v>194</v>
      </c>
      <c r="F45" s="9" t="n">
        <f aca="false">Precios!N45</f>
        <v>299</v>
      </c>
      <c r="G45" s="2" t="n">
        <v>158</v>
      </c>
      <c r="H45" s="10" t="str">
        <f aca="false">Parámetros!$B$28</f>
        <v>Nuevo</v>
      </c>
      <c r="I45" s="10" t="str">
        <f aca="false">Parámetros!$B$29</f>
        <v>Clásica</v>
      </c>
      <c r="J45" s="11" t="s">
        <v>622</v>
      </c>
      <c r="K45" s="10" t="str">
        <f aca="false">Parámetros!$B$30</f>
        <v>Mercado Envíos</v>
      </c>
      <c r="L45" s="2" t="str">
        <f aca="false">IF(F45&gt;=Parámetros!$B$7,"Envío gratis (obligatorio en Mercado Libre)",Parámetros!$B$31)</f>
        <v>Envío gratis (obligatorio en Mercado Libre)</v>
      </c>
      <c r="M45" s="10" t="str">
        <f aca="false">Parámetros!$B$32</f>
        <v>No acepto</v>
      </c>
      <c r="N45" s="10" t="str">
        <f aca="false">Parámetros!$B$33</f>
        <v>Sin garantía</v>
      </c>
      <c r="O45" s="2"/>
      <c r="P45" s="2" t="s">
        <v>197</v>
      </c>
      <c r="Q45" s="2" t="s">
        <v>198</v>
      </c>
      <c r="R45" s="2" t="s">
        <v>623</v>
      </c>
      <c r="S45" s="2" t="s">
        <v>200</v>
      </c>
      <c r="T45" s="2" t="s">
        <v>201</v>
      </c>
      <c r="U45" s="2" t="n">
        <v>50</v>
      </c>
      <c r="V45" s="2" t="s">
        <v>202</v>
      </c>
      <c r="W45" s="2" t="n">
        <v>50</v>
      </c>
      <c r="X45" s="2"/>
      <c r="Y45" s="2"/>
      <c r="Z45" s="2"/>
      <c r="AA45" s="2" t="s">
        <v>81</v>
      </c>
      <c r="AB45" s="2"/>
      <c r="AC45" s="2"/>
      <c r="AD45" s="2"/>
      <c r="AE45" s="2"/>
      <c r="AF45" s="2" t="s">
        <v>624</v>
      </c>
      <c r="AG45" s="2" t="s">
        <v>625</v>
      </c>
      <c r="AH45" s="2" t="s">
        <v>626</v>
      </c>
      <c r="AI45" s="2" t="s">
        <v>627</v>
      </c>
      <c r="AJ45" s="2"/>
      <c r="AK45" s="2"/>
      <c r="AL45" s="2"/>
      <c r="AM45" s="2"/>
      <c r="AN45" s="2" t="s">
        <v>87</v>
      </c>
      <c r="AO45" s="2" t="s">
        <v>628</v>
      </c>
      <c r="AP45" s="2" t="s">
        <v>89</v>
      </c>
    </row>
    <row r="46" customFormat="false" ht="15" hidden="false" customHeight="false" outlineLevel="0" collapsed="false">
      <c r="A46" s="8" t="s">
        <v>629</v>
      </c>
      <c r="B46" s="8" t="s">
        <v>629</v>
      </c>
      <c r="C46" s="2" t="s">
        <v>630</v>
      </c>
      <c r="D46" s="2" t="s">
        <v>345</v>
      </c>
      <c r="E46" s="2" t="s">
        <v>346</v>
      </c>
      <c r="F46" s="9" t="n">
        <f aca="false">Precios!N46</f>
        <v>235</v>
      </c>
      <c r="G46" s="2" t="n">
        <v>1783</v>
      </c>
      <c r="H46" s="10" t="str">
        <f aca="false">Parámetros!$B$28</f>
        <v>Nuevo</v>
      </c>
      <c r="I46" s="10" t="str">
        <f aca="false">Parámetros!$B$29</f>
        <v>Clásica</v>
      </c>
      <c r="J46" s="11" t="s">
        <v>631</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c r="P46" s="2" t="s">
        <v>348</v>
      </c>
      <c r="Q46" s="2" t="s">
        <v>416</v>
      </c>
      <c r="R46" s="2" t="s">
        <v>417</v>
      </c>
      <c r="S46" s="2" t="s">
        <v>149</v>
      </c>
      <c r="T46" s="2" t="s">
        <v>149</v>
      </c>
      <c r="U46" s="2" t="n">
        <v>10</v>
      </c>
      <c r="V46" s="2" t="s">
        <v>130</v>
      </c>
      <c r="W46" s="2" t="n">
        <v>10</v>
      </c>
      <c r="X46" s="2" t="s">
        <v>418</v>
      </c>
      <c r="Y46" s="2" t="s">
        <v>419</v>
      </c>
      <c r="Z46" s="2" t="s">
        <v>133</v>
      </c>
      <c r="AA46" s="2"/>
      <c r="AB46" s="2"/>
      <c r="AC46" s="2"/>
      <c r="AD46" s="2"/>
      <c r="AE46" s="2"/>
      <c r="AF46" s="2"/>
      <c r="AG46" s="2" t="s">
        <v>420</v>
      </c>
      <c r="AH46" s="2" t="s">
        <v>632</v>
      </c>
      <c r="AI46" s="2" t="s">
        <v>633</v>
      </c>
      <c r="AJ46" s="2" t="s">
        <v>634</v>
      </c>
      <c r="AK46" s="2"/>
      <c r="AL46" s="2"/>
      <c r="AM46" s="2"/>
      <c r="AN46" s="2" t="s">
        <v>87</v>
      </c>
      <c r="AO46" s="2" t="s">
        <v>635</v>
      </c>
      <c r="AP46" s="2" t="s">
        <v>89</v>
      </c>
    </row>
    <row r="47" customFormat="false" ht="15" hidden="false" customHeight="false" outlineLevel="0" collapsed="false">
      <c r="A47" s="8" t="s">
        <v>636</v>
      </c>
      <c r="B47" s="8" t="s">
        <v>636</v>
      </c>
      <c r="C47" s="2" t="s">
        <v>637</v>
      </c>
      <c r="D47" s="2" t="s">
        <v>159</v>
      </c>
      <c r="E47" s="2" t="s">
        <v>160</v>
      </c>
      <c r="F47" s="9" t="n">
        <f aca="false">Precios!N47</f>
        <v>162</v>
      </c>
      <c r="G47" s="2" t="n">
        <v>477</v>
      </c>
      <c r="H47" s="10" t="str">
        <f aca="false">Parámetros!$B$28</f>
        <v>Nuevo</v>
      </c>
      <c r="I47" s="10" t="str">
        <f aca="false">Parámetros!$B$29</f>
        <v>Clásica</v>
      </c>
      <c r="J47" s="11" t="s">
        <v>638</v>
      </c>
      <c r="K47" s="10" t="str">
        <f aca="false">Parámetros!$B$30</f>
        <v>Mercado Envíos</v>
      </c>
      <c r="L47" s="2" t="str">
        <f aca="false">IF(F47&gt;=Parámetros!$B$7,"Envío gratis (obligatorio en Mercado Libre)",Parámetros!$B$31)</f>
        <v>A cargo del comprador</v>
      </c>
      <c r="M47" s="10" t="str">
        <f aca="false">Parámetros!$B$32</f>
        <v>No acepto</v>
      </c>
      <c r="N47" s="10" t="str">
        <f aca="false">Parámetros!$B$33</f>
        <v>Sin garantía</v>
      </c>
      <c r="O47" s="2"/>
      <c r="P47" s="2" t="s">
        <v>227</v>
      </c>
      <c r="Q47" s="2" t="s">
        <v>164</v>
      </c>
      <c r="R47" s="2" t="s">
        <v>228</v>
      </c>
      <c r="S47" s="2" t="s">
        <v>639</v>
      </c>
      <c r="T47" s="2" t="s">
        <v>167</v>
      </c>
      <c r="U47" s="2" t="n">
        <v>40</v>
      </c>
      <c r="V47" s="2" t="s">
        <v>168</v>
      </c>
      <c r="W47" s="2" t="n">
        <v>40</v>
      </c>
      <c r="X47" s="2"/>
      <c r="Y47" s="2"/>
      <c r="Z47" s="2"/>
      <c r="AA47" s="2" t="s">
        <v>114</v>
      </c>
      <c r="AB47" s="2" t="s">
        <v>640</v>
      </c>
      <c r="AC47" s="2"/>
      <c r="AD47" s="2" t="s">
        <v>103</v>
      </c>
      <c r="AE47" s="2"/>
      <c r="AF47" s="2"/>
      <c r="AG47" s="2" t="s">
        <v>641</v>
      </c>
      <c r="AH47" s="2" t="s">
        <v>642</v>
      </c>
      <c r="AI47" s="2" t="s">
        <v>643</v>
      </c>
      <c r="AJ47" s="2"/>
      <c r="AK47" s="2"/>
      <c r="AL47" s="2"/>
      <c r="AM47" s="2"/>
      <c r="AN47" s="2" t="s">
        <v>172</v>
      </c>
      <c r="AO47" s="2" t="s">
        <v>644</v>
      </c>
      <c r="AP47" s="2" t="s">
        <v>89</v>
      </c>
    </row>
    <row r="48" customFormat="false" ht="15" hidden="false" customHeight="false" outlineLevel="0" collapsed="false">
      <c r="A48" s="8" t="s">
        <v>645</v>
      </c>
      <c r="B48" s="8" t="s">
        <v>645</v>
      </c>
      <c r="C48" s="2" t="s">
        <v>646</v>
      </c>
      <c r="D48" s="2" t="s">
        <v>478</v>
      </c>
      <c r="E48" s="2" t="s">
        <v>479</v>
      </c>
      <c r="F48" s="9" t="n">
        <f aca="false">Precios!N48</f>
        <v>482</v>
      </c>
      <c r="G48" s="2" t="n">
        <v>100</v>
      </c>
      <c r="H48" s="10" t="str">
        <f aca="false">Parámetros!$B$28</f>
        <v>Nuevo</v>
      </c>
      <c r="I48" s="10" t="str">
        <f aca="false">Parámetros!$B$29</f>
        <v>Clásica</v>
      </c>
      <c r="J48" s="11" t="s">
        <v>647</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c r="P48" s="2" t="s">
        <v>648</v>
      </c>
      <c r="Q48" s="2" t="s">
        <v>506</v>
      </c>
      <c r="R48" s="2"/>
      <c r="S48" s="2"/>
      <c r="T48" s="2" t="s">
        <v>485</v>
      </c>
      <c r="U48" s="2" t="n">
        <v>10</v>
      </c>
      <c r="V48" s="2" t="s">
        <v>77</v>
      </c>
      <c r="W48" s="2" t="n">
        <v>1</v>
      </c>
      <c r="X48" s="2" t="s">
        <v>486</v>
      </c>
      <c r="Y48" s="2" t="s">
        <v>649</v>
      </c>
      <c r="Z48" s="2" t="s">
        <v>488</v>
      </c>
      <c r="AA48" s="2"/>
      <c r="AB48" s="2"/>
      <c r="AC48" s="2"/>
      <c r="AD48" s="2"/>
      <c r="AE48" s="2"/>
      <c r="AF48" s="2"/>
      <c r="AG48" s="2" t="s">
        <v>650</v>
      </c>
      <c r="AH48" s="2" t="s">
        <v>651</v>
      </c>
      <c r="AI48" s="2" t="s">
        <v>652</v>
      </c>
      <c r="AJ48" s="2" t="s">
        <v>653</v>
      </c>
      <c r="AK48" s="2"/>
      <c r="AL48" s="2"/>
      <c r="AM48" s="2"/>
      <c r="AN48" s="2" t="s">
        <v>87</v>
      </c>
      <c r="AO48" s="2" t="s">
        <v>654</v>
      </c>
      <c r="AP48" s="2" t="s">
        <v>89</v>
      </c>
    </row>
    <row r="49" customFormat="false" ht="15" hidden="false" customHeight="false" outlineLevel="0" collapsed="false">
      <c r="A49" s="8" t="s">
        <v>655</v>
      </c>
      <c r="B49" s="8" t="s">
        <v>655</v>
      </c>
      <c r="C49" s="2" t="s">
        <v>656</v>
      </c>
      <c r="D49" s="2" t="s">
        <v>159</v>
      </c>
      <c r="E49" s="2" t="s">
        <v>160</v>
      </c>
      <c r="F49" s="9" t="n">
        <f aca="false">Precios!N49</f>
        <v>280</v>
      </c>
      <c r="G49" s="2" t="n">
        <v>201</v>
      </c>
      <c r="H49" s="10" t="str">
        <f aca="false">Parámetros!$B$28</f>
        <v>Nuevo</v>
      </c>
      <c r="I49" s="10" t="str">
        <f aca="false">Parámetros!$B$29</f>
        <v>Clásica</v>
      </c>
      <c r="J49" s="11" t="s">
        <v>657</v>
      </c>
      <c r="K49" s="10" t="str">
        <f aca="false">Parámetros!$B$30</f>
        <v>Mercado Envíos</v>
      </c>
      <c r="L49" s="2" t="str">
        <f aca="false">IF(F49&gt;=Parámetros!$B$7,"Envío gratis (obligatorio en Mercado Libre)",Parámetros!$B$31)</f>
        <v>A cargo del comprador</v>
      </c>
      <c r="M49" s="10" t="str">
        <f aca="false">Parámetros!$B$32</f>
        <v>No acepto</v>
      </c>
      <c r="N49" s="10" t="str">
        <f aca="false">Parámetros!$B$33</f>
        <v>Sin garantía</v>
      </c>
      <c r="O49" s="2"/>
      <c r="P49" s="2" t="s">
        <v>163</v>
      </c>
      <c r="Q49" s="2" t="s">
        <v>164</v>
      </c>
      <c r="R49" s="2" t="s">
        <v>384</v>
      </c>
      <c r="S49" s="2" t="s">
        <v>658</v>
      </c>
      <c r="T49" s="2" t="s">
        <v>167</v>
      </c>
      <c r="U49" s="2" t="n">
        <v>40</v>
      </c>
      <c r="V49" s="2" t="s">
        <v>168</v>
      </c>
      <c r="W49" s="2" t="n">
        <v>40</v>
      </c>
      <c r="X49" s="2"/>
      <c r="Y49" s="2"/>
      <c r="Z49" s="2"/>
      <c r="AA49" s="2" t="s">
        <v>273</v>
      </c>
      <c r="AB49" s="2" t="s">
        <v>273</v>
      </c>
      <c r="AC49" s="2"/>
      <c r="AD49" s="2" t="s">
        <v>462</v>
      </c>
      <c r="AE49" s="2"/>
      <c r="AF49" s="2"/>
      <c r="AG49" s="2" t="s">
        <v>499</v>
      </c>
      <c r="AH49" s="2" t="s">
        <v>659</v>
      </c>
      <c r="AI49" s="2"/>
      <c r="AJ49" s="2"/>
      <c r="AK49" s="2"/>
      <c r="AL49" s="2"/>
      <c r="AM49" s="2"/>
      <c r="AN49" s="2" t="s">
        <v>172</v>
      </c>
      <c r="AO49" s="2" t="s">
        <v>660</v>
      </c>
      <c r="AP49" s="2" t="s">
        <v>89</v>
      </c>
    </row>
    <row r="50" customFormat="false" ht="15" hidden="false" customHeight="false" outlineLevel="0" collapsed="false">
      <c r="A50" s="8" t="s">
        <v>661</v>
      </c>
      <c r="B50" s="8" t="s">
        <v>661</v>
      </c>
      <c r="C50" s="2" t="s">
        <v>662</v>
      </c>
      <c r="D50" s="2" t="s">
        <v>141</v>
      </c>
      <c r="E50" s="2" t="s">
        <v>142</v>
      </c>
      <c r="F50" s="9" t="n">
        <f aca="false">Precios!N50</f>
        <v>1696</v>
      </c>
      <c r="G50" s="2" t="n">
        <v>0</v>
      </c>
      <c r="H50" s="10" t="str">
        <f aca="false">Parámetros!$B$28</f>
        <v>Nuevo</v>
      </c>
      <c r="I50" s="10" t="str">
        <f aca="false">Parámetros!$B$29</f>
        <v>Clásica</v>
      </c>
      <c r="J50" s="11" t="s">
        <v>663</v>
      </c>
      <c r="K50" s="10" t="str">
        <f aca="false">Parámetros!$B$30</f>
        <v>Mercado Envíos</v>
      </c>
      <c r="L50" s="2" t="str">
        <f aca="false">IF(F50&gt;=Parámetros!$B$7,"Envío gratis (obligatorio en Mercado Libre)",Parámetros!$B$31)</f>
        <v>Envío gratis (obligatorio en Mercado Libre)</v>
      </c>
      <c r="M50" s="10" t="str">
        <f aca="false">Parámetros!$B$32</f>
        <v>No acepto</v>
      </c>
      <c r="N50" s="10" t="str">
        <f aca="false">Parámetros!$B$33</f>
        <v>Sin garantía</v>
      </c>
      <c r="O50" s="2"/>
      <c r="P50" s="2" t="s">
        <v>145</v>
      </c>
      <c r="Q50" s="2" t="s">
        <v>146</v>
      </c>
      <c r="R50" s="2" t="s">
        <v>664</v>
      </c>
      <c r="S50" s="2" t="s">
        <v>665</v>
      </c>
      <c r="T50" s="2" t="s">
        <v>149</v>
      </c>
      <c r="U50" s="2" t="n">
        <v>60</v>
      </c>
      <c r="V50" s="2" t="s">
        <v>130</v>
      </c>
      <c r="W50" s="2" t="n">
        <v>60</v>
      </c>
      <c r="X50" s="2" t="s">
        <v>666</v>
      </c>
      <c r="Y50" s="2" t="s">
        <v>665</v>
      </c>
      <c r="Z50" s="2" t="s">
        <v>133</v>
      </c>
      <c r="AA50" s="2" t="s">
        <v>81</v>
      </c>
      <c r="AB50" s="2"/>
      <c r="AC50" s="2"/>
      <c r="AD50" s="2"/>
      <c r="AE50" s="2"/>
      <c r="AF50" s="2"/>
      <c r="AG50" s="2" t="s">
        <v>667</v>
      </c>
      <c r="AH50" s="2" t="s">
        <v>668</v>
      </c>
      <c r="AI50" s="2" t="s">
        <v>669</v>
      </c>
      <c r="AJ50" s="2"/>
      <c r="AK50" s="2"/>
      <c r="AL50" s="2"/>
      <c r="AM50" s="2"/>
      <c r="AN50" s="2" t="s">
        <v>87</v>
      </c>
      <c r="AO50" s="2" t="s">
        <v>670</v>
      </c>
      <c r="AP50" s="2" t="s">
        <v>89</v>
      </c>
    </row>
    <row r="51" customFormat="false" ht="15" hidden="false" customHeight="false" outlineLevel="0" collapsed="false">
      <c r="A51" s="8" t="s">
        <v>671</v>
      </c>
      <c r="B51" s="8" t="s">
        <v>671</v>
      </c>
      <c r="C51" s="2" t="s">
        <v>672</v>
      </c>
      <c r="D51" s="2" t="s">
        <v>159</v>
      </c>
      <c r="E51" s="2" t="s">
        <v>160</v>
      </c>
      <c r="F51" s="9" t="n">
        <f aca="false">Precios!N51</f>
        <v>189</v>
      </c>
      <c r="G51" s="2" t="n">
        <v>375</v>
      </c>
      <c r="H51" s="10" t="str">
        <f aca="false">Parámetros!$B$28</f>
        <v>Nuevo</v>
      </c>
      <c r="I51" s="10" t="str">
        <f aca="false">Parámetros!$B$29</f>
        <v>Clásica</v>
      </c>
      <c r="J51" s="11" t="s">
        <v>673</v>
      </c>
      <c r="K51" s="10" t="str">
        <f aca="false">Parámetros!$B$30</f>
        <v>Mercado Envíos</v>
      </c>
      <c r="L51" s="2" t="str">
        <f aca="false">IF(F51&gt;=Parámetros!$B$7,"Envío gratis (obligatorio en Mercado Libre)",Parámetros!$B$31)</f>
        <v>A cargo del comprador</v>
      </c>
      <c r="M51" s="10" t="str">
        <f aca="false">Parámetros!$B$32</f>
        <v>No acepto</v>
      </c>
      <c r="N51" s="10" t="str">
        <f aca="false">Parámetros!$B$33</f>
        <v>Sin garantía</v>
      </c>
      <c r="O51" s="2"/>
      <c r="P51" s="2" t="s">
        <v>163</v>
      </c>
      <c r="Q51" s="2" t="s">
        <v>164</v>
      </c>
      <c r="R51" s="2" t="s">
        <v>384</v>
      </c>
      <c r="S51" s="2" t="s">
        <v>674</v>
      </c>
      <c r="T51" s="2" t="s">
        <v>167</v>
      </c>
      <c r="U51" s="2" t="n">
        <v>44</v>
      </c>
      <c r="V51" s="2" t="s">
        <v>168</v>
      </c>
      <c r="W51" s="2" t="n">
        <v>44</v>
      </c>
      <c r="X51" s="2"/>
      <c r="Y51" s="2"/>
      <c r="Z51" s="2"/>
      <c r="AA51" s="2" t="s">
        <v>114</v>
      </c>
      <c r="AB51" s="2" t="s">
        <v>640</v>
      </c>
      <c r="AC51" s="2"/>
      <c r="AD51" s="2" t="s">
        <v>103</v>
      </c>
      <c r="AE51" s="2"/>
      <c r="AF51" s="2"/>
      <c r="AG51" s="2" t="s">
        <v>499</v>
      </c>
      <c r="AH51" s="2" t="s">
        <v>675</v>
      </c>
      <c r="AI51" s="2" t="s">
        <v>676</v>
      </c>
      <c r="AJ51" s="2"/>
      <c r="AK51" s="2"/>
      <c r="AL51" s="2"/>
      <c r="AM51" s="2"/>
      <c r="AN51" s="2" t="s">
        <v>172</v>
      </c>
      <c r="AO51" s="2" t="s">
        <v>677</v>
      </c>
      <c r="AP51" s="2" t="s">
        <v>89</v>
      </c>
    </row>
    <row r="52" customFormat="false" ht="15" hidden="false" customHeight="false" outlineLevel="0" collapsed="false">
      <c r="A52" s="8" t="s">
        <v>678</v>
      </c>
      <c r="B52" s="8" t="s">
        <v>678</v>
      </c>
      <c r="C52" s="2" t="s">
        <v>679</v>
      </c>
      <c r="D52" s="2" t="s">
        <v>448</v>
      </c>
      <c r="E52" s="2" t="s">
        <v>449</v>
      </c>
      <c r="F52" s="9" t="n">
        <f aca="false">Precios!N52</f>
        <v>389</v>
      </c>
      <c r="G52" s="2" t="n">
        <v>497</v>
      </c>
      <c r="H52" s="10" t="str">
        <f aca="false">Parámetros!$B$28</f>
        <v>Nuevo</v>
      </c>
      <c r="I52" s="10" t="str">
        <f aca="false">Parámetros!$B$29</f>
        <v>Clásica</v>
      </c>
      <c r="J52" s="11" t="s">
        <v>680</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c r="P52" s="2" t="s">
        <v>681</v>
      </c>
      <c r="Q52" s="2"/>
      <c r="R52" s="2"/>
      <c r="S52" s="2" t="s">
        <v>682</v>
      </c>
      <c r="T52" s="2" t="s">
        <v>149</v>
      </c>
      <c r="U52" s="2" t="n">
        <v>15</v>
      </c>
      <c r="V52" s="2" t="s">
        <v>130</v>
      </c>
      <c r="W52" s="2" t="n">
        <v>15</v>
      </c>
      <c r="X52" s="2" t="s">
        <v>683</v>
      </c>
      <c r="Y52" s="2" t="s">
        <v>684</v>
      </c>
      <c r="Z52" s="2" t="s">
        <v>133</v>
      </c>
      <c r="AA52" s="2"/>
      <c r="AB52" s="2"/>
      <c r="AC52" s="2"/>
      <c r="AD52" s="2"/>
      <c r="AE52" s="2"/>
      <c r="AF52" s="2"/>
      <c r="AG52" s="2" t="s">
        <v>685</v>
      </c>
      <c r="AH52" s="2" t="s">
        <v>686</v>
      </c>
      <c r="AI52" s="2"/>
      <c r="AJ52" s="2"/>
      <c r="AK52" s="2"/>
      <c r="AL52" s="2"/>
      <c r="AM52" s="2"/>
      <c r="AN52" s="2" t="s">
        <v>87</v>
      </c>
      <c r="AO52" s="2" t="s">
        <v>687</v>
      </c>
      <c r="AP52" s="2" t="s">
        <v>89</v>
      </c>
    </row>
    <row r="53" customFormat="false" ht="15" hidden="false" customHeight="false" outlineLevel="0" collapsed="false">
      <c r="A53" s="8" t="s">
        <v>688</v>
      </c>
      <c r="B53" s="8" t="s">
        <v>688</v>
      </c>
      <c r="C53" s="2" t="s">
        <v>689</v>
      </c>
      <c r="D53" s="2" t="s">
        <v>237</v>
      </c>
      <c r="E53" s="2" t="s">
        <v>238</v>
      </c>
      <c r="F53" s="9" t="n">
        <f aca="false">Precios!N53</f>
        <v>532</v>
      </c>
      <c r="G53" s="2" t="n">
        <v>829</v>
      </c>
      <c r="H53" s="10" t="str">
        <f aca="false">Parámetros!$B$28</f>
        <v>Nuevo</v>
      </c>
      <c r="I53" s="10" t="str">
        <f aca="false">Parámetros!$B$29</f>
        <v>Clásica</v>
      </c>
      <c r="J53" s="11" t="s">
        <v>690</v>
      </c>
      <c r="K53" s="10" t="str">
        <f aca="false">Parámetros!$B$30</f>
        <v>Mercado Envíos</v>
      </c>
      <c r="L53" s="2" t="str">
        <f aca="false">IF(F53&gt;=Parámetros!$B$7,"Envío gratis (obligatorio en Mercado Libre)",Parámetros!$B$31)</f>
        <v>Envío gratis (obligatorio en Mercado Libre)</v>
      </c>
      <c r="M53" s="10" t="str">
        <f aca="false">Parámetros!$B$32</f>
        <v>No acepto</v>
      </c>
      <c r="N53" s="10" t="str">
        <f aca="false">Parámetros!$B$33</f>
        <v>Sin garantía</v>
      </c>
      <c r="O53" s="2"/>
      <c r="P53" s="2" t="s">
        <v>348</v>
      </c>
      <c r="Q53" s="2" t="s">
        <v>332</v>
      </c>
      <c r="R53" s="2" t="s">
        <v>396</v>
      </c>
      <c r="S53" s="2"/>
      <c r="T53" s="2" t="s">
        <v>149</v>
      </c>
      <c r="U53" s="2" t="n">
        <v>30</v>
      </c>
      <c r="V53" s="2" t="s">
        <v>130</v>
      </c>
      <c r="W53" s="2" t="n">
        <v>30</v>
      </c>
      <c r="X53" s="2" t="s">
        <v>691</v>
      </c>
      <c r="Y53" s="2"/>
      <c r="Z53" s="2" t="s">
        <v>133</v>
      </c>
      <c r="AA53" s="2"/>
      <c r="AB53" s="2"/>
      <c r="AC53" s="2"/>
      <c r="AD53" s="2"/>
      <c r="AE53" s="2"/>
      <c r="AF53" s="2"/>
      <c r="AG53" s="2" t="s">
        <v>685</v>
      </c>
      <c r="AH53" s="2" t="s">
        <v>692</v>
      </c>
      <c r="AI53" s="2"/>
      <c r="AJ53" s="2"/>
      <c r="AK53" s="2"/>
      <c r="AL53" s="2"/>
      <c r="AM53" s="2"/>
      <c r="AN53" s="2" t="s">
        <v>87</v>
      </c>
      <c r="AO53" s="2" t="s">
        <v>693</v>
      </c>
      <c r="AP53" s="2" t="s">
        <v>89</v>
      </c>
    </row>
    <row r="54" customFormat="false" ht="15" hidden="false" customHeight="false" outlineLevel="0" collapsed="false">
      <c r="A54" s="8" t="s">
        <v>694</v>
      </c>
      <c r="B54" s="8" t="s">
        <v>694</v>
      </c>
      <c r="C54" s="2" t="s">
        <v>695</v>
      </c>
      <c r="D54" s="2" t="s">
        <v>237</v>
      </c>
      <c r="E54" s="2" t="s">
        <v>238</v>
      </c>
      <c r="F54" s="9" t="n">
        <f aca="false">Precios!N54</f>
        <v>253</v>
      </c>
      <c r="G54" s="2" t="n">
        <v>5585</v>
      </c>
      <c r="H54" s="10" t="str">
        <f aca="false">Parámetros!$B$28</f>
        <v>Nuevo</v>
      </c>
      <c r="I54" s="10" t="str">
        <f aca="false">Parámetros!$B$29</f>
        <v>Clásica</v>
      </c>
      <c r="J54" s="11" t="s">
        <v>696</v>
      </c>
      <c r="K54" s="10" t="str">
        <f aca="false">Parámetros!$B$30</f>
        <v>Mercado Envíos</v>
      </c>
      <c r="L54" s="2" t="str">
        <f aca="false">IF(F54&gt;=Parámetros!$B$7,"Envío gratis (obligatorio en Mercado Libre)",Parámetros!$B$31)</f>
        <v>A cargo del comprador</v>
      </c>
      <c r="M54" s="10" t="str">
        <f aca="false">Parámetros!$B$32</f>
        <v>No acepto</v>
      </c>
      <c r="N54" s="10" t="str">
        <f aca="false">Parámetros!$B$33</f>
        <v>Sin garantía</v>
      </c>
      <c r="O54" s="2"/>
      <c r="P54" s="2" t="s">
        <v>567</v>
      </c>
      <c r="Q54" s="2" t="s">
        <v>126</v>
      </c>
      <c r="R54" s="2"/>
      <c r="S54" s="2" t="s">
        <v>568</v>
      </c>
      <c r="T54" s="2" t="s">
        <v>149</v>
      </c>
      <c r="U54" s="2" t="n">
        <v>12</v>
      </c>
      <c r="V54" s="2" t="s">
        <v>130</v>
      </c>
      <c r="W54" s="2" t="n">
        <v>12</v>
      </c>
      <c r="X54" s="2" t="s">
        <v>569</v>
      </c>
      <c r="Y54" s="2" t="s">
        <v>568</v>
      </c>
      <c r="Z54" s="2" t="s">
        <v>133</v>
      </c>
      <c r="AA54" s="2"/>
      <c r="AB54" s="2"/>
      <c r="AC54" s="2"/>
      <c r="AD54" s="2"/>
      <c r="AE54" s="2"/>
      <c r="AF54" s="2" t="s">
        <v>697</v>
      </c>
      <c r="AG54" s="2" t="s">
        <v>685</v>
      </c>
      <c r="AH54" s="2" t="s">
        <v>698</v>
      </c>
      <c r="AI54" s="2" t="s">
        <v>699</v>
      </c>
      <c r="AJ54" s="2" t="s">
        <v>700</v>
      </c>
      <c r="AK54" s="2"/>
      <c r="AL54" s="2"/>
      <c r="AM54" s="2"/>
      <c r="AN54" s="2" t="s">
        <v>87</v>
      </c>
      <c r="AO54" s="2" t="s">
        <v>701</v>
      </c>
      <c r="AP54" s="2" t="s">
        <v>89</v>
      </c>
    </row>
    <row r="55" customFormat="false" ht="15" hidden="false" customHeight="false" outlineLevel="0" collapsed="false">
      <c r="A55" s="8" t="s">
        <v>702</v>
      </c>
      <c r="B55" s="8" t="s">
        <v>702</v>
      </c>
      <c r="C55" s="2" t="s">
        <v>703</v>
      </c>
      <c r="D55" s="2" t="s">
        <v>704</v>
      </c>
      <c r="E55" s="2" t="s">
        <v>705</v>
      </c>
      <c r="F55" s="9" t="n">
        <f aca="false">Precios!N55</f>
        <v>299</v>
      </c>
      <c r="G55" s="2" t="n">
        <v>257</v>
      </c>
      <c r="H55" s="10" t="str">
        <f aca="false">Parámetros!$B$28</f>
        <v>Nuevo</v>
      </c>
      <c r="I55" s="10" t="str">
        <f aca="false">Parámetros!$B$29</f>
        <v>Clásica</v>
      </c>
      <c r="J55" s="11" t="s">
        <v>706</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c r="P55" s="2" t="s">
        <v>707</v>
      </c>
      <c r="Q55" s="2" t="s">
        <v>708</v>
      </c>
      <c r="R55" s="2"/>
      <c r="S55" s="2"/>
      <c r="T55" s="2" t="s">
        <v>709</v>
      </c>
      <c r="U55" s="2" t="n">
        <v>10</v>
      </c>
      <c r="V55" s="2" t="s">
        <v>710</v>
      </c>
      <c r="W55" s="2" t="n">
        <v>10</v>
      </c>
      <c r="X55" s="2" t="s">
        <v>711</v>
      </c>
      <c r="Y55" s="2" t="s">
        <v>712</v>
      </c>
      <c r="Z55" s="2" t="s">
        <v>713</v>
      </c>
      <c r="AA55" s="2"/>
      <c r="AB55" s="2"/>
      <c r="AC55" s="2"/>
      <c r="AD55" s="2"/>
      <c r="AE55" s="2"/>
      <c r="AF55" s="2" t="s">
        <v>714</v>
      </c>
      <c r="AG55" s="2" t="s">
        <v>715</v>
      </c>
      <c r="AH55" s="2" t="s">
        <v>716</v>
      </c>
      <c r="AI55" s="2" t="s">
        <v>717</v>
      </c>
      <c r="AJ55" s="2" t="s">
        <v>718</v>
      </c>
      <c r="AK55" s="2"/>
      <c r="AL55" s="2"/>
      <c r="AM55" s="2"/>
      <c r="AN55" s="2" t="s">
        <v>87</v>
      </c>
      <c r="AO55" s="2" t="s">
        <v>719</v>
      </c>
      <c r="AP55" s="2" t="s">
        <v>89</v>
      </c>
    </row>
    <row r="56" customFormat="false" ht="15" hidden="false" customHeight="false" outlineLevel="0" collapsed="false">
      <c r="A56" s="8" t="s">
        <v>720</v>
      </c>
      <c r="B56" s="8" t="s">
        <v>720</v>
      </c>
      <c r="C56" s="2" t="s">
        <v>721</v>
      </c>
      <c r="D56" s="2" t="s">
        <v>345</v>
      </c>
      <c r="E56" s="2" t="s">
        <v>346</v>
      </c>
      <c r="F56" s="9" t="n">
        <f aca="false">Precios!N56</f>
        <v>347</v>
      </c>
      <c r="G56" s="2" t="n">
        <v>1635</v>
      </c>
      <c r="H56" s="10" t="str">
        <f aca="false">Parámetros!$B$28</f>
        <v>Nuevo</v>
      </c>
      <c r="I56" s="10" t="str">
        <f aca="false">Parámetros!$B$29</f>
        <v>Clásica</v>
      </c>
      <c r="J56" s="11" t="s">
        <v>722</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c r="P56" s="2" t="s">
        <v>348</v>
      </c>
      <c r="Q56" s="2" t="s">
        <v>332</v>
      </c>
      <c r="R56" s="2" t="s">
        <v>396</v>
      </c>
      <c r="S56" s="2" t="s">
        <v>350</v>
      </c>
      <c r="T56" s="2" t="s">
        <v>76</v>
      </c>
      <c r="U56" s="2" t="n">
        <v>3</v>
      </c>
      <c r="V56" s="2" t="s">
        <v>77</v>
      </c>
      <c r="W56" s="2" t="n">
        <v>1</v>
      </c>
      <c r="X56" s="2" t="s">
        <v>723</v>
      </c>
      <c r="Y56" s="2"/>
      <c r="Z56" s="2" t="s">
        <v>713</v>
      </c>
      <c r="AA56" s="2"/>
      <c r="AB56" s="2"/>
      <c r="AC56" s="2"/>
      <c r="AD56" s="2"/>
      <c r="AE56" s="2"/>
      <c r="AF56" s="2"/>
      <c r="AG56" s="2" t="s">
        <v>724</v>
      </c>
      <c r="AH56" s="2" t="s">
        <v>725</v>
      </c>
      <c r="AI56" s="2" t="s">
        <v>726</v>
      </c>
      <c r="AJ56" s="2"/>
      <c r="AK56" s="2"/>
      <c r="AL56" s="2"/>
      <c r="AM56" s="2"/>
      <c r="AN56" s="2" t="s">
        <v>87</v>
      </c>
      <c r="AO56" s="2" t="s">
        <v>727</v>
      </c>
      <c r="AP56" s="2" t="s">
        <v>89</v>
      </c>
    </row>
    <row r="57" customFormat="false" ht="15" hidden="false" customHeight="false" outlineLevel="0" collapsed="false">
      <c r="A57" s="8" t="s">
        <v>728</v>
      </c>
      <c r="B57" s="8" t="s">
        <v>728</v>
      </c>
      <c r="C57" s="2" t="s">
        <v>729</v>
      </c>
      <c r="D57" s="2" t="s">
        <v>159</v>
      </c>
      <c r="E57" s="2" t="s">
        <v>160</v>
      </c>
      <c r="F57" s="9" t="n">
        <f aca="false">Precios!N57</f>
        <v>218</v>
      </c>
      <c r="G57" s="2" t="n">
        <v>364</v>
      </c>
      <c r="H57" s="10" t="str">
        <f aca="false">Parámetros!$B$28</f>
        <v>Nuevo</v>
      </c>
      <c r="I57" s="10" t="str">
        <f aca="false">Parámetros!$B$29</f>
        <v>Clásica</v>
      </c>
      <c r="J57" s="11" t="s">
        <v>730</v>
      </c>
      <c r="K57" s="10" t="str">
        <f aca="false">Parámetros!$B$30</f>
        <v>Mercado Envíos</v>
      </c>
      <c r="L57" s="2" t="str">
        <f aca="false">IF(F57&gt;=Parámetros!$B$7,"Envío gratis (obligatorio en Mercado Libre)",Parámetros!$B$31)</f>
        <v>A cargo del comprador</v>
      </c>
      <c r="M57" s="10" t="str">
        <f aca="false">Parámetros!$B$32</f>
        <v>No acepto</v>
      </c>
      <c r="N57" s="10" t="str">
        <f aca="false">Parámetros!$B$33</f>
        <v>Sin garantía</v>
      </c>
      <c r="O57" s="2"/>
      <c r="P57" s="2" t="s">
        <v>163</v>
      </c>
      <c r="Q57" s="2" t="s">
        <v>579</v>
      </c>
      <c r="R57" s="2" t="s">
        <v>731</v>
      </c>
      <c r="S57" s="2" t="s">
        <v>103</v>
      </c>
      <c r="T57" s="2" t="s">
        <v>167</v>
      </c>
      <c r="U57" s="2" t="n">
        <v>44</v>
      </c>
      <c r="V57" s="2" t="s">
        <v>168</v>
      </c>
      <c r="W57" s="2" t="n">
        <v>44</v>
      </c>
      <c r="X57" s="2"/>
      <c r="Y57" s="2"/>
      <c r="Z57" s="2"/>
      <c r="AA57" s="2" t="s">
        <v>98</v>
      </c>
      <c r="AB57" s="2" t="s">
        <v>430</v>
      </c>
      <c r="AC57" s="2"/>
      <c r="AD57" s="2" t="s">
        <v>103</v>
      </c>
      <c r="AE57" s="2"/>
      <c r="AF57" s="2"/>
      <c r="AG57" s="2" t="s">
        <v>732</v>
      </c>
      <c r="AH57" s="2" t="s">
        <v>733</v>
      </c>
      <c r="AI57" s="2" t="s">
        <v>734</v>
      </c>
      <c r="AJ57" s="2" t="s">
        <v>735</v>
      </c>
      <c r="AK57" s="2"/>
      <c r="AL57" s="2"/>
      <c r="AM57" s="2"/>
      <c r="AN57" s="2" t="s">
        <v>172</v>
      </c>
      <c r="AO57" s="2" t="s">
        <v>736</v>
      </c>
      <c r="AP57" s="2" t="s">
        <v>89</v>
      </c>
    </row>
    <row r="58" customFormat="false" ht="15" hidden="false" customHeight="false" outlineLevel="0" collapsed="false">
      <c r="A58" s="8" t="s">
        <v>737</v>
      </c>
      <c r="B58" s="8" t="s">
        <v>737</v>
      </c>
      <c r="C58" s="2" t="s">
        <v>738</v>
      </c>
      <c r="D58" s="2" t="s">
        <v>345</v>
      </c>
      <c r="E58" s="2" t="s">
        <v>346</v>
      </c>
      <c r="F58" s="9" t="n">
        <f aca="false">Precios!N58</f>
        <v>1069</v>
      </c>
      <c r="G58" s="2" t="n">
        <v>98</v>
      </c>
      <c r="H58" s="10" t="str">
        <f aca="false">Parámetros!$B$28</f>
        <v>Nuevo</v>
      </c>
      <c r="I58" s="10" t="str">
        <f aca="false">Parámetros!$B$29</f>
        <v>Clásica</v>
      </c>
      <c r="J58" s="11" t="s">
        <v>739</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c r="P58" s="2" t="s">
        <v>740</v>
      </c>
      <c r="Q58" s="2" t="s">
        <v>741</v>
      </c>
      <c r="R58" s="2"/>
      <c r="S58" s="2" t="s">
        <v>742</v>
      </c>
      <c r="T58" s="2" t="s">
        <v>743</v>
      </c>
      <c r="U58" s="2" t="n">
        <v>3</v>
      </c>
      <c r="V58" s="2" t="s">
        <v>710</v>
      </c>
      <c r="W58" s="2" t="n">
        <v>3</v>
      </c>
      <c r="X58" s="2" t="s">
        <v>744</v>
      </c>
      <c r="Y58" s="2" t="s">
        <v>742</v>
      </c>
      <c r="Z58" s="2" t="s">
        <v>80</v>
      </c>
      <c r="AA58" s="2"/>
      <c r="AB58" s="2"/>
      <c r="AC58" s="2"/>
      <c r="AD58" s="2"/>
      <c r="AE58" s="2"/>
      <c r="AF58" s="2"/>
      <c r="AG58" s="2" t="s">
        <v>745</v>
      </c>
      <c r="AH58" s="2" t="s">
        <v>746</v>
      </c>
      <c r="AI58" s="2"/>
      <c r="AJ58" s="2"/>
      <c r="AK58" s="2"/>
      <c r="AL58" s="2"/>
      <c r="AM58" s="2"/>
      <c r="AN58" s="2" t="s">
        <v>87</v>
      </c>
      <c r="AO58" s="2" t="s">
        <v>747</v>
      </c>
      <c r="AP58" s="2" t="s">
        <v>89</v>
      </c>
    </row>
    <row r="59" customFormat="false" ht="15" hidden="false" customHeight="false" outlineLevel="0" collapsed="false">
      <c r="A59" s="8" t="s">
        <v>748</v>
      </c>
      <c r="B59" s="8" t="s">
        <v>748</v>
      </c>
      <c r="C59" s="2" t="s">
        <v>749</v>
      </c>
      <c r="D59" s="2" t="s">
        <v>345</v>
      </c>
      <c r="E59" s="2" t="s">
        <v>346</v>
      </c>
      <c r="F59" s="9" t="n">
        <f aca="false">Precios!N59</f>
        <v>487</v>
      </c>
      <c r="G59" s="2" t="n">
        <v>839</v>
      </c>
      <c r="H59" s="10" t="str">
        <f aca="false">Parámetros!$B$28</f>
        <v>Nuevo</v>
      </c>
      <c r="I59" s="10" t="str">
        <f aca="false">Parámetros!$B$29</f>
        <v>Clásica</v>
      </c>
      <c r="J59" s="11" t="s">
        <v>750</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c r="P59" s="2" t="s">
        <v>751</v>
      </c>
      <c r="Q59" s="2"/>
      <c r="R59" s="2"/>
      <c r="S59" s="2" t="s">
        <v>752</v>
      </c>
      <c r="T59" s="2" t="s">
        <v>76</v>
      </c>
      <c r="U59" s="2" t="n">
        <v>3</v>
      </c>
      <c r="V59" s="2" t="s">
        <v>753</v>
      </c>
      <c r="W59" s="2" t="n">
        <v>3</v>
      </c>
      <c r="X59" s="2" t="s">
        <v>754</v>
      </c>
      <c r="Y59" s="2"/>
      <c r="Z59" s="2" t="s">
        <v>80</v>
      </c>
      <c r="AA59" s="2"/>
      <c r="AB59" s="2"/>
      <c r="AC59" s="2"/>
      <c r="AD59" s="2"/>
      <c r="AE59" s="2"/>
      <c r="AF59" s="2" t="s">
        <v>755</v>
      </c>
      <c r="AG59" s="2" t="s">
        <v>756</v>
      </c>
      <c r="AH59" s="2" t="s">
        <v>757</v>
      </c>
      <c r="AI59" s="2"/>
      <c r="AJ59" s="2"/>
      <c r="AK59" s="2"/>
      <c r="AL59" s="2"/>
      <c r="AM59" s="2"/>
      <c r="AN59" s="2" t="s">
        <v>87</v>
      </c>
      <c r="AO59" s="2" t="s">
        <v>758</v>
      </c>
      <c r="AP59" s="2" t="s">
        <v>89</v>
      </c>
    </row>
    <row r="60" customFormat="false" ht="15" hidden="false" customHeight="false" outlineLevel="0" collapsed="false">
      <c r="A60" s="8" t="s">
        <v>759</v>
      </c>
      <c r="B60" s="8" t="s">
        <v>759</v>
      </c>
      <c r="C60" s="2" t="s">
        <v>760</v>
      </c>
      <c r="D60" s="2" t="s">
        <v>159</v>
      </c>
      <c r="E60" s="2" t="s">
        <v>160</v>
      </c>
      <c r="F60" s="9" t="n">
        <f aca="false">Precios!N60</f>
        <v>280</v>
      </c>
      <c r="G60" s="2" t="n">
        <v>142</v>
      </c>
      <c r="H60" s="10" t="str">
        <f aca="false">Parámetros!$B$28</f>
        <v>Nuevo</v>
      </c>
      <c r="I60" s="10" t="str">
        <f aca="false">Parámetros!$B$29</f>
        <v>Clásica</v>
      </c>
      <c r="J60" s="11" t="s">
        <v>761</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c r="P60" s="2" t="s">
        <v>163</v>
      </c>
      <c r="Q60" s="2" t="s">
        <v>579</v>
      </c>
      <c r="R60" s="2" t="s">
        <v>731</v>
      </c>
      <c r="S60" s="2" t="s">
        <v>762</v>
      </c>
      <c r="T60" s="2" t="s">
        <v>167</v>
      </c>
      <c r="U60" s="2" t="n">
        <v>40</v>
      </c>
      <c r="V60" s="2" t="s">
        <v>168</v>
      </c>
      <c r="W60" s="2" t="n">
        <v>40</v>
      </c>
      <c r="X60" s="2"/>
      <c r="Y60" s="2"/>
      <c r="Z60" s="2"/>
      <c r="AA60" s="2" t="s">
        <v>273</v>
      </c>
      <c r="AB60" s="2" t="s">
        <v>283</v>
      </c>
      <c r="AC60" s="2"/>
      <c r="AD60" s="2" t="s">
        <v>250</v>
      </c>
      <c r="AE60" s="2"/>
      <c r="AF60" s="2"/>
      <c r="AG60" s="2" t="s">
        <v>732</v>
      </c>
      <c r="AH60" s="2" t="s">
        <v>763</v>
      </c>
      <c r="AI60" s="2"/>
      <c r="AJ60" s="2"/>
      <c r="AK60" s="2"/>
      <c r="AL60" s="2"/>
      <c r="AM60" s="2"/>
      <c r="AN60" s="2" t="s">
        <v>172</v>
      </c>
      <c r="AO60" s="2" t="s">
        <v>764</v>
      </c>
      <c r="AP60" s="2" t="s">
        <v>89</v>
      </c>
    </row>
    <row r="61" customFormat="false" ht="15" hidden="false" customHeight="false" outlineLevel="0" collapsed="false">
      <c r="A61" s="8" t="s">
        <v>765</v>
      </c>
      <c r="B61" s="8" t="s">
        <v>765</v>
      </c>
      <c r="C61" s="2" t="s">
        <v>766</v>
      </c>
      <c r="D61" s="2" t="s">
        <v>141</v>
      </c>
      <c r="E61" s="2" t="s">
        <v>142</v>
      </c>
      <c r="F61" s="9" t="n">
        <f aca="false">Precios!N61</f>
        <v>205</v>
      </c>
      <c r="G61" s="2" t="n">
        <v>2652</v>
      </c>
      <c r="H61" s="10" t="str">
        <f aca="false">Parámetros!$B$28</f>
        <v>Nuevo</v>
      </c>
      <c r="I61" s="10" t="str">
        <f aca="false">Parámetros!$B$29</f>
        <v>Clásica</v>
      </c>
      <c r="J61" s="11" t="s">
        <v>767</v>
      </c>
      <c r="K61" s="10" t="str">
        <f aca="false">Parámetros!$B$30</f>
        <v>Mercado Envíos</v>
      </c>
      <c r="L61" s="2" t="str">
        <f aca="false">IF(F61&gt;=Parámetros!$B$7,"Envío gratis (obligatorio en Mercado Libre)",Parámetros!$B$31)</f>
        <v>A cargo del comprador</v>
      </c>
      <c r="M61" s="10" t="str">
        <f aca="false">Parámetros!$B$32</f>
        <v>No acepto</v>
      </c>
      <c r="N61" s="10" t="str">
        <f aca="false">Parámetros!$B$33</f>
        <v>Sin garantía</v>
      </c>
      <c r="O61" s="2"/>
      <c r="P61" s="2" t="s">
        <v>768</v>
      </c>
      <c r="Q61" s="2" t="s">
        <v>741</v>
      </c>
      <c r="R61" s="2"/>
      <c r="S61" s="2"/>
      <c r="T61" s="2" t="s">
        <v>149</v>
      </c>
      <c r="U61" s="2" t="n">
        <v>20</v>
      </c>
      <c r="V61" s="2" t="s">
        <v>130</v>
      </c>
      <c r="W61" s="2" t="n">
        <v>20</v>
      </c>
      <c r="X61" s="2" t="s">
        <v>769</v>
      </c>
      <c r="Y61" s="2" t="s">
        <v>770</v>
      </c>
      <c r="Z61" s="2" t="s">
        <v>133</v>
      </c>
      <c r="AA61" s="2"/>
      <c r="AB61" s="2"/>
      <c r="AC61" s="2"/>
      <c r="AD61" s="2"/>
      <c r="AE61" s="2"/>
      <c r="AF61" s="2"/>
      <c r="AG61" s="2" t="s">
        <v>771</v>
      </c>
      <c r="AH61" s="2" t="s">
        <v>772</v>
      </c>
      <c r="AI61" s="2" t="s">
        <v>773</v>
      </c>
      <c r="AJ61" s="2" t="s">
        <v>774</v>
      </c>
      <c r="AK61" s="2"/>
      <c r="AL61" s="2"/>
      <c r="AM61" s="2"/>
      <c r="AN61" s="2" t="s">
        <v>87</v>
      </c>
      <c r="AO61" s="2" t="s">
        <v>775</v>
      </c>
      <c r="AP61" s="2" t="s">
        <v>89</v>
      </c>
    </row>
    <row r="62" customFormat="false" ht="15" hidden="false" customHeight="false" outlineLevel="0" collapsed="false">
      <c r="A62" s="8" t="s">
        <v>776</v>
      </c>
      <c r="B62" s="8" t="s">
        <v>776</v>
      </c>
      <c r="C62" s="2" t="s">
        <v>777</v>
      </c>
      <c r="D62" s="2" t="s">
        <v>159</v>
      </c>
      <c r="E62" s="2" t="s">
        <v>160</v>
      </c>
      <c r="F62" s="9" t="n">
        <f aca="false">Precios!N62</f>
        <v>323</v>
      </c>
      <c r="G62" s="2" t="n">
        <v>141</v>
      </c>
      <c r="H62" s="10" t="str">
        <f aca="false">Parámetros!$B$28</f>
        <v>Nuevo</v>
      </c>
      <c r="I62" s="10" t="str">
        <f aca="false">Parámetros!$B$29</f>
        <v>Clásica</v>
      </c>
      <c r="J62" s="11" t="s">
        <v>778</v>
      </c>
      <c r="K62" s="10" t="str">
        <f aca="false">Parámetros!$B$30</f>
        <v>Mercado Envíos</v>
      </c>
      <c r="L62" s="2" t="str">
        <f aca="false">IF(F62&gt;=Parámetros!$B$7,"Envío gratis (obligatorio en Mercado Libre)",Parámetros!$B$31)</f>
        <v>Envío gratis (obligatorio en Mercado Libre)</v>
      </c>
      <c r="M62" s="10" t="str">
        <f aca="false">Parámetros!$B$32</f>
        <v>No acepto</v>
      </c>
      <c r="N62" s="10" t="str">
        <f aca="false">Parámetros!$B$33</f>
        <v>Sin garantía</v>
      </c>
      <c r="O62" s="2"/>
      <c r="P62" s="2" t="s">
        <v>163</v>
      </c>
      <c r="Q62" s="2" t="s">
        <v>579</v>
      </c>
      <c r="R62" s="2" t="s">
        <v>384</v>
      </c>
      <c r="S62" s="2" t="s">
        <v>762</v>
      </c>
      <c r="T62" s="2" t="s">
        <v>167</v>
      </c>
      <c r="U62" s="2" t="n">
        <v>40</v>
      </c>
      <c r="V62" s="2" t="s">
        <v>168</v>
      </c>
      <c r="W62" s="2" t="n">
        <v>40</v>
      </c>
      <c r="X62" s="2"/>
      <c r="Y62" s="2"/>
      <c r="Z62" s="2"/>
      <c r="AA62" s="2" t="s">
        <v>263</v>
      </c>
      <c r="AB62" s="2" t="s">
        <v>263</v>
      </c>
      <c r="AC62" s="2"/>
      <c r="AD62" s="2" t="s">
        <v>762</v>
      </c>
      <c r="AE62" s="2"/>
      <c r="AF62" s="2"/>
      <c r="AG62" s="2" t="s">
        <v>779</v>
      </c>
      <c r="AH62" s="2" t="s">
        <v>780</v>
      </c>
      <c r="AI62" s="2"/>
      <c r="AJ62" s="2"/>
      <c r="AK62" s="2"/>
      <c r="AL62" s="2"/>
      <c r="AM62" s="2"/>
      <c r="AN62" s="2" t="s">
        <v>172</v>
      </c>
      <c r="AO62" s="2" t="s">
        <v>781</v>
      </c>
      <c r="AP62" s="2" t="s">
        <v>89</v>
      </c>
    </row>
    <row r="63" customFormat="false" ht="15" hidden="false" customHeight="false" outlineLevel="0" collapsed="false">
      <c r="A63" s="8" t="s">
        <v>782</v>
      </c>
      <c r="B63" s="8" t="s">
        <v>782</v>
      </c>
      <c r="C63" s="2" t="s">
        <v>783</v>
      </c>
      <c r="D63" s="2" t="s">
        <v>784</v>
      </c>
      <c r="E63" s="2" t="s">
        <v>785</v>
      </c>
      <c r="F63" s="9" t="n">
        <f aca="false">Precios!N63</f>
        <v>159</v>
      </c>
      <c r="G63" s="2" t="n">
        <v>341</v>
      </c>
      <c r="H63" s="10" t="str">
        <f aca="false">Parámetros!$B$28</f>
        <v>Nuevo</v>
      </c>
      <c r="I63" s="10" t="str">
        <f aca="false">Parámetros!$B$29</f>
        <v>Clásica</v>
      </c>
      <c r="J63" s="11" t="s">
        <v>786</v>
      </c>
      <c r="K63" s="10" t="str">
        <f aca="false">Parámetros!$B$30</f>
        <v>Mercado Envíos</v>
      </c>
      <c r="L63" s="2" t="str">
        <f aca="false">IF(F63&gt;=Parámetros!$B$7,"Envío gratis (obligatorio en Mercado Libre)",Parámetros!$B$31)</f>
        <v>A cargo del comprador</v>
      </c>
      <c r="M63" s="10" t="str">
        <f aca="false">Parámetros!$B$32</f>
        <v>No acepto</v>
      </c>
      <c r="N63" s="10" t="str">
        <f aca="false">Parámetros!$B$33</f>
        <v>Sin garantía</v>
      </c>
      <c r="O63" s="2"/>
      <c r="P63" s="2" t="s">
        <v>787</v>
      </c>
      <c r="Q63" s="2"/>
      <c r="R63" s="2"/>
      <c r="S63" s="2"/>
      <c r="T63" s="2" t="s">
        <v>788</v>
      </c>
      <c r="U63" s="2" t="n">
        <v>100</v>
      </c>
      <c r="V63" s="2" t="s">
        <v>168</v>
      </c>
      <c r="W63" s="2" t="n">
        <v>100</v>
      </c>
      <c r="X63" s="2"/>
      <c r="Y63" s="2"/>
      <c r="Z63" s="2"/>
      <c r="AA63" s="2"/>
      <c r="AB63" s="2"/>
      <c r="AC63" s="2"/>
      <c r="AD63" s="2"/>
      <c r="AE63" s="2"/>
      <c r="AF63" s="2"/>
      <c r="AG63" s="2" t="s">
        <v>789</v>
      </c>
      <c r="AH63" s="2" t="s">
        <v>790</v>
      </c>
      <c r="AI63" s="2"/>
      <c r="AJ63" s="2"/>
      <c r="AK63" s="2"/>
      <c r="AL63" s="2"/>
      <c r="AM63" s="2"/>
      <c r="AN63" s="2" t="s">
        <v>87</v>
      </c>
      <c r="AO63" s="2" t="s">
        <v>791</v>
      </c>
      <c r="AP63" s="2" t="s">
        <v>89</v>
      </c>
    </row>
    <row r="64" customFormat="false" ht="15" hidden="false" customHeight="false" outlineLevel="0" collapsed="false">
      <c r="A64" s="8" t="s">
        <v>792</v>
      </c>
      <c r="B64" s="8" t="s">
        <v>792</v>
      </c>
      <c r="C64" s="2" t="s">
        <v>793</v>
      </c>
      <c r="D64" s="2" t="s">
        <v>478</v>
      </c>
      <c r="E64" s="2" t="s">
        <v>479</v>
      </c>
      <c r="F64" s="9" t="n">
        <f aca="false">Precios!N64</f>
        <v>911</v>
      </c>
      <c r="G64" s="2" t="n">
        <v>403</v>
      </c>
      <c r="H64" s="10" t="str">
        <f aca="false">Parámetros!$B$28</f>
        <v>Nuevo</v>
      </c>
      <c r="I64" s="10" t="str">
        <f aca="false">Parámetros!$B$29</f>
        <v>Clásica</v>
      </c>
      <c r="J64" s="11" t="s">
        <v>794</v>
      </c>
      <c r="K64" s="10" t="str">
        <f aca="false">Parámetros!$B$30</f>
        <v>Mercado Envíos</v>
      </c>
      <c r="L64" s="2" t="str">
        <f aca="false">IF(F64&gt;=Parámetros!$B$7,"Envío gratis (obligatorio en Mercado Libre)",Parámetros!$B$31)</f>
        <v>Envío gratis (obligatorio en Mercado Libre)</v>
      </c>
      <c r="M64" s="10" t="str">
        <f aca="false">Parámetros!$B$32</f>
        <v>No acepto</v>
      </c>
      <c r="N64" s="10" t="str">
        <f aca="false">Parámetros!$B$33</f>
        <v>Sin garantía</v>
      </c>
      <c r="O64" s="2"/>
      <c r="P64" s="2" t="s">
        <v>795</v>
      </c>
      <c r="Q64" s="2" t="s">
        <v>482</v>
      </c>
      <c r="R64" s="2" t="s">
        <v>796</v>
      </c>
      <c r="S64" s="2"/>
      <c r="T64" s="2" t="s">
        <v>797</v>
      </c>
      <c r="U64" s="2" t="n">
        <v>5</v>
      </c>
      <c r="V64" s="2" t="s">
        <v>77</v>
      </c>
      <c r="W64" s="2" t="n">
        <v>1</v>
      </c>
      <c r="X64" s="2" t="s">
        <v>798</v>
      </c>
      <c r="Y64" s="2" t="s">
        <v>799</v>
      </c>
      <c r="Z64" s="2" t="s">
        <v>488</v>
      </c>
      <c r="AA64" s="2"/>
      <c r="AB64" s="2"/>
      <c r="AC64" s="2"/>
      <c r="AD64" s="2"/>
      <c r="AE64" s="2"/>
      <c r="AF64" s="2" t="s">
        <v>800</v>
      </c>
      <c r="AG64" s="2" t="s">
        <v>801</v>
      </c>
      <c r="AH64" s="2" t="s">
        <v>802</v>
      </c>
      <c r="AI64" s="2" t="s">
        <v>803</v>
      </c>
      <c r="AJ64" s="2" t="s">
        <v>804</v>
      </c>
      <c r="AK64" s="2" t="s">
        <v>805</v>
      </c>
      <c r="AL64" s="2"/>
      <c r="AM64" s="2"/>
      <c r="AN64" s="2" t="s">
        <v>87</v>
      </c>
      <c r="AO64" s="2" t="s">
        <v>806</v>
      </c>
      <c r="AP64" s="2" t="s">
        <v>89</v>
      </c>
    </row>
    <row r="65" customFormat="false" ht="15" hidden="false" customHeight="false" outlineLevel="0" collapsed="false">
      <c r="A65" s="8" t="s">
        <v>807</v>
      </c>
      <c r="B65" s="8" t="s">
        <v>807</v>
      </c>
      <c r="C65" s="2" t="s">
        <v>808</v>
      </c>
      <c r="D65" s="2" t="s">
        <v>809</v>
      </c>
      <c r="E65" s="2" t="s">
        <v>810</v>
      </c>
      <c r="F65" s="9" t="n">
        <f aca="false">Precios!N65</f>
        <v>128</v>
      </c>
      <c r="G65" s="2" t="n">
        <v>1638</v>
      </c>
      <c r="H65" s="10" t="str">
        <f aca="false">Parámetros!$B$28</f>
        <v>Nuevo</v>
      </c>
      <c r="I65" s="10" t="str">
        <f aca="false">Parámetros!$B$29</f>
        <v>Clásica</v>
      </c>
      <c r="J65" s="11" t="s">
        <v>811</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c r="P65" s="2" t="s">
        <v>163</v>
      </c>
      <c r="Q65" s="2" t="s">
        <v>579</v>
      </c>
      <c r="R65" s="2" t="s">
        <v>165</v>
      </c>
      <c r="S65" s="2" t="s">
        <v>812</v>
      </c>
      <c r="T65" s="2" t="s">
        <v>813</v>
      </c>
      <c r="U65" s="2" t="n">
        <v>160</v>
      </c>
      <c r="V65" s="2" t="s">
        <v>814</v>
      </c>
      <c r="W65" s="2" t="n">
        <v>2</v>
      </c>
      <c r="X65" s="2"/>
      <c r="Y65" s="2"/>
      <c r="Z65" s="2"/>
      <c r="AA65" s="2"/>
      <c r="AB65" s="2"/>
      <c r="AC65" s="2"/>
      <c r="AD65" s="2"/>
      <c r="AE65" s="2"/>
      <c r="AF65" s="2"/>
      <c r="AG65" s="2" t="s">
        <v>815</v>
      </c>
      <c r="AH65" s="2" t="s">
        <v>816</v>
      </c>
      <c r="AI65" s="2" t="s">
        <v>817</v>
      </c>
      <c r="AJ65" s="2" t="s">
        <v>818</v>
      </c>
      <c r="AK65" s="2"/>
      <c r="AL65" s="2"/>
      <c r="AM65" s="2"/>
      <c r="AN65" s="2" t="s">
        <v>172</v>
      </c>
      <c r="AO65" s="2" t="s">
        <v>819</v>
      </c>
      <c r="AP65" s="2" t="s">
        <v>89</v>
      </c>
    </row>
    <row r="66" customFormat="false" ht="15" hidden="false" customHeight="false" outlineLevel="0" collapsed="false">
      <c r="A66" s="8" t="s">
        <v>820</v>
      </c>
      <c r="B66" s="8" t="s">
        <v>820</v>
      </c>
      <c r="C66" s="2" t="s">
        <v>821</v>
      </c>
      <c r="D66" s="2" t="s">
        <v>159</v>
      </c>
      <c r="E66" s="2" t="s">
        <v>160</v>
      </c>
      <c r="F66" s="9" t="n">
        <f aca="false">Precios!N66</f>
        <v>256</v>
      </c>
      <c r="G66" s="2" t="n">
        <v>224</v>
      </c>
      <c r="H66" s="10" t="str">
        <f aca="false">Parámetros!$B$28</f>
        <v>Nuevo</v>
      </c>
      <c r="I66" s="10" t="str">
        <f aca="false">Parámetros!$B$29</f>
        <v>Clásica</v>
      </c>
      <c r="J66" s="11" t="s">
        <v>822</v>
      </c>
      <c r="K66" s="10" t="str">
        <f aca="false">Parámetros!$B$30</f>
        <v>Mercado Envíos</v>
      </c>
      <c r="L66" s="2" t="str">
        <f aca="false">IF(F66&gt;=Parámetros!$B$7,"Envío gratis (obligatorio en Mercado Libre)",Parámetros!$B$31)</f>
        <v>A cargo del comprador</v>
      </c>
      <c r="M66" s="10" t="str">
        <f aca="false">Parámetros!$B$32</f>
        <v>No acepto</v>
      </c>
      <c r="N66" s="10" t="str">
        <f aca="false">Parámetros!$B$33</f>
        <v>Sin garantía</v>
      </c>
      <c r="O66" s="2"/>
      <c r="P66" s="2" t="s">
        <v>163</v>
      </c>
      <c r="Q66" s="2" t="s">
        <v>579</v>
      </c>
      <c r="R66" s="2" t="s">
        <v>165</v>
      </c>
      <c r="S66" s="2" t="s">
        <v>103</v>
      </c>
      <c r="T66" s="2" t="s">
        <v>167</v>
      </c>
      <c r="U66" s="2" t="n">
        <v>38</v>
      </c>
      <c r="V66" s="2" t="s">
        <v>168</v>
      </c>
      <c r="W66" s="2" t="n">
        <v>38</v>
      </c>
      <c r="X66" s="2"/>
      <c r="Y66" s="2"/>
      <c r="Z66" s="2"/>
      <c r="AA66" s="2" t="s">
        <v>98</v>
      </c>
      <c r="AB66" s="2" t="s">
        <v>430</v>
      </c>
      <c r="AC66" s="2"/>
      <c r="AD66" s="2" t="s">
        <v>103</v>
      </c>
      <c r="AE66" s="2"/>
      <c r="AF66" s="2"/>
      <c r="AG66" s="2" t="s">
        <v>823</v>
      </c>
      <c r="AH66" s="2" t="s">
        <v>824</v>
      </c>
      <c r="AI66" s="2"/>
      <c r="AJ66" s="2"/>
      <c r="AK66" s="2"/>
      <c r="AL66" s="2"/>
      <c r="AM66" s="2"/>
      <c r="AN66" s="2" t="s">
        <v>172</v>
      </c>
      <c r="AO66" s="2" t="s">
        <v>825</v>
      </c>
      <c r="AP66" s="2" t="s">
        <v>89</v>
      </c>
    </row>
    <row r="67" customFormat="false" ht="15" hidden="false" customHeight="false" outlineLevel="0" collapsed="false">
      <c r="A67" s="8" t="s">
        <v>826</v>
      </c>
      <c r="B67" s="8" t="s">
        <v>826</v>
      </c>
      <c r="C67" s="2" t="s">
        <v>827</v>
      </c>
      <c r="D67" s="2" t="s">
        <v>448</v>
      </c>
      <c r="E67" s="2" t="s">
        <v>449</v>
      </c>
      <c r="F67" s="9" t="n">
        <f aca="false">Precios!N67</f>
        <v>587</v>
      </c>
      <c r="G67" s="2" t="n">
        <v>356</v>
      </c>
      <c r="H67" s="10" t="str">
        <f aca="false">Parámetros!$B$28</f>
        <v>Nuevo</v>
      </c>
      <c r="I67" s="10" t="str">
        <f aca="false">Parámetros!$B$29</f>
        <v>Clásica</v>
      </c>
      <c r="J67" s="11" t="s">
        <v>828</v>
      </c>
      <c r="K67" s="10" t="str">
        <f aca="false">Parámetros!$B$30</f>
        <v>Mercado Envíos</v>
      </c>
      <c r="L67" s="2" t="str">
        <f aca="false">IF(F67&gt;=Parámetros!$B$7,"Envío gratis (obligatorio en Mercado Libre)",Parámetros!$B$31)</f>
        <v>Envío gratis (obligatorio en Mercado Libre)</v>
      </c>
      <c r="M67" s="10" t="str">
        <f aca="false">Parámetros!$B$32</f>
        <v>No acepto</v>
      </c>
      <c r="N67" s="10" t="str">
        <f aca="false">Parámetros!$B$33</f>
        <v>Sin garantía</v>
      </c>
      <c r="O67" s="2"/>
      <c r="P67" s="2" t="s">
        <v>829</v>
      </c>
      <c r="Q67" s="2" t="s">
        <v>830</v>
      </c>
      <c r="R67" s="2" t="s">
        <v>831</v>
      </c>
      <c r="S67" s="2"/>
      <c r="T67" s="2" t="s">
        <v>216</v>
      </c>
      <c r="U67" s="2" t="n">
        <v>12</v>
      </c>
      <c r="V67" s="2" t="s">
        <v>217</v>
      </c>
      <c r="W67" s="2" t="n">
        <v>12</v>
      </c>
      <c r="X67" s="2" t="s">
        <v>832</v>
      </c>
      <c r="Y67" s="2" t="s">
        <v>833</v>
      </c>
      <c r="Z67" s="2" t="s">
        <v>133</v>
      </c>
      <c r="AA67" s="2"/>
      <c r="AB67" s="2"/>
      <c r="AC67" s="2"/>
      <c r="AD67" s="2"/>
      <c r="AE67" s="2"/>
      <c r="AF67" s="2"/>
      <c r="AG67" s="2" t="s">
        <v>834</v>
      </c>
      <c r="AH67" s="2" t="s">
        <v>835</v>
      </c>
      <c r="AI67" s="2"/>
      <c r="AJ67" s="2"/>
      <c r="AK67" s="2"/>
      <c r="AL67" s="2"/>
      <c r="AM67" s="2"/>
      <c r="AN67" s="2" t="s">
        <v>87</v>
      </c>
      <c r="AO67" s="2" t="s">
        <v>836</v>
      </c>
      <c r="AP67" s="2" t="s">
        <v>89</v>
      </c>
    </row>
    <row r="68" customFormat="false" ht="15" hidden="false" customHeight="false" outlineLevel="0" collapsed="false">
      <c r="A68" s="8" t="s">
        <v>837</v>
      </c>
      <c r="B68" s="8" t="s">
        <v>837</v>
      </c>
      <c r="C68" s="2" t="s">
        <v>838</v>
      </c>
      <c r="D68" s="2" t="s">
        <v>237</v>
      </c>
      <c r="E68" s="2" t="s">
        <v>238</v>
      </c>
      <c r="F68" s="9" t="n">
        <f aca="false">Precios!N68</f>
        <v>116</v>
      </c>
      <c r="G68" s="2" t="n">
        <v>4287</v>
      </c>
      <c r="H68" s="10" t="str">
        <f aca="false">Parámetros!$B$28</f>
        <v>Nuevo</v>
      </c>
      <c r="I68" s="10" t="str">
        <f aca="false">Parámetros!$B$29</f>
        <v>Clásica</v>
      </c>
      <c r="J68" s="11" t="s">
        <v>839</v>
      </c>
      <c r="K68" s="10" t="str">
        <f aca="false">Parámetros!$B$30</f>
        <v>Mercado Envíos</v>
      </c>
      <c r="L68" s="2" t="str">
        <f aca="false">IF(F68&gt;=Parámetros!$B$7,"Envío gratis (obligatorio en Mercado Libre)",Parámetros!$B$31)</f>
        <v>A cargo del comprador</v>
      </c>
      <c r="M68" s="10" t="str">
        <f aca="false">Parámetros!$B$32</f>
        <v>No acepto</v>
      </c>
      <c r="N68" s="10" t="str">
        <f aca="false">Parámetros!$B$33</f>
        <v>Sin garantía</v>
      </c>
      <c r="O68" s="2"/>
      <c r="P68" s="2" t="s">
        <v>840</v>
      </c>
      <c r="Q68" s="2" t="s">
        <v>841</v>
      </c>
      <c r="R68" s="2"/>
      <c r="S68" s="2"/>
      <c r="T68" s="2" t="s">
        <v>149</v>
      </c>
      <c r="U68" s="2" t="n">
        <v>10</v>
      </c>
      <c r="V68" s="2" t="s">
        <v>130</v>
      </c>
      <c r="W68" s="2" t="n">
        <v>10</v>
      </c>
      <c r="X68" s="2" t="s">
        <v>842</v>
      </c>
      <c r="Y68" s="2" t="s">
        <v>843</v>
      </c>
      <c r="Z68" s="2" t="s">
        <v>133</v>
      </c>
      <c r="AA68" s="2"/>
      <c r="AB68" s="2"/>
      <c r="AC68" s="2"/>
      <c r="AD68" s="2"/>
      <c r="AE68" s="2"/>
      <c r="AF68" s="2" t="s">
        <v>844</v>
      </c>
      <c r="AG68" s="2" t="s">
        <v>845</v>
      </c>
      <c r="AH68" s="2" t="s">
        <v>846</v>
      </c>
      <c r="AI68" s="2" t="s">
        <v>847</v>
      </c>
      <c r="AJ68" s="2" t="s">
        <v>848</v>
      </c>
      <c r="AK68" s="2" t="s">
        <v>849</v>
      </c>
      <c r="AL68" s="2"/>
      <c r="AM68" s="2"/>
      <c r="AN68" s="2" t="s">
        <v>87</v>
      </c>
      <c r="AO68" s="2" t="s">
        <v>850</v>
      </c>
      <c r="AP68" s="2" t="s">
        <v>89</v>
      </c>
    </row>
    <row r="69" customFormat="false" ht="15" hidden="false" customHeight="false" outlineLevel="0" collapsed="false">
      <c r="A69" s="8" t="s">
        <v>851</v>
      </c>
      <c r="B69" s="8" t="s">
        <v>851</v>
      </c>
      <c r="C69" s="2" t="s">
        <v>852</v>
      </c>
      <c r="D69" s="2" t="s">
        <v>300</v>
      </c>
      <c r="E69" s="2" t="s">
        <v>301</v>
      </c>
      <c r="F69" s="9" t="n">
        <f aca="false">Precios!N69</f>
        <v>521</v>
      </c>
      <c r="G69" s="2" t="n">
        <v>494</v>
      </c>
      <c r="H69" s="10" t="str">
        <f aca="false">Parámetros!$B$28</f>
        <v>Nuevo</v>
      </c>
      <c r="I69" s="10" t="str">
        <f aca="false">Parámetros!$B$29</f>
        <v>Clásica</v>
      </c>
      <c r="J69" s="11" t="s">
        <v>853</v>
      </c>
      <c r="K69" s="10" t="str">
        <f aca="false">Parámetros!$B$30</f>
        <v>Mercado Envíos</v>
      </c>
      <c r="L69" s="2" t="str">
        <f aca="false">IF(F69&gt;=Parámetros!$B$7,"Envío gratis (obligatorio en Mercado Libre)",Parámetros!$B$31)</f>
        <v>Envío gratis (obligatorio en Mercado Libre)</v>
      </c>
      <c r="M69" s="10" t="str">
        <f aca="false">Parámetros!$B$32</f>
        <v>No acepto</v>
      </c>
      <c r="N69" s="10" t="str">
        <f aca="false">Parámetros!$B$33</f>
        <v>Sin garantía</v>
      </c>
      <c r="O69" s="2"/>
      <c r="P69" s="2" t="s">
        <v>417</v>
      </c>
      <c r="Q69" s="2" t="s">
        <v>416</v>
      </c>
      <c r="R69" s="2"/>
      <c r="S69" s="2"/>
      <c r="T69" s="2" t="s">
        <v>854</v>
      </c>
      <c r="U69" s="2" t="n">
        <v>60</v>
      </c>
      <c r="V69" s="2" t="s">
        <v>130</v>
      </c>
      <c r="W69" s="2" t="n">
        <v>60</v>
      </c>
      <c r="X69" s="2" t="s">
        <v>855</v>
      </c>
      <c r="Y69" s="2" t="s">
        <v>856</v>
      </c>
      <c r="Z69" s="2" t="s">
        <v>133</v>
      </c>
      <c r="AA69" s="2"/>
      <c r="AB69" s="2"/>
      <c r="AC69" s="2"/>
      <c r="AD69" s="2"/>
      <c r="AE69" s="2"/>
      <c r="AF69" s="2" t="s">
        <v>857</v>
      </c>
      <c r="AG69" s="2" t="s">
        <v>858</v>
      </c>
      <c r="AH69" s="2" t="s">
        <v>859</v>
      </c>
      <c r="AI69" s="2"/>
      <c r="AJ69" s="2"/>
      <c r="AK69" s="2"/>
      <c r="AL69" s="2"/>
      <c r="AM69" s="2"/>
      <c r="AN69" s="2" t="s">
        <v>87</v>
      </c>
      <c r="AO69" s="2" t="s">
        <v>860</v>
      </c>
      <c r="AP69" s="2" t="s">
        <v>89</v>
      </c>
    </row>
    <row r="70" customFormat="false" ht="15" hidden="false" customHeight="false" outlineLevel="0" collapsed="false">
      <c r="A70" s="8" t="s">
        <v>861</v>
      </c>
      <c r="B70" s="8" t="s">
        <v>861</v>
      </c>
      <c r="C70" s="2" t="s">
        <v>862</v>
      </c>
      <c r="D70" s="2" t="s">
        <v>159</v>
      </c>
      <c r="E70" s="2" t="s">
        <v>160</v>
      </c>
      <c r="F70" s="9" t="n">
        <f aca="false">Precios!N70</f>
        <v>216</v>
      </c>
      <c r="G70" s="2" t="n">
        <v>247</v>
      </c>
      <c r="H70" s="10" t="str">
        <f aca="false">Parámetros!$B$28</f>
        <v>Nuevo</v>
      </c>
      <c r="I70" s="10" t="str">
        <f aca="false">Parámetros!$B$29</f>
        <v>Clásica</v>
      </c>
      <c r="J70" s="11" t="s">
        <v>863</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c r="P70" s="2" t="s">
        <v>227</v>
      </c>
      <c r="Q70" s="2" t="s">
        <v>579</v>
      </c>
      <c r="R70" s="2" t="s">
        <v>864</v>
      </c>
      <c r="S70" s="2" t="s">
        <v>865</v>
      </c>
      <c r="T70" s="2" t="s">
        <v>167</v>
      </c>
      <c r="U70" s="2" t="n">
        <v>40</v>
      </c>
      <c r="V70" s="2" t="s">
        <v>168</v>
      </c>
      <c r="W70" s="2" t="n">
        <v>40</v>
      </c>
      <c r="X70" s="2"/>
      <c r="Y70" s="2"/>
      <c r="Z70" s="2"/>
      <c r="AA70" s="2" t="s">
        <v>178</v>
      </c>
      <c r="AB70" s="2" t="s">
        <v>866</v>
      </c>
      <c r="AC70" s="2"/>
      <c r="AD70" s="2" t="s">
        <v>103</v>
      </c>
      <c r="AE70" s="2"/>
      <c r="AF70" s="2"/>
      <c r="AG70" s="2" t="s">
        <v>867</v>
      </c>
      <c r="AH70" s="2" t="s">
        <v>868</v>
      </c>
      <c r="AI70" s="2"/>
      <c r="AJ70" s="2"/>
      <c r="AK70" s="2"/>
      <c r="AL70" s="2"/>
      <c r="AM70" s="2"/>
      <c r="AN70" s="2" t="s">
        <v>172</v>
      </c>
      <c r="AO70" s="2" t="s">
        <v>869</v>
      </c>
      <c r="AP70" s="2" t="s">
        <v>89</v>
      </c>
    </row>
    <row r="71" customFormat="false" ht="15" hidden="false" customHeight="false" outlineLevel="0" collapsed="false">
      <c r="A71" s="8" t="s">
        <v>870</v>
      </c>
      <c r="B71" s="8" t="s">
        <v>870</v>
      </c>
      <c r="C71" s="2" t="s">
        <v>871</v>
      </c>
      <c r="D71" s="2" t="s">
        <v>237</v>
      </c>
      <c r="E71" s="2" t="s">
        <v>238</v>
      </c>
      <c r="F71" s="9" t="n">
        <f aca="false">Precios!N71</f>
        <v>213</v>
      </c>
      <c r="G71" s="2" t="n">
        <v>270</v>
      </c>
      <c r="H71" s="10" t="str">
        <f aca="false">Parámetros!$B$28</f>
        <v>Nuevo</v>
      </c>
      <c r="I71" s="10" t="str">
        <f aca="false">Parámetros!$B$29</f>
        <v>Clásica</v>
      </c>
      <c r="J71" s="11" t="s">
        <v>872</v>
      </c>
      <c r="K71" s="10" t="str">
        <f aca="false">Parámetros!$B$30</f>
        <v>Mercado Envíos</v>
      </c>
      <c r="L71" s="2" t="str">
        <f aca="false">IF(F71&gt;=Parámetros!$B$7,"Envío gratis (obligatorio en Mercado Libre)",Parámetros!$B$31)</f>
        <v>A cargo del comprador</v>
      </c>
      <c r="M71" s="10" t="str">
        <f aca="false">Parámetros!$B$32</f>
        <v>No acepto</v>
      </c>
      <c r="N71" s="10" t="str">
        <f aca="false">Parámetros!$B$33</f>
        <v>Sin garantía</v>
      </c>
      <c r="O71" s="2"/>
      <c r="P71" s="2" t="s">
        <v>873</v>
      </c>
      <c r="Q71" s="2" t="s">
        <v>874</v>
      </c>
      <c r="R71" s="2"/>
      <c r="S71" s="2"/>
      <c r="T71" s="2" t="s">
        <v>149</v>
      </c>
      <c r="U71" s="2" t="n">
        <v>15</v>
      </c>
      <c r="V71" s="2" t="s">
        <v>130</v>
      </c>
      <c r="W71" s="2" t="n">
        <v>15</v>
      </c>
      <c r="X71" s="2" t="s">
        <v>875</v>
      </c>
      <c r="Y71" s="2" t="s">
        <v>876</v>
      </c>
      <c r="Z71" s="2" t="s">
        <v>133</v>
      </c>
      <c r="AA71" s="2"/>
      <c r="AB71" s="2"/>
      <c r="AC71" s="2"/>
      <c r="AD71" s="2"/>
      <c r="AE71" s="2"/>
      <c r="AF71" s="2" t="s">
        <v>877</v>
      </c>
      <c r="AG71" s="2" t="s">
        <v>878</v>
      </c>
      <c r="AH71" s="2" t="s">
        <v>879</v>
      </c>
      <c r="AI71" s="2" t="s">
        <v>880</v>
      </c>
      <c r="AJ71" s="2"/>
      <c r="AK71" s="2"/>
      <c r="AL71" s="2"/>
      <c r="AM71" s="2"/>
      <c r="AN71" s="2" t="s">
        <v>87</v>
      </c>
      <c r="AO71" s="2" t="s">
        <v>881</v>
      </c>
      <c r="AP71" s="2" t="s">
        <v>89</v>
      </c>
    </row>
    <row r="72" customFormat="false" ht="15" hidden="false" customHeight="false" outlineLevel="0" collapsed="false">
      <c r="A72" s="8" t="s">
        <v>882</v>
      </c>
      <c r="B72" s="8" t="s">
        <v>882</v>
      </c>
      <c r="C72" s="2" t="s">
        <v>883</v>
      </c>
      <c r="D72" s="2" t="s">
        <v>345</v>
      </c>
      <c r="E72" s="2" t="s">
        <v>346</v>
      </c>
      <c r="F72" s="9" t="n">
        <f aca="false">Precios!N72</f>
        <v>1253</v>
      </c>
      <c r="G72" s="2" t="n">
        <v>0</v>
      </c>
      <c r="H72" s="10" t="str">
        <f aca="false">Parámetros!$B$28</f>
        <v>Nuevo</v>
      </c>
      <c r="I72" s="10" t="str">
        <f aca="false">Parámetros!$B$29</f>
        <v>Clásica</v>
      </c>
      <c r="J72" s="11" t="s">
        <v>884</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c r="P72" s="2" t="s">
        <v>885</v>
      </c>
      <c r="Q72" s="2" t="s">
        <v>886</v>
      </c>
      <c r="R72" s="2"/>
      <c r="S72" s="2"/>
      <c r="T72" s="2" t="s">
        <v>887</v>
      </c>
      <c r="U72" s="2" t="n">
        <v>30</v>
      </c>
      <c r="V72" s="2" t="s">
        <v>530</v>
      </c>
      <c r="W72" s="2" t="n">
        <v>30</v>
      </c>
      <c r="X72" s="2" t="s">
        <v>888</v>
      </c>
      <c r="Y72" s="2" t="s">
        <v>889</v>
      </c>
      <c r="Z72" s="2" t="s">
        <v>133</v>
      </c>
      <c r="AA72" s="2"/>
      <c r="AB72" s="2"/>
      <c r="AC72" s="2"/>
      <c r="AD72" s="2"/>
      <c r="AE72" s="2"/>
      <c r="AF72" s="2"/>
      <c r="AG72" s="2" t="s">
        <v>890</v>
      </c>
      <c r="AH72" s="2" t="s">
        <v>891</v>
      </c>
      <c r="AI72" s="2"/>
      <c r="AJ72" s="2"/>
      <c r="AK72" s="2"/>
      <c r="AL72" s="2"/>
      <c r="AM72" s="2"/>
      <c r="AN72" s="2" t="s">
        <v>87</v>
      </c>
      <c r="AO72" s="2" t="s">
        <v>892</v>
      </c>
      <c r="AP72" s="2" t="s">
        <v>89</v>
      </c>
    </row>
    <row r="73" customFormat="false" ht="15" hidden="false" customHeight="false" outlineLevel="0" collapsed="false">
      <c r="A73" s="8" t="s">
        <v>893</v>
      </c>
      <c r="B73" s="8" t="s">
        <v>893</v>
      </c>
      <c r="C73" s="2" t="s">
        <v>894</v>
      </c>
      <c r="D73" s="2" t="s">
        <v>300</v>
      </c>
      <c r="E73" s="2" t="s">
        <v>301</v>
      </c>
      <c r="F73" s="9" t="n">
        <f aca="false">Precios!N73</f>
        <v>323</v>
      </c>
      <c r="G73" s="2" t="n">
        <v>830</v>
      </c>
      <c r="H73" s="10" t="str">
        <f aca="false">Parámetros!$B$28</f>
        <v>Nuevo</v>
      </c>
      <c r="I73" s="10" t="str">
        <f aca="false">Parámetros!$B$29</f>
        <v>Clásica</v>
      </c>
      <c r="J73" s="11" t="s">
        <v>895</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c r="P73" s="2" t="s">
        <v>417</v>
      </c>
      <c r="Q73" s="2" t="s">
        <v>416</v>
      </c>
      <c r="R73" s="2"/>
      <c r="S73" s="2"/>
      <c r="T73" s="2" t="s">
        <v>854</v>
      </c>
      <c r="U73" s="2" t="n">
        <v>30</v>
      </c>
      <c r="V73" s="2" t="s">
        <v>130</v>
      </c>
      <c r="W73" s="2" t="n">
        <v>30</v>
      </c>
      <c r="X73" s="2" t="s">
        <v>855</v>
      </c>
      <c r="Y73" s="2" t="s">
        <v>856</v>
      </c>
      <c r="Z73" s="2" t="s">
        <v>133</v>
      </c>
      <c r="AA73" s="2"/>
      <c r="AB73" s="2"/>
      <c r="AC73" s="2"/>
      <c r="AD73" s="2"/>
      <c r="AE73" s="2"/>
      <c r="AF73" s="2" t="s">
        <v>857</v>
      </c>
      <c r="AG73" s="2" t="s">
        <v>858</v>
      </c>
      <c r="AH73" s="2" t="s">
        <v>896</v>
      </c>
      <c r="AI73" s="2" t="s">
        <v>897</v>
      </c>
      <c r="AJ73" s="2" t="s">
        <v>898</v>
      </c>
      <c r="AK73" s="2"/>
      <c r="AL73" s="2"/>
      <c r="AM73" s="2"/>
      <c r="AN73" s="2" t="s">
        <v>87</v>
      </c>
      <c r="AO73" s="2" t="s">
        <v>899</v>
      </c>
      <c r="AP73" s="2" t="s">
        <v>89</v>
      </c>
    </row>
    <row r="74" customFormat="false" ht="15" hidden="false" customHeight="false" outlineLevel="0" collapsed="false">
      <c r="A74" s="8" t="s">
        <v>900</v>
      </c>
      <c r="B74" s="8" t="s">
        <v>900</v>
      </c>
      <c r="C74" s="2" t="s">
        <v>901</v>
      </c>
      <c r="D74" s="2" t="s">
        <v>159</v>
      </c>
      <c r="E74" s="2" t="s">
        <v>160</v>
      </c>
      <c r="F74" s="9" t="n">
        <f aca="false">Precios!N74</f>
        <v>231</v>
      </c>
      <c r="G74" s="2" t="n">
        <v>147</v>
      </c>
      <c r="H74" s="10" t="str">
        <f aca="false">Parámetros!$B$28</f>
        <v>Nuevo</v>
      </c>
      <c r="I74" s="10" t="str">
        <f aca="false">Parámetros!$B$29</f>
        <v>Clásica</v>
      </c>
      <c r="J74" s="11" t="s">
        <v>902</v>
      </c>
      <c r="K74" s="10" t="str">
        <f aca="false">Parámetros!$B$30</f>
        <v>Mercado Envíos</v>
      </c>
      <c r="L74" s="2" t="str">
        <f aca="false">IF(F74&gt;=Parámetros!$B$7,"Envío gratis (obligatorio en Mercado Libre)",Parámetros!$B$31)</f>
        <v>A cargo del comprador</v>
      </c>
      <c r="M74" s="10" t="str">
        <f aca="false">Parámetros!$B$32</f>
        <v>No acepto</v>
      </c>
      <c r="N74" s="10" t="str">
        <f aca="false">Parámetros!$B$33</f>
        <v>Sin garantía</v>
      </c>
      <c r="O74" s="2"/>
      <c r="P74" s="2" t="s">
        <v>163</v>
      </c>
      <c r="Q74" s="2" t="s">
        <v>579</v>
      </c>
      <c r="R74" s="2" t="s">
        <v>731</v>
      </c>
      <c r="S74" s="2" t="s">
        <v>903</v>
      </c>
      <c r="T74" s="2" t="s">
        <v>167</v>
      </c>
      <c r="U74" s="2" t="n">
        <v>40</v>
      </c>
      <c r="V74" s="2" t="s">
        <v>168</v>
      </c>
      <c r="W74" s="2" t="n">
        <v>40</v>
      </c>
      <c r="X74" s="2"/>
      <c r="Y74" s="2"/>
      <c r="Z74" s="2"/>
      <c r="AA74" s="2" t="s">
        <v>439</v>
      </c>
      <c r="AB74" s="2" t="s">
        <v>440</v>
      </c>
      <c r="AC74" s="2"/>
      <c r="AD74" s="2" t="s">
        <v>462</v>
      </c>
      <c r="AE74" s="2"/>
      <c r="AF74" s="2"/>
      <c r="AG74" s="2" t="s">
        <v>732</v>
      </c>
      <c r="AH74" s="2" t="s">
        <v>904</v>
      </c>
      <c r="AI74" s="2" t="s">
        <v>905</v>
      </c>
      <c r="AJ74" s="2"/>
      <c r="AK74" s="2"/>
      <c r="AL74" s="2"/>
      <c r="AM74" s="2"/>
      <c r="AN74" s="2" t="s">
        <v>172</v>
      </c>
      <c r="AO74" s="2" t="s">
        <v>906</v>
      </c>
      <c r="AP74" s="2" t="s">
        <v>89</v>
      </c>
    </row>
    <row r="75" customFormat="false" ht="15" hidden="false" customHeight="false" outlineLevel="0" collapsed="false">
      <c r="A75" s="8" t="s">
        <v>907</v>
      </c>
      <c r="B75" s="8" t="s">
        <v>907</v>
      </c>
      <c r="C75" s="2" t="s">
        <v>908</v>
      </c>
      <c r="D75" s="2" t="s">
        <v>68</v>
      </c>
      <c r="E75" s="2" t="s">
        <v>69</v>
      </c>
      <c r="F75" s="9" t="n">
        <f aca="false">Precios!N75</f>
        <v>412</v>
      </c>
      <c r="G75" s="2" t="n">
        <v>314</v>
      </c>
      <c r="H75" s="10" t="str">
        <f aca="false">Parámetros!$B$28</f>
        <v>Nuevo</v>
      </c>
      <c r="I75" s="10" t="str">
        <f aca="false">Parámetros!$B$29</f>
        <v>Clásica</v>
      </c>
      <c r="J75" s="11" t="s">
        <v>909</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c r="P75" s="2" t="s">
        <v>910</v>
      </c>
      <c r="Q75" s="2" t="s">
        <v>911</v>
      </c>
      <c r="R75" s="2" t="s">
        <v>912</v>
      </c>
      <c r="S75" s="2" t="s">
        <v>913</v>
      </c>
      <c r="T75" s="2" t="s">
        <v>375</v>
      </c>
      <c r="U75" s="2" t="n">
        <v>10</v>
      </c>
      <c r="V75" s="2" t="s">
        <v>77</v>
      </c>
      <c r="W75" s="2" t="n">
        <v>1</v>
      </c>
      <c r="X75" s="2" t="s">
        <v>914</v>
      </c>
      <c r="Y75" s="2" t="s">
        <v>915</v>
      </c>
      <c r="Z75" s="2" t="s">
        <v>713</v>
      </c>
      <c r="AA75" s="2"/>
      <c r="AB75" s="2"/>
      <c r="AC75" s="2"/>
      <c r="AD75" s="2"/>
      <c r="AE75" s="2"/>
      <c r="AF75" s="2"/>
      <c r="AG75" s="2" t="s">
        <v>916</v>
      </c>
      <c r="AH75" s="2" t="s">
        <v>917</v>
      </c>
      <c r="AI75" s="2"/>
      <c r="AJ75" s="2"/>
      <c r="AK75" s="2"/>
      <c r="AL75" s="2"/>
      <c r="AM75" s="2"/>
      <c r="AN75" s="2" t="s">
        <v>87</v>
      </c>
      <c r="AO75" s="2" t="s">
        <v>918</v>
      </c>
      <c r="AP75" s="2" t="s">
        <v>89</v>
      </c>
    </row>
    <row r="76" customFormat="false" ht="15" hidden="false" customHeight="false" outlineLevel="0" collapsed="false">
      <c r="A76" s="8" t="s">
        <v>919</v>
      </c>
      <c r="B76" s="8" t="s">
        <v>919</v>
      </c>
      <c r="C76" s="2" t="s">
        <v>920</v>
      </c>
      <c r="D76" s="2" t="s">
        <v>159</v>
      </c>
      <c r="E76" s="2" t="s">
        <v>160</v>
      </c>
      <c r="F76" s="9" t="n">
        <f aca="false">Precios!N76</f>
        <v>231</v>
      </c>
      <c r="G76" s="2" t="n">
        <v>105</v>
      </c>
      <c r="H76" s="10" t="str">
        <f aca="false">Parámetros!$B$28</f>
        <v>Nuevo</v>
      </c>
      <c r="I76" s="10" t="str">
        <f aca="false">Parámetros!$B$29</f>
        <v>Clásica</v>
      </c>
      <c r="J76" s="11" t="s">
        <v>921</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c r="P76" s="2" t="s">
        <v>163</v>
      </c>
      <c r="Q76" s="2" t="s">
        <v>579</v>
      </c>
      <c r="R76" s="2" t="s">
        <v>731</v>
      </c>
      <c r="S76" s="2" t="s">
        <v>762</v>
      </c>
      <c r="T76" s="2" t="s">
        <v>167</v>
      </c>
      <c r="U76" s="2" t="n">
        <v>40</v>
      </c>
      <c r="V76" s="2" t="s">
        <v>168</v>
      </c>
      <c r="W76" s="2" t="n">
        <v>40</v>
      </c>
      <c r="X76" s="2"/>
      <c r="Y76" s="2"/>
      <c r="Z76" s="2"/>
      <c r="AA76" s="2" t="s">
        <v>439</v>
      </c>
      <c r="AB76" s="2" t="s">
        <v>440</v>
      </c>
      <c r="AC76" s="2"/>
      <c r="AD76" s="2" t="s">
        <v>250</v>
      </c>
      <c r="AE76" s="2"/>
      <c r="AF76" s="2"/>
      <c r="AG76" s="2" t="s">
        <v>732</v>
      </c>
      <c r="AH76" s="2" t="s">
        <v>922</v>
      </c>
      <c r="AI76" s="2"/>
      <c r="AJ76" s="2"/>
      <c r="AK76" s="2"/>
      <c r="AL76" s="2"/>
      <c r="AM76" s="2"/>
      <c r="AN76" s="2" t="s">
        <v>172</v>
      </c>
      <c r="AO76" s="2" t="s">
        <v>923</v>
      </c>
      <c r="AP76" s="2" t="s">
        <v>89</v>
      </c>
    </row>
    <row r="77" customFormat="false" ht="15" hidden="false" customHeight="false" outlineLevel="0" collapsed="false">
      <c r="A77" s="8" t="s">
        <v>924</v>
      </c>
      <c r="B77" s="8" t="s">
        <v>924</v>
      </c>
      <c r="C77" s="2" t="s">
        <v>925</v>
      </c>
      <c r="D77" s="2" t="s">
        <v>327</v>
      </c>
      <c r="E77" s="2" t="s">
        <v>328</v>
      </c>
      <c r="F77" s="9" t="n">
        <f aca="false">Precios!N77</f>
        <v>238</v>
      </c>
      <c r="G77" s="2" t="n">
        <v>1403</v>
      </c>
      <c r="H77" s="10" t="str">
        <f aca="false">Parámetros!$B$28</f>
        <v>Nuevo</v>
      </c>
      <c r="I77" s="10" t="str">
        <f aca="false">Parámetros!$B$29</f>
        <v>Clásica</v>
      </c>
      <c r="J77" s="11" t="s">
        <v>926</v>
      </c>
      <c r="K77" s="10" t="str">
        <f aca="false">Parámetros!$B$30</f>
        <v>Mercado Envíos</v>
      </c>
      <c r="L77" s="2" t="str">
        <f aca="false">IF(F77&gt;=Parámetros!$B$7,"Envío gratis (obligatorio en Mercado Libre)",Parámetros!$B$31)</f>
        <v>A cargo del comprador</v>
      </c>
      <c r="M77" s="10" t="str">
        <f aca="false">Parámetros!$B$32</f>
        <v>No acepto</v>
      </c>
      <c r="N77" s="10" t="str">
        <f aca="false">Parámetros!$B$33</f>
        <v>Sin garantía</v>
      </c>
      <c r="O77" s="2"/>
      <c r="P77" s="2" t="s">
        <v>927</v>
      </c>
      <c r="Q77" s="2" t="s">
        <v>928</v>
      </c>
      <c r="R77" s="2"/>
      <c r="S77" s="2"/>
      <c r="T77" s="2" t="s">
        <v>216</v>
      </c>
      <c r="U77" s="2" t="n">
        <v>24</v>
      </c>
      <c r="V77" s="2" t="s">
        <v>217</v>
      </c>
      <c r="W77" s="2" t="n">
        <v>24</v>
      </c>
      <c r="X77" s="2" t="s">
        <v>929</v>
      </c>
      <c r="Y77" s="2" t="s">
        <v>930</v>
      </c>
      <c r="Z77" s="2" t="s">
        <v>133</v>
      </c>
      <c r="AA77" s="2"/>
      <c r="AB77" s="2"/>
      <c r="AC77" s="2"/>
      <c r="AD77" s="2"/>
      <c r="AE77" s="2"/>
      <c r="AF77" s="2"/>
      <c r="AG77" s="2" t="s">
        <v>931</v>
      </c>
      <c r="AH77" s="2" t="s">
        <v>932</v>
      </c>
      <c r="AI77" s="2" t="s">
        <v>933</v>
      </c>
      <c r="AJ77" s="2"/>
      <c r="AK77" s="2"/>
      <c r="AL77" s="2"/>
      <c r="AM77" s="2"/>
      <c r="AN77" s="2" t="s">
        <v>87</v>
      </c>
      <c r="AO77" s="2" t="s">
        <v>934</v>
      </c>
      <c r="AP77" s="2" t="s">
        <v>89</v>
      </c>
    </row>
    <row r="78" customFormat="false" ht="15" hidden="false" customHeight="false" outlineLevel="0" collapsed="false">
      <c r="A78" s="8" t="s">
        <v>935</v>
      </c>
      <c r="B78" s="8" t="s">
        <v>935</v>
      </c>
      <c r="C78" s="2" t="s">
        <v>936</v>
      </c>
      <c r="D78" s="2" t="s">
        <v>159</v>
      </c>
      <c r="E78" s="2" t="s">
        <v>160</v>
      </c>
      <c r="F78" s="9" t="n">
        <f aca="false">Precios!N78</f>
        <v>323</v>
      </c>
      <c r="G78" s="2" t="n">
        <v>107</v>
      </c>
      <c r="H78" s="10" t="str">
        <f aca="false">Parámetros!$B$28</f>
        <v>Nuevo</v>
      </c>
      <c r="I78" s="10" t="str">
        <f aca="false">Parámetros!$B$29</f>
        <v>Clásica</v>
      </c>
      <c r="J78" s="11" t="s">
        <v>937</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c r="P78" s="2" t="s">
        <v>163</v>
      </c>
      <c r="Q78" s="2" t="s">
        <v>579</v>
      </c>
      <c r="R78" s="2" t="s">
        <v>384</v>
      </c>
      <c r="S78" s="2" t="s">
        <v>903</v>
      </c>
      <c r="T78" s="2" t="s">
        <v>167</v>
      </c>
      <c r="U78" s="2" t="n">
        <v>40</v>
      </c>
      <c r="V78" s="2" t="s">
        <v>168</v>
      </c>
      <c r="W78" s="2" t="n">
        <v>40</v>
      </c>
      <c r="X78" s="2"/>
      <c r="Y78" s="2"/>
      <c r="Z78" s="2"/>
      <c r="AA78" s="2" t="s">
        <v>263</v>
      </c>
      <c r="AB78" s="2" t="s">
        <v>263</v>
      </c>
      <c r="AC78" s="2"/>
      <c r="AD78" s="2" t="s">
        <v>903</v>
      </c>
      <c r="AE78" s="2"/>
      <c r="AF78" s="2"/>
      <c r="AG78" s="2" t="s">
        <v>938</v>
      </c>
      <c r="AH78" s="2" t="s">
        <v>939</v>
      </c>
      <c r="AI78" s="2"/>
      <c r="AJ78" s="2"/>
      <c r="AK78" s="2"/>
      <c r="AL78" s="2"/>
      <c r="AM78" s="2"/>
      <c r="AN78" s="2" t="s">
        <v>172</v>
      </c>
      <c r="AO78" s="2" t="s">
        <v>940</v>
      </c>
      <c r="AP78" s="2" t="s">
        <v>89</v>
      </c>
    </row>
    <row r="79" customFormat="false" ht="15" hidden="false" customHeight="false" outlineLevel="0" collapsed="false">
      <c r="A79" s="8" t="s">
        <v>941</v>
      </c>
      <c r="B79" s="8" t="s">
        <v>941</v>
      </c>
      <c r="C79" s="2" t="s">
        <v>942</v>
      </c>
      <c r="D79" s="2" t="s">
        <v>141</v>
      </c>
      <c r="E79" s="2" t="s">
        <v>142</v>
      </c>
      <c r="F79" s="9" t="n">
        <f aca="false">Precios!N79</f>
        <v>447</v>
      </c>
      <c r="G79" s="2" t="n">
        <v>154</v>
      </c>
      <c r="H79" s="10" t="str">
        <f aca="false">Parámetros!$B$28</f>
        <v>Nuevo</v>
      </c>
      <c r="I79" s="10" t="str">
        <f aca="false">Parámetros!$B$29</f>
        <v>Clásica</v>
      </c>
      <c r="J79" s="11" t="s">
        <v>943</v>
      </c>
      <c r="K79" s="10" t="str">
        <f aca="false">Parámetros!$B$30</f>
        <v>Mercado Envíos</v>
      </c>
      <c r="L79" s="2" t="str">
        <f aca="false">IF(F79&gt;=Parámetros!$B$7,"Envío gratis (obligatorio en Mercado Libre)",Parámetros!$B$31)</f>
        <v>Envío gratis (obligatorio en Mercado Libre)</v>
      </c>
      <c r="M79" s="10" t="str">
        <f aca="false">Parámetros!$B$32</f>
        <v>No acepto</v>
      </c>
      <c r="N79" s="10" t="str">
        <f aca="false">Parámetros!$B$33</f>
        <v>Sin garantía</v>
      </c>
      <c r="O79" s="2"/>
      <c r="P79" s="2" t="s">
        <v>944</v>
      </c>
      <c r="Q79" s="2" t="s">
        <v>146</v>
      </c>
      <c r="R79" s="2"/>
      <c r="S79" s="2"/>
      <c r="T79" s="2" t="s">
        <v>149</v>
      </c>
      <c r="U79" s="2" t="n">
        <v>30</v>
      </c>
      <c r="V79" s="2" t="s">
        <v>130</v>
      </c>
      <c r="W79" s="2" t="n">
        <v>30</v>
      </c>
      <c r="X79" s="2" t="s">
        <v>945</v>
      </c>
      <c r="Y79" s="2" t="s">
        <v>946</v>
      </c>
      <c r="Z79" s="2" t="s">
        <v>133</v>
      </c>
      <c r="AA79" s="2" t="s">
        <v>81</v>
      </c>
      <c r="AB79" s="2"/>
      <c r="AC79" s="2"/>
      <c r="AD79" s="2"/>
      <c r="AE79" s="2"/>
      <c r="AF79" s="2" t="s">
        <v>947</v>
      </c>
      <c r="AG79" s="2" t="s">
        <v>948</v>
      </c>
      <c r="AH79" s="2" t="s">
        <v>949</v>
      </c>
      <c r="AI79" s="2" t="s">
        <v>950</v>
      </c>
      <c r="AJ79" s="2"/>
      <c r="AK79" s="2"/>
      <c r="AL79" s="2"/>
      <c r="AM79" s="2"/>
      <c r="AN79" s="2" t="s">
        <v>87</v>
      </c>
      <c r="AO79" s="2" t="s">
        <v>951</v>
      </c>
      <c r="AP79" s="2" t="s">
        <v>89</v>
      </c>
    </row>
    <row r="80" customFormat="false" ht="15" hidden="false" customHeight="false" outlineLevel="0" collapsed="false">
      <c r="A80" s="8" t="s">
        <v>952</v>
      </c>
      <c r="B80" s="8" t="s">
        <v>952</v>
      </c>
      <c r="C80" s="2" t="s">
        <v>953</v>
      </c>
      <c r="D80" s="2" t="s">
        <v>448</v>
      </c>
      <c r="E80" s="2" t="s">
        <v>449</v>
      </c>
      <c r="F80" s="9" t="n">
        <f aca="false">Precios!N80</f>
        <v>267</v>
      </c>
      <c r="G80" s="2" t="n">
        <v>787</v>
      </c>
      <c r="H80" s="10" t="str">
        <f aca="false">Parámetros!$B$28</f>
        <v>Nuevo</v>
      </c>
      <c r="I80" s="10" t="str">
        <f aca="false">Parámetros!$B$29</f>
        <v>Clásica</v>
      </c>
      <c r="J80" s="11" t="s">
        <v>954</v>
      </c>
      <c r="K80" s="10" t="str">
        <f aca="false">Parámetros!$B$30</f>
        <v>Mercado Envíos</v>
      </c>
      <c r="L80" s="2" t="str">
        <f aca="false">IF(F80&gt;=Parámetros!$B$7,"Envío gratis (obligatorio en Mercado Libre)",Parámetros!$B$31)</f>
        <v>A cargo del comprador</v>
      </c>
      <c r="M80" s="10" t="str">
        <f aca="false">Parámetros!$B$32</f>
        <v>No acepto</v>
      </c>
      <c r="N80" s="10" t="str">
        <f aca="false">Parámetros!$B$33</f>
        <v>Sin garantía</v>
      </c>
      <c r="O80" s="2"/>
      <c r="P80" s="2" t="s">
        <v>451</v>
      </c>
      <c r="Q80" s="2" t="s">
        <v>452</v>
      </c>
      <c r="R80" s="2"/>
      <c r="S80" s="2" t="s">
        <v>955</v>
      </c>
      <c r="T80" s="2" t="s">
        <v>955</v>
      </c>
      <c r="U80" s="2" t="n">
        <v>24</v>
      </c>
      <c r="V80" s="2" t="s">
        <v>168</v>
      </c>
      <c r="W80" s="2" t="n">
        <v>24</v>
      </c>
      <c r="X80" s="2" t="s">
        <v>454</v>
      </c>
      <c r="Y80" s="2" t="s">
        <v>956</v>
      </c>
      <c r="Z80" s="2" t="s">
        <v>957</v>
      </c>
      <c r="AA80" s="2"/>
      <c r="AB80" s="2"/>
      <c r="AC80" s="2"/>
      <c r="AD80" s="2"/>
      <c r="AE80" s="2"/>
      <c r="AF80" s="2"/>
      <c r="AG80" s="2" t="s">
        <v>948</v>
      </c>
      <c r="AH80" s="2" t="s">
        <v>958</v>
      </c>
      <c r="AI80" s="2" t="s">
        <v>959</v>
      </c>
      <c r="AJ80" s="2"/>
      <c r="AK80" s="2"/>
      <c r="AL80" s="2"/>
      <c r="AM80" s="2"/>
      <c r="AN80" s="2" t="s">
        <v>87</v>
      </c>
      <c r="AO80" s="2" t="s">
        <v>960</v>
      </c>
      <c r="AP80" s="2" t="s">
        <v>89</v>
      </c>
    </row>
    <row r="81" customFormat="false" ht="15" hidden="false" customHeight="false" outlineLevel="0" collapsed="false">
      <c r="A81" s="8" t="s">
        <v>961</v>
      </c>
      <c r="B81" s="8" t="s">
        <v>961</v>
      </c>
      <c r="C81" s="2" t="s">
        <v>962</v>
      </c>
      <c r="D81" s="2" t="s">
        <v>963</v>
      </c>
      <c r="E81" s="2" t="s">
        <v>964</v>
      </c>
      <c r="F81" s="9" t="n">
        <f aca="false">Precios!N81</f>
        <v>346</v>
      </c>
      <c r="G81" s="2" t="n">
        <v>432</v>
      </c>
      <c r="H81" s="10" t="str">
        <f aca="false">Parámetros!$B$28</f>
        <v>Nuevo</v>
      </c>
      <c r="I81" s="10" t="str">
        <f aca="false">Parámetros!$B$29</f>
        <v>Clásica</v>
      </c>
      <c r="J81" s="11" t="s">
        <v>965</v>
      </c>
      <c r="K81" s="10" t="str">
        <f aca="false">Parámetros!$B$30</f>
        <v>Mercado Envíos</v>
      </c>
      <c r="L81" s="2" t="str">
        <f aca="false">IF(F81&gt;=Parámetros!$B$7,"Envío gratis (obligatorio en Mercado Libre)",Parámetros!$B$31)</f>
        <v>Envío gratis (obligatorio en Mercado Libre)</v>
      </c>
      <c r="M81" s="10" t="str">
        <f aca="false">Parámetros!$B$32</f>
        <v>No acepto</v>
      </c>
      <c r="N81" s="10" t="str">
        <f aca="false">Parámetros!$B$33</f>
        <v>Sin garantía</v>
      </c>
      <c r="O81" s="2"/>
      <c r="P81" s="2" t="s">
        <v>125</v>
      </c>
      <c r="Q81" s="2" t="s">
        <v>126</v>
      </c>
      <c r="R81" s="2" t="s">
        <v>127</v>
      </c>
      <c r="S81" s="2" t="s">
        <v>966</v>
      </c>
      <c r="T81" s="2" t="s">
        <v>149</v>
      </c>
      <c r="U81" s="2" t="n">
        <v>84</v>
      </c>
      <c r="V81" s="2" t="s">
        <v>130</v>
      </c>
      <c r="W81" s="2" t="n">
        <v>84</v>
      </c>
      <c r="X81" s="2" t="s">
        <v>131</v>
      </c>
      <c r="Y81" s="2" t="s">
        <v>132</v>
      </c>
      <c r="Z81" s="2" t="s">
        <v>133</v>
      </c>
      <c r="AA81" s="2" t="s">
        <v>81</v>
      </c>
      <c r="AB81" s="2"/>
      <c r="AC81" s="2"/>
      <c r="AD81" s="2"/>
      <c r="AE81" s="2"/>
      <c r="AF81" s="2"/>
      <c r="AG81" s="2" t="s">
        <v>948</v>
      </c>
      <c r="AH81" s="2" t="s">
        <v>967</v>
      </c>
      <c r="AI81" s="2" t="s">
        <v>968</v>
      </c>
      <c r="AJ81" s="2" t="s">
        <v>969</v>
      </c>
      <c r="AK81" s="2" t="s">
        <v>970</v>
      </c>
      <c r="AL81" s="2"/>
      <c r="AM81" s="2"/>
      <c r="AN81" s="2" t="s">
        <v>87</v>
      </c>
      <c r="AO81" s="2" t="s">
        <v>971</v>
      </c>
      <c r="AP81" s="2" t="s">
        <v>89</v>
      </c>
    </row>
    <row r="82" customFormat="false" ht="15" hidden="false" customHeight="false" outlineLevel="0" collapsed="false">
      <c r="A82" s="8" t="s">
        <v>972</v>
      </c>
      <c r="B82" s="8" t="s">
        <v>972</v>
      </c>
      <c r="C82" s="2" t="s">
        <v>973</v>
      </c>
      <c r="D82" s="2" t="s">
        <v>704</v>
      </c>
      <c r="E82" s="2" t="s">
        <v>705</v>
      </c>
      <c r="F82" s="9" t="n">
        <f aca="false">Precios!N82</f>
        <v>235</v>
      </c>
      <c r="G82" s="2" t="n">
        <v>189</v>
      </c>
      <c r="H82" s="10" t="str">
        <f aca="false">Parámetros!$B$28</f>
        <v>Nuevo</v>
      </c>
      <c r="I82" s="10" t="str">
        <f aca="false">Parámetros!$B$29</f>
        <v>Clásica</v>
      </c>
      <c r="J82" s="11" t="s">
        <v>974</v>
      </c>
      <c r="K82" s="10" t="str">
        <f aca="false">Parámetros!$B$30</f>
        <v>Mercado Envíos</v>
      </c>
      <c r="L82" s="2" t="str">
        <f aca="false">IF(F82&gt;=Parámetros!$B$7,"Envío gratis (obligatorio en Mercado Libre)",Parámetros!$B$31)</f>
        <v>A cargo del comprador</v>
      </c>
      <c r="M82" s="10" t="str">
        <f aca="false">Parámetros!$B$32</f>
        <v>No acepto</v>
      </c>
      <c r="N82" s="10" t="str">
        <f aca="false">Parámetros!$B$33</f>
        <v>Sin garantía</v>
      </c>
      <c r="O82" s="2"/>
      <c r="P82" s="2" t="s">
        <v>975</v>
      </c>
      <c r="Q82" s="2" t="s">
        <v>332</v>
      </c>
      <c r="R82" s="2" t="s">
        <v>333</v>
      </c>
      <c r="S82" s="2"/>
      <c r="T82" s="2" t="s">
        <v>335</v>
      </c>
      <c r="U82" s="2" t="n">
        <v>100</v>
      </c>
      <c r="V82" s="2" t="s">
        <v>100</v>
      </c>
      <c r="W82" s="2" t="n">
        <v>1</v>
      </c>
      <c r="X82" s="2" t="s">
        <v>976</v>
      </c>
      <c r="Y82" s="2"/>
      <c r="Z82" s="2" t="s">
        <v>337</v>
      </c>
      <c r="AA82" s="2"/>
      <c r="AB82" s="2"/>
      <c r="AC82" s="2" t="s">
        <v>339</v>
      </c>
      <c r="AD82" s="2"/>
      <c r="AE82" s="2"/>
      <c r="AF82" s="2"/>
      <c r="AG82" s="2" t="s">
        <v>340</v>
      </c>
      <c r="AH82" s="2" t="s">
        <v>977</v>
      </c>
      <c r="AI82" s="2" t="s">
        <v>978</v>
      </c>
      <c r="AJ82" s="2"/>
      <c r="AK82" s="2"/>
      <c r="AL82" s="2"/>
      <c r="AM82" s="2"/>
      <c r="AN82" s="2" t="s">
        <v>87</v>
      </c>
      <c r="AO82" s="2" t="s">
        <v>979</v>
      </c>
      <c r="AP82" s="2" t="s">
        <v>89</v>
      </c>
    </row>
    <row r="83" customFormat="false" ht="15" hidden="false" customHeight="false" outlineLevel="0" collapsed="false">
      <c r="A83" s="8" t="s">
        <v>980</v>
      </c>
      <c r="B83" s="8" t="s">
        <v>980</v>
      </c>
      <c r="C83" s="2" t="s">
        <v>981</v>
      </c>
      <c r="D83" s="2" t="s">
        <v>448</v>
      </c>
      <c r="E83" s="2" t="s">
        <v>449</v>
      </c>
      <c r="F83" s="9" t="n">
        <f aca="false">Precios!N83</f>
        <v>299</v>
      </c>
      <c r="G83" s="2" t="n">
        <v>969</v>
      </c>
      <c r="H83" s="10" t="str">
        <f aca="false">Parámetros!$B$28</f>
        <v>Nuevo</v>
      </c>
      <c r="I83" s="10" t="str">
        <f aca="false">Parámetros!$B$29</f>
        <v>Clásica</v>
      </c>
      <c r="J83" s="11" t="s">
        <v>982</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c r="P83" s="2" t="s">
        <v>983</v>
      </c>
      <c r="Q83" s="2" t="s">
        <v>984</v>
      </c>
      <c r="R83" s="2"/>
      <c r="S83" s="2" t="s">
        <v>985</v>
      </c>
      <c r="T83" s="2" t="s">
        <v>375</v>
      </c>
      <c r="U83" s="2" t="n">
        <v>1</v>
      </c>
      <c r="V83" s="2" t="s">
        <v>168</v>
      </c>
      <c r="W83" s="2" t="n">
        <v>1</v>
      </c>
      <c r="X83" s="2" t="s">
        <v>986</v>
      </c>
      <c r="Y83" s="2" t="s">
        <v>987</v>
      </c>
      <c r="Z83" s="2" t="s">
        <v>80</v>
      </c>
      <c r="AA83" s="2" t="s">
        <v>81</v>
      </c>
      <c r="AB83" s="2"/>
      <c r="AC83" s="2"/>
      <c r="AD83" s="2"/>
      <c r="AE83" s="2"/>
      <c r="AF83" s="2"/>
      <c r="AG83" s="2" t="s">
        <v>948</v>
      </c>
      <c r="AH83" s="2" t="s">
        <v>988</v>
      </c>
      <c r="AI83" s="2" t="s">
        <v>989</v>
      </c>
      <c r="AJ83" s="2"/>
      <c r="AK83" s="2"/>
      <c r="AL83" s="2"/>
      <c r="AM83" s="2"/>
      <c r="AN83" s="2" t="s">
        <v>87</v>
      </c>
      <c r="AO83" s="2" t="s">
        <v>990</v>
      </c>
      <c r="AP83" s="2" t="s">
        <v>89</v>
      </c>
    </row>
    <row r="84" customFormat="false" ht="15" hidden="false" customHeight="false" outlineLevel="0" collapsed="false">
      <c r="A84" s="8" t="s">
        <v>991</v>
      </c>
      <c r="B84" s="8" t="s">
        <v>991</v>
      </c>
      <c r="C84" s="2" t="s">
        <v>992</v>
      </c>
      <c r="D84" s="2" t="s">
        <v>993</v>
      </c>
      <c r="E84" s="2" t="s">
        <v>994</v>
      </c>
      <c r="F84" s="9" t="n">
        <f aca="false">Precios!N84</f>
        <v>962</v>
      </c>
      <c r="G84" s="2" t="n">
        <v>425</v>
      </c>
      <c r="H84" s="10" t="str">
        <f aca="false">Parámetros!$B$28</f>
        <v>Nuevo</v>
      </c>
      <c r="I84" s="10" t="str">
        <f aca="false">Parámetros!$B$29</f>
        <v>Clásica</v>
      </c>
      <c r="J84" s="11" t="s">
        <v>995</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c r="P84" s="2" t="s">
        <v>996</v>
      </c>
      <c r="Q84" s="2" t="s">
        <v>997</v>
      </c>
      <c r="R84" s="2"/>
      <c r="S84" s="2"/>
      <c r="T84" s="2" t="s">
        <v>216</v>
      </c>
      <c r="U84" s="2" t="n">
        <v>30</v>
      </c>
      <c r="V84" s="2" t="s">
        <v>217</v>
      </c>
      <c r="W84" s="2" t="n">
        <v>30</v>
      </c>
      <c r="X84" s="2" t="s">
        <v>998</v>
      </c>
      <c r="Y84" s="2" t="s">
        <v>999</v>
      </c>
      <c r="Z84" s="2" t="s">
        <v>133</v>
      </c>
      <c r="AA84" s="2" t="s">
        <v>81</v>
      </c>
      <c r="AB84" s="2"/>
      <c r="AC84" s="2"/>
      <c r="AD84" s="2" t="s">
        <v>1000</v>
      </c>
      <c r="AE84" s="2"/>
      <c r="AF84" s="2"/>
      <c r="AG84" s="2" t="s">
        <v>948</v>
      </c>
      <c r="AH84" s="2" t="s">
        <v>1001</v>
      </c>
      <c r="AI84" s="2" t="s">
        <v>1002</v>
      </c>
      <c r="AJ84" s="2"/>
      <c r="AK84" s="2"/>
      <c r="AL84" s="2"/>
      <c r="AM84" s="2"/>
      <c r="AN84" s="2" t="s">
        <v>87</v>
      </c>
      <c r="AO84" s="2" t="s">
        <v>1003</v>
      </c>
      <c r="AP84" s="2" t="s">
        <v>89</v>
      </c>
    </row>
    <row r="85" customFormat="false" ht="15" hidden="false" customHeight="false" outlineLevel="0" collapsed="false">
      <c r="A85" s="8" t="s">
        <v>1004</v>
      </c>
      <c r="B85" s="8" t="s">
        <v>1004</v>
      </c>
      <c r="C85" s="2" t="s">
        <v>1005</v>
      </c>
      <c r="D85" s="2" t="s">
        <v>345</v>
      </c>
      <c r="E85" s="2" t="s">
        <v>346</v>
      </c>
      <c r="F85" s="9" t="n">
        <f aca="false">Precios!N85</f>
        <v>377</v>
      </c>
      <c r="G85" s="2" t="n">
        <v>283</v>
      </c>
      <c r="H85" s="10" t="str">
        <f aca="false">Parámetros!$B$28</f>
        <v>Nuevo</v>
      </c>
      <c r="I85" s="10" t="str">
        <f aca="false">Parámetros!$B$29</f>
        <v>Clásica</v>
      </c>
      <c r="J85" s="11" t="s">
        <v>1006</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c r="P85" s="2" t="s">
        <v>1007</v>
      </c>
      <c r="Q85" s="2" t="s">
        <v>874</v>
      </c>
      <c r="R85" s="2" t="s">
        <v>1008</v>
      </c>
      <c r="S85" s="2"/>
      <c r="T85" s="2" t="s">
        <v>1009</v>
      </c>
      <c r="U85" s="2" t="n">
        <v>20</v>
      </c>
      <c r="V85" s="2" t="s">
        <v>168</v>
      </c>
      <c r="W85" s="2" t="n">
        <v>20</v>
      </c>
      <c r="X85" s="2" t="s">
        <v>1010</v>
      </c>
      <c r="Y85" s="2" t="s">
        <v>1011</v>
      </c>
      <c r="Z85" s="2" t="s">
        <v>133</v>
      </c>
      <c r="AA85" s="2" t="s">
        <v>81</v>
      </c>
      <c r="AB85" s="2"/>
      <c r="AC85" s="2"/>
      <c r="AD85" s="2"/>
      <c r="AE85" s="2"/>
      <c r="AF85" s="2" t="s">
        <v>1012</v>
      </c>
      <c r="AG85" s="2" t="s">
        <v>948</v>
      </c>
      <c r="AH85" s="2" t="s">
        <v>1013</v>
      </c>
      <c r="AI85" s="2" t="s">
        <v>1014</v>
      </c>
      <c r="AJ85" s="2" t="s">
        <v>1015</v>
      </c>
      <c r="AK85" s="2" t="s">
        <v>1016</v>
      </c>
      <c r="AL85" s="2"/>
      <c r="AM85" s="2"/>
      <c r="AN85" s="2" t="s">
        <v>87</v>
      </c>
      <c r="AO85" s="2" t="s">
        <v>1017</v>
      </c>
      <c r="AP85" s="2" t="s">
        <v>89</v>
      </c>
    </row>
    <row r="86" customFormat="false" ht="15" hidden="false" customHeight="false" outlineLevel="0" collapsed="false">
      <c r="A86" s="8" t="s">
        <v>1018</v>
      </c>
      <c r="B86" s="8" t="s">
        <v>1018</v>
      </c>
      <c r="C86" s="2" t="s">
        <v>1019</v>
      </c>
      <c r="D86" s="2" t="s">
        <v>141</v>
      </c>
      <c r="E86" s="2" t="s">
        <v>142</v>
      </c>
      <c r="F86" s="9" t="n">
        <f aca="false">Precios!N86</f>
        <v>511</v>
      </c>
      <c r="G86" s="2" t="n">
        <v>866</v>
      </c>
      <c r="H86" s="10" t="str">
        <f aca="false">Parámetros!$B$28</f>
        <v>Nuevo</v>
      </c>
      <c r="I86" s="10" t="str">
        <f aca="false">Parámetros!$B$29</f>
        <v>Clásica</v>
      </c>
      <c r="J86" s="11" t="s">
        <v>1020</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c r="P86" s="2" t="s">
        <v>1021</v>
      </c>
      <c r="Q86" s="2" t="s">
        <v>1022</v>
      </c>
      <c r="R86" s="2"/>
      <c r="S86" s="2"/>
      <c r="T86" s="2" t="s">
        <v>1023</v>
      </c>
      <c r="U86" s="2" t="n">
        <v>10</v>
      </c>
      <c r="V86" s="2" t="s">
        <v>710</v>
      </c>
      <c r="W86" s="2" t="n">
        <v>10</v>
      </c>
      <c r="X86" s="2" t="s">
        <v>1024</v>
      </c>
      <c r="Y86" s="2" t="s">
        <v>1025</v>
      </c>
      <c r="Z86" s="2" t="s">
        <v>133</v>
      </c>
      <c r="AA86" s="2" t="s">
        <v>1026</v>
      </c>
      <c r="AB86" s="2"/>
      <c r="AC86" s="2"/>
      <c r="AD86" s="2"/>
      <c r="AE86" s="2"/>
      <c r="AF86" s="2"/>
      <c r="AG86" s="2" t="s">
        <v>1027</v>
      </c>
      <c r="AH86" s="2" t="s">
        <v>1028</v>
      </c>
      <c r="AI86" s="2" t="s">
        <v>1029</v>
      </c>
      <c r="AJ86" s="2"/>
      <c r="AK86" s="2"/>
      <c r="AL86" s="2"/>
      <c r="AM86" s="2"/>
      <c r="AN86" s="2" t="s">
        <v>87</v>
      </c>
      <c r="AO86" s="2" t="s">
        <v>1030</v>
      </c>
      <c r="AP86" s="2" t="s">
        <v>89</v>
      </c>
    </row>
    <row r="87" customFormat="false" ht="15" hidden="false" customHeight="false" outlineLevel="0" collapsed="false">
      <c r="A87" s="8" t="s">
        <v>1031</v>
      </c>
      <c r="B87" s="8" t="s">
        <v>1031</v>
      </c>
      <c r="C87" s="2" t="s">
        <v>1032</v>
      </c>
      <c r="D87" s="2" t="s">
        <v>159</v>
      </c>
      <c r="E87" s="2" t="s">
        <v>160</v>
      </c>
      <c r="F87" s="9" t="n">
        <f aca="false">Precios!N87</f>
        <v>235</v>
      </c>
      <c r="G87" s="2" t="n">
        <v>547</v>
      </c>
      <c r="H87" s="10" t="str">
        <f aca="false">Parámetros!$B$28</f>
        <v>Nuevo</v>
      </c>
      <c r="I87" s="10" t="str">
        <f aca="false">Parámetros!$B$29</f>
        <v>Clásica</v>
      </c>
      <c r="J87" s="11" t="s">
        <v>1033</v>
      </c>
      <c r="K87" s="10" t="str">
        <f aca="false">Parámetros!$B$30</f>
        <v>Mercado Envíos</v>
      </c>
      <c r="L87" s="2" t="str">
        <f aca="false">IF(F87&gt;=Parámetros!$B$7,"Envío gratis (obligatorio en Mercado Libre)",Parámetros!$B$31)</f>
        <v>A cargo del comprador</v>
      </c>
      <c r="M87" s="10" t="str">
        <f aca="false">Parámetros!$B$32</f>
        <v>No acepto</v>
      </c>
      <c r="N87" s="10" t="str">
        <f aca="false">Parámetros!$B$33</f>
        <v>Sin garantía</v>
      </c>
      <c r="O87" s="2"/>
      <c r="P87" s="2" t="s">
        <v>163</v>
      </c>
      <c r="Q87" s="2" t="s">
        <v>579</v>
      </c>
      <c r="R87" s="2" t="s">
        <v>165</v>
      </c>
      <c r="S87" s="2" t="s">
        <v>103</v>
      </c>
      <c r="T87" s="2" t="s">
        <v>1034</v>
      </c>
      <c r="U87" s="2" t="n">
        <v>40</v>
      </c>
      <c r="V87" s="2" t="s">
        <v>168</v>
      </c>
      <c r="W87" s="2" t="n">
        <v>40</v>
      </c>
      <c r="X87" s="2"/>
      <c r="Y87" s="2"/>
      <c r="Z87" s="2"/>
      <c r="AA87" s="2" t="s">
        <v>114</v>
      </c>
      <c r="AB87" s="2" t="s">
        <v>1035</v>
      </c>
      <c r="AC87" s="2"/>
      <c r="AD87" s="2" t="s">
        <v>103</v>
      </c>
      <c r="AE87" s="2"/>
      <c r="AF87" s="2"/>
      <c r="AG87" s="2" t="s">
        <v>1036</v>
      </c>
      <c r="AH87" s="2" t="s">
        <v>1037</v>
      </c>
      <c r="AI87" s="2"/>
      <c r="AJ87" s="2"/>
      <c r="AK87" s="2"/>
      <c r="AL87" s="2"/>
      <c r="AM87" s="2"/>
      <c r="AN87" s="2" t="s">
        <v>172</v>
      </c>
      <c r="AO87" s="2" t="s">
        <v>1038</v>
      </c>
      <c r="AP87" s="2" t="s">
        <v>89</v>
      </c>
    </row>
    <row r="88" customFormat="false" ht="15" hidden="false" customHeight="false" outlineLevel="0" collapsed="false">
      <c r="A88" s="8" t="s">
        <v>1039</v>
      </c>
      <c r="B88" s="8" t="s">
        <v>1039</v>
      </c>
      <c r="C88" s="2" t="s">
        <v>1040</v>
      </c>
      <c r="D88" s="2" t="s">
        <v>448</v>
      </c>
      <c r="E88" s="2" t="s">
        <v>449</v>
      </c>
      <c r="F88" s="9" t="n">
        <f aca="false">Precios!N88</f>
        <v>539</v>
      </c>
      <c r="G88" s="2" t="n">
        <v>139</v>
      </c>
      <c r="H88" s="10" t="str">
        <f aca="false">Parámetros!$B$28</f>
        <v>Nuevo</v>
      </c>
      <c r="I88" s="10" t="str">
        <f aca="false">Parámetros!$B$29</f>
        <v>Clásica</v>
      </c>
      <c r="J88" s="11" t="s">
        <v>1041</v>
      </c>
      <c r="K88" s="10" t="str">
        <f aca="false">Parámetros!$B$30</f>
        <v>Mercado Envíos</v>
      </c>
      <c r="L88" s="2" t="str">
        <f aca="false">IF(F88&gt;=Parámetros!$B$7,"Envío gratis (obligatorio en Mercado Libre)",Parámetros!$B$31)</f>
        <v>Envío gratis (obligatorio en Mercado Libre)</v>
      </c>
      <c r="M88" s="10" t="str">
        <f aca="false">Parámetros!$B$32</f>
        <v>No acepto</v>
      </c>
      <c r="N88" s="10" t="str">
        <f aca="false">Parámetros!$B$33</f>
        <v>Sin garantía</v>
      </c>
      <c r="O88" s="2"/>
      <c r="P88" s="2" t="s">
        <v>1042</v>
      </c>
      <c r="Q88" s="2" t="s">
        <v>1043</v>
      </c>
      <c r="R88" s="2"/>
      <c r="S88" s="2"/>
      <c r="T88" s="2" t="s">
        <v>149</v>
      </c>
      <c r="U88" s="2" t="n">
        <v>14</v>
      </c>
      <c r="V88" s="2" t="s">
        <v>130</v>
      </c>
      <c r="W88" s="2" t="n">
        <v>14</v>
      </c>
      <c r="X88" s="2" t="s">
        <v>1044</v>
      </c>
      <c r="Y88" s="2" t="s">
        <v>1045</v>
      </c>
      <c r="Z88" s="2" t="s">
        <v>133</v>
      </c>
      <c r="AA88" s="2" t="s">
        <v>81</v>
      </c>
      <c r="AB88" s="2"/>
      <c r="AC88" s="2"/>
      <c r="AD88" s="2"/>
      <c r="AE88" s="2"/>
      <c r="AF88" s="2"/>
      <c r="AG88" s="2" t="s">
        <v>948</v>
      </c>
      <c r="AH88" s="2" t="s">
        <v>1046</v>
      </c>
      <c r="AI88" s="2" t="s">
        <v>1047</v>
      </c>
      <c r="AJ88" s="2" t="s">
        <v>1048</v>
      </c>
      <c r="AK88" s="2" t="s">
        <v>1049</v>
      </c>
      <c r="AL88" s="2"/>
      <c r="AM88" s="2"/>
      <c r="AN88" s="2" t="s">
        <v>87</v>
      </c>
      <c r="AO88" s="2" t="s">
        <v>1050</v>
      </c>
      <c r="AP88" s="2" t="s">
        <v>89</v>
      </c>
    </row>
    <row r="89" customFormat="false" ht="15" hidden="false" customHeight="false" outlineLevel="0" collapsed="false">
      <c r="A89" s="8" t="s">
        <v>1051</v>
      </c>
      <c r="B89" s="8" t="s">
        <v>1051</v>
      </c>
      <c r="C89" s="2" t="s">
        <v>1052</v>
      </c>
      <c r="D89" s="2" t="s">
        <v>327</v>
      </c>
      <c r="E89" s="2" t="s">
        <v>328</v>
      </c>
      <c r="F89" s="9" t="n">
        <f aca="false">Precios!N89</f>
        <v>53</v>
      </c>
      <c r="G89" s="2" t="n">
        <v>18078</v>
      </c>
      <c r="H89" s="10" t="str">
        <f aca="false">Parámetros!$B$28</f>
        <v>Nuevo</v>
      </c>
      <c r="I89" s="10" t="str">
        <f aca="false">Parámetros!$B$29</f>
        <v>Clásica</v>
      </c>
      <c r="J89" s="11" t="s">
        <v>1053</v>
      </c>
      <c r="K89" s="10" t="str">
        <f aca="false">Parámetros!$B$30</f>
        <v>Mercado Envíos</v>
      </c>
      <c r="L89" s="2" t="str">
        <f aca="false">IF(F89&gt;=Parámetros!$B$7,"Envío gratis (obligatorio en Mercado Libre)",Parámetros!$B$31)</f>
        <v>A cargo del comprador</v>
      </c>
      <c r="M89" s="10" t="str">
        <f aca="false">Parámetros!$B$32</f>
        <v>No acepto</v>
      </c>
      <c r="N89" s="10" t="str">
        <f aca="false">Parámetros!$B$33</f>
        <v>Sin garantía</v>
      </c>
      <c r="O89" s="2"/>
      <c r="P89" s="2" t="s">
        <v>1054</v>
      </c>
      <c r="Q89" s="2" t="s">
        <v>1055</v>
      </c>
      <c r="R89" s="2"/>
      <c r="S89" s="2"/>
      <c r="T89" s="2" t="s">
        <v>149</v>
      </c>
      <c r="U89" s="2" t="n">
        <v>10</v>
      </c>
      <c r="V89" s="2" t="s">
        <v>130</v>
      </c>
      <c r="W89" s="2" t="n">
        <v>10</v>
      </c>
      <c r="X89" s="2" t="s">
        <v>1056</v>
      </c>
      <c r="Y89" s="2" t="s">
        <v>1057</v>
      </c>
      <c r="Z89" s="2" t="s">
        <v>133</v>
      </c>
      <c r="AA89" s="2" t="s">
        <v>81</v>
      </c>
      <c r="AB89" s="2"/>
      <c r="AC89" s="2"/>
      <c r="AD89" s="2"/>
      <c r="AE89" s="2"/>
      <c r="AF89" s="2"/>
      <c r="AG89" s="2" t="s">
        <v>1058</v>
      </c>
      <c r="AH89" s="2" t="s">
        <v>1059</v>
      </c>
      <c r="AI89" s="2" t="s">
        <v>1060</v>
      </c>
      <c r="AJ89" s="2"/>
      <c r="AK89" s="2"/>
      <c r="AL89" s="2"/>
      <c r="AM89" s="2"/>
      <c r="AN89" s="2" t="s">
        <v>87</v>
      </c>
      <c r="AO89" s="2" t="s">
        <v>1061</v>
      </c>
      <c r="AP89" s="2" t="s">
        <v>89</v>
      </c>
    </row>
    <row r="90" customFormat="false" ht="15" hidden="false" customHeight="false" outlineLevel="0" collapsed="false">
      <c r="A90" s="8" t="s">
        <v>1062</v>
      </c>
      <c r="B90" s="8" t="s">
        <v>1062</v>
      </c>
      <c r="C90" s="2" t="s">
        <v>1063</v>
      </c>
      <c r="D90" s="2" t="s">
        <v>448</v>
      </c>
      <c r="E90" s="2" t="s">
        <v>449</v>
      </c>
      <c r="F90" s="9" t="n">
        <f aca="false">Precios!N90</f>
        <v>487</v>
      </c>
      <c r="G90" s="2" t="n">
        <v>284</v>
      </c>
      <c r="H90" s="10" t="str">
        <f aca="false">Parámetros!$B$28</f>
        <v>Nuevo</v>
      </c>
      <c r="I90" s="10" t="str">
        <f aca="false">Parámetros!$B$29</f>
        <v>Clásica</v>
      </c>
      <c r="J90" s="11" t="s">
        <v>1064</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c r="P90" s="2" t="s">
        <v>983</v>
      </c>
      <c r="Q90" s="2" t="s">
        <v>984</v>
      </c>
      <c r="R90" s="2"/>
      <c r="S90" s="2"/>
      <c r="T90" s="2" t="s">
        <v>216</v>
      </c>
      <c r="U90" s="2" t="n">
        <v>12</v>
      </c>
      <c r="V90" s="2" t="s">
        <v>217</v>
      </c>
      <c r="W90" s="2" t="n">
        <v>12</v>
      </c>
      <c r="X90" s="2" t="s">
        <v>986</v>
      </c>
      <c r="Y90" s="2" t="s">
        <v>453</v>
      </c>
      <c r="Z90" s="2" t="s">
        <v>133</v>
      </c>
      <c r="AA90" s="2"/>
      <c r="AB90" s="2"/>
      <c r="AC90" s="2"/>
      <c r="AD90" s="2"/>
      <c r="AE90" s="2"/>
      <c r="AF90" s="2"/>
      <c r="AG90" s="2" t="s">
        <v>948</v>
      </c>
      <c r="AH90" s="2" t="s">
        <v>1065</v>
      </c>
      <c r="AI90" s="2"/>
      <c r="AJ90" s="2"/>
      <c r="AK90" s="2"/>
      <c r="AL90" s="2"/>
      <c r="AM90" s="2"/>
      <c r="AN90" s="2" t="s">
        <v>87</v>
      </c>
      <c r="AO90" s="2" t="s">
        <v>1066</v>
      </c>
      <c r="AP90" s="2" t="s">
        <v>89</v>
      </c>
    </row>
    <row r="91" customFormat="false" ht="15" hidden="false" customHeight="false" outlineLevel="0" collapsed="false">
      <c r="A91" s="8" t="s">
        <v>1067</v>
      </c>
      <c r="B91" s="8" t="s">
        <v>1067</v>
      </c>
      <c r="C91" s="2" t="s">
        <v>1068</v>
      </c>
      <c r="D91" s="2" t="s">
        <v>141</v>
      </c>
      <c r="E91" s="2" t="s">
        <v>142</v>
      </c>
      <c r="F91" s="9" t="n">
        <f aca="false">Precios!N91</f>
        <v>473</v>
      </c>
      <c r="G91" s="2" t="n">
        <v>203</v>
      </c>
      <c r="H91" s="10" t="str">
        <f aca="false">Parámetros!$B$28</f>
        <v>Nuevo</v>
      </c>
      <c r="I91" s="10" t="str">
        <f aca="false">Parámetros!$B$29</f>
        <v>Clásica</v>
      </c>
      <c r="J91" s="11" t="s">
        <v>1069</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c r="P91" s="2" t="s">
        <v>1070</v>
      </c>
      <c r="Q91" s="2" t="s">
        <v>349</v>
      </c>
      <c r="R91" s="2" t="s">
        <v>1071</v>
      </c>
      <c r="S91" s="2" t="s">
        <v>1072</v>
      </c>
      <c r="T91" s="2" t="s">
        <v>1073</v>
      </c>
      <c r="U91" s="2" t="n">
        <v>30</v>
      </c>
      <c r="V91" s="2" t="s">
        <v>130</v>
      </c>
      <c r="W91" s="2" t="n">
        <v>30</v>
      </c>
      <c r="X91" s="2" t="s">
        <v>1074</v>
      </c>
      <c r="Y91" s="2" t="s">
        <v>1075</v>
      </c>
      <c r="Z91" s="2" t="s">
        <v>133</v>
      </c>
      <c r="AA91" s="2" t="s">
        <v>1076</v>
      </c>
      <c r="AB91" s="2"/>
      <c r="AC91" s="2"/>
      <c r="AD91" s="2"/>
      <c r="AE91" s="2"/>
      <c r="AF91" s="2"/>
      <c r="AG91" s="2" t="s">
        <v>1077</v>
      </c>
      <c r="AH91" s="2" t="s">
        <v>1078</v>
      </c>
      <c r="AI91" s="2"/>
      <c r="AJ91" s="2"/>
      <c r="AK91" s="2"/>
      <c r="AL91" s="2"/>
      <c r="AM91" s="2"/>
      <c r="AN91" s="2" t="s">
        <v>87</v>
      </c>
      <c r="AO91" s="2" t="s">
        <v>1079</v>
      </c>
      <c r="AP91" s="2" t="s">
        <v>89</v>
      </c>
    </row>
    <row r="92" customFormat="false" ht="15" hidden="false" customHeight="false" outlineLevel="0" collapsed="false">
      <c r="A92" s="8" t="s">
        <v>1080</v>
      </c>
      <c r="B92" s="8" t="s">
        <v>1080</v>
      </c>
      <c r="C92" s="2" t="s">
        <v>1081</v>
      </c>
      <c r="D92" s="2" t="s">
        <v>963</v>
      </c>
      <c r="E92" s="2" t="s">
        <v>964</v>
      </c>
      <c r="F92" s="9" t="n">
        <f aca="false">Precios!N92</f>
        <v>587</v>
      </c>
      <c r="G92" s="2" t="n">
        <v>166</v>
      </c>
      <c r="H92" s="10" t="str">
        <f aca="false">Parámetros!$B$28</f>
        <v>Nuevo</v>
      </c>
      <c r="I92" s="10" t="str">
        <f aca="false">Parámetros!$B$29</f>
        <v>Clásica</v>
      </c>
      <c r="J92" s="11" t="s">
        <v>1082</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c r="P92" s="2" t="s">
        <v>1083</v>
      </c>
      <c r="Q92" s="2" t="s">
        <v>1084</v>
      </c>
      <c r="R92" s="2" t="s">
        <v>1085</v>
      </c>
      <c r="S92" s="2"/>
      <c r="T92" s="2" t="s">
        <v>149</v>
      </c>
      <c r="U92" s="2" t="n">
        <v>30</v>
      </c>
      <c r="V92" s="2" t="s">
        <v>130</v>
      </c>
      <c r="W92" s="2" t="n">
        <v>30</v>
      </c>
      <c r="X92" s="2" t="s">
        <v>1086</v>
      </c>
      <c r="Y92" s="2" t="s">
        <v>1087</v>
      </c>
      <c r="Z92" s="2" t="s">
        <v>133</v>
      </c>
      <c r="AA92" s="2" t="s">
        <v>81</v>
      </c>
      <c r="AB92" s="2"/>
      <c r="AC92" s="2"/>
      <c r="AD92" s="2"/>
      <c r="AE92" s="2"/>
      <c r="AF92" s="2"/>
      <c r="AG92" s="2" t="s">
        <v>948</v>
      </c>
      <c r="AH92" s="2" t="s">
        <v>1088</v>
      </c>
      <c r="AI92" s="2" t="s">
        <v>1089</v>
      </c>
      <c r="AJ92" s="2"/>
      <c r="AK92" s="2"/>
      <c r="AL92" s="2"/>
      <c r="AM92" s="2"/>
      <c r="AN92" s="2" t="s">
        <v>87</v>
      </c>
      <c r="AO92" s="2" t="s">
        <v>1090</v>
      </c>
      <c r="AP92" s="2" t="s">
        <v>89</v>
      </c>
    </row>
    <row r="93" customFormat="false" ht="15" hidden="false" customHeight="false" outlineLevel="0" collapsed="false">
      <c r="A93" s="8" t="s">
        <v>1091</v>
      </c>
      <c r="B93" s="8" t="s">
        <v>1091</v>
      </c>
      <c r="C93" s="2" t="s">
        <v>1092</v>
      </c>
      <c r="D93" s="2" t="s">
        <v>141</v>
      </c>
      <c r="E93" s="2" t="s">
        <v>142</v>
      </c>
      <c r="F93" s="9" t="n">
        <f aca="false">Precios!N93</f>
        <v>299</v>
      </c>
      <c r="G93" s="2" t="n">
        <v>813</v>
      </c>
      <c r="H93" s="10" t="str">
        <f aca="false">Parámetros!$B$28</f>
        <v>Nuevo</v>
      </c>
      <c r="I93" s="10" t="str">
        <f aca="false">Parámetros!$B$29</f>
        <v>Clásica</v>
      </c>
      <c r="J93" s="11" t="s">
        <v>1093</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c r="P93" s="2" t="s">
        <v>1094</v>
      </c>
      <c r="Q93" s="2" t="s">
        <v>1095</v>
      </c>
      <c r="R93" s="2"/>
      <c r="S93" s="2" t="s">
        <v>1096</v>
      </c>
      <c r="T93" s="2" t="s">
        <v>1097</v>
      </c>
      <c r="U93" s="2" t="n">
        <v>20</v>
      </c>
      <c r="V93" s="2" t="s">
        <v>530</v>
      </c>
      <c r="W93" s="2" t="n">
        <v>20</v>
      </c>
      <c r="X93" s="2" t="s">
        <v>1098</v>
      </c>
      <c r="Y93" s="2" t="s">
        <v>1099</v>
      </c>
      <c r="Z93" s="2" t="s">
        <v>133</v>
      </c>
      <c r="AA93" s="2"/>
      <c r="AB93" s="2"/>
      <c r="AC93" s="2"/>
      <c r="AD93" s="2"/>
      <c r="AE93" s="2"/>
      <c r="AF93" s="2"/>
      <c r="AG93" s="2" t="s">
        <v>1100</v>
      </c>
      <c r="AH93" s="2" t="s">
        <v>1101</v>
      </c>
      <c r="AI93" s="2" t="s">
        <v>1102</v>
      </c>
      <c r="AJ93" s="2"/>
      <c r="AK93" s="2"/>
      <c r="AL93" s="2"/>
      <c r="AM93" s="2"/>
      <c r="AN93" s="2" t="s">
        <v>87</v>
      </c>
      <c r="AO93" s="2" t="s">
        <v>1103</v>
      </c>
      <c r="AP93" s="2" t="s">
        <v>89</v>
      </c>
    </row>
    <row r="94" customFormat="false" ht="15" hidden="false" customHeight="false" outlineLevel="0" collapsed="false">
      <c r="A94" s="8" t="s">
        <v>1104</v>
      </c>
      <c r="B94" s="8" t="s">
        <v>1104</v>
      </c>
      <c r="C94" s="2" t="s">
        <v>1105</v>
      </c>
      <c r="D94" s="2" t="s">
        <v>448</v>
      </c>
      <c r="E94" s="2" t="s">
        <v>449</v>
      </c>
      <c r="F94" s="9" t="n">
        <f aca="false">Precios!N94</f>
        <v>502</v>
      </c>
      <c r="G94" s="2" t="n">
        <v>270</v>
      </c>
      <c r="H94" s="10" t="str">
        <f aca="false">Parámetros!$B$28</f>
        <v>Nuevo</v>
      </c>
      <c r="I94" s="10" t="str">
        <f aca="false">Parámetros!$B$29</f>
        <v>Clásica</v>
      </c>
      <c r="J94" s="11" t="s">
        <v>1106</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c r="P94" s="2" t="s">
        <v>983</v>
      </c>
      <c r="Q94" s="2" t="s">
        <v>984</v>
      </c>
      <c r="R94" s="2" t="s">
        <v>1107</v>
      </c>
      <c r="S94" s="2" t="s">
        <v>1108</v>
      </c>
      <c r="T94" s="2" t="s">
        <v>1109</v>
      </c>
      <c r="U94" s="2" t="n">
        <v>1</v>
      </c>
      <c r="V94" s="2" t="s">
        <v>1110</v>
      </c>
      <c r="W94" s="2" t="n">
        <v>1</v>
      </c>
      <c r="X94" s="2" t="s">
        <v>1111</v>
      </c>
      <c r="Y94" s="2" t="s">
        <v>1112</v>
      </c>
      <c r="Z94" s="2" t="s">
        <v>133</v>
      </c>
      <c r="AA94" s="2" t="s">
        <v>81</v>
      </c>
      <c r="AB94" s="2"/>
      <c r="AC94" s="2"/>
      <c r="AD94" s="2"/>
      <c r="AE94" s="2"/>
      <c r="AF94" s="2" t="s">
        <v>1113</v>
      </c>
      <c r="AG94" s="2" t="s">
        <v>1077</v>
      </c>
      <c r="AH94" s="2" t="s">
        <v>1114</v>
      </c>
      <c r="AI94" s="2" t="s">
        <v>1115</v>
      </c>
      <c r="AJ94" s="2"/>
      <c r="AK94" s="2"/>
      <c r="AL94" s="2"/>
      <c r="AM94" s="2"/>
      <c r="AN94" s="2" t="s">
        <v>87</v>
      </c>
      <c r="AO94" s="2" t="s">
        <v>1116</v>
      </c>
      <c r="AP94" s="2" t="s">
        <v>89</v>
      </c>
    </row>
    <row r="95" customFormat="false" ht="15" hidden="false" customHeight="false" outlineLevel="0" collapsed="false">
      <c r="A95" s="8" t="s">
        <v>1117</v>
      </c>
      <c r="B95" s="8" t="s">
        <v>1117</v>
      </c>
      <c r="C95" s="2" t="s">
        <v>1118</v>
      </c>
      <c r="D95" s="2" t="s">
        <v>68</v>
      </c>
      <c r="E95" s="2" t="s">
        <v>69</v>
      </c>
      <c r="F95" s="9" t="n">
        <f aca="false">Precios!N95</f>
        <v>429</v>
      </c>
      <c r="G95" s="2" t="n">
        <v>46</v>
      </c>
      <c r="H95" s="10" t="str">
        <f aca="false">Parámetros!$B$28</f>
        <v>Nuevo</v>
      </c>
      <c r="I95" s="10" t="str">
        <f aca="false">Parámetros!$B$29</f>
        <v>Clásica</v>
      </c>
      <c r="J95" s="11" t="s">
        <v>1119</v>
      </c>
      <c r="K95" s="10" t="str">
        <f aca="false">Parámetros!$B$30</f>
        <v>Mercado Envíos</v>
      </c>
      <c r="L95" s="2" t="str">
        <f aca="false">IF(F95&gt;=Parámetros!$B$7,"Envío gratis (obligatorio en Mercado Libre)",Parámetros!$B$31)</f>
        <v>Envío gratis (obligatorio en Mercado Libre)</v>
      </c>
      <c r="M95" s="10" t="str">
        <f aca="false">Parámetros!$B$32</f>
        <v>No acepto</v>
      </c>
      <c r="N95" s="10" t="str">
        <f aca="false">Parámetros!$B$33</f>
        <v>Sin garantía</v>
      </c>
      <c r="O95" s="2"/>
      <c r="P95" s="2" t="s">
        <v>417</v>
      </c>
      <c r="Q95" s="2" t="s">
        <v>349</v>
      </c>
      <c r="R95" s="2" t="s">
        <v>350</v>
      </c>
      <c r="S95" s="2" t="s">
        <v>351</v>
      </c>
      <c r="T95" s="2" t="s">
        <v>352</v>
      </c>
      <c r="U95" s="2" t="n">
        <v>3</v>
      </c>
      <c r="V95" s="2" t="s">
        <v>753</v>
      </c>
      <c r="W95" s="2" t="n">
        <v>3</v>
      </c>
      <c r="X95" s="2" t="s">
        <v>1120</v>
      </c>
      <c r="Y95" s="2" t="s">
        <v>1121</v>
      </c>
      <c r="Z95" s="2" t="s">
        <v>713</v>
      </c>
      <c r="AA95" s="2" t="s">
        <v>81</v>
      </c>
      <c r="AB95" s="2"/>
      <c r="AC95" s="2"/>
      <c r="AD95" s="2"/>
      <c r="AE95" s="2"/>
      <c r="AF95" s="2"/>
      <c r="AG95" s="2" t="s">
        <v>1122</v>
      </c>
      <c r="AH95" s="2" t="s">
        <v>1123</v>
      </c>
      <c r="AI95" s="2" t="s">
        <v>1124</v>
      </c>
      <c r="AJ95" s="2"/>
      <c r="AK95" s="2"/>
      <c r="AL95" s="2"/>
      <c r="AM95" s="2"/>
      <c r="AN95" s="2" t="s">
        <v>87</v>
      </c>
      <c r="AO95" s="2" t="s">
        <v>1125</v>
      </c>
      <c r="AP95" s="2" t="s">
        <v>89</v>
      </c>
    </row>
    <row r="96" customFormat="false" ht="15" hidden="false" customHeight="false" outlineLevel="0" collapsed="false">
      <c r="A96" s="8" t="s">
        <v>1126</v>
      </c>
      <c r="B96" s="8" t="s">
        <v>1126</v>
      </c>
      <c r="C96" s="2" t="s">
        <v>1127</v>
      </c>
      <c r="D96" s="2" t="s">
        <v>159</v>
      </c>
      <c r="E96" s="2" t="s">
        <v>160</v>
      </c>
      <c r="F96" s="9" t="n">
        <f aca="false">Precios!N96</f>
        <v>81</v>
      </c>
      <c r="G96" s="2" t="n">
        <v>200</v>
      </c>
      <c r="H96" s="10" t="str">
        <f aca="false">Parámetros!$B$28</f>
        <v>Nuevo</v>
      </c>
      <c r="I96" s="10" t="str">
        <f aca="false">Parámetros!$B$29</f>
        <v>Clásica</v>
      </c>
      <c r="J96" s="11" t="s">
        <v>1128</v>
      </c>
      <c r="K96" s="10" t="str">
        <f aca="false">Parámetros!$B$30</f>
        <v>Mercado Envíos</v>
      </c>
      <c r="L96" s="2" t="str">
        <f aca="false">IF(F96&gt;=Parámetros!$B$7,"Envío gratis (obligatorio en Mercado Libre)",Parámetros!$B$31)</f>
        <v>A cargo del comprador</v>
      </c>
      <c r="M96" s="10" t="str">
        <f aca="false">Parámetros!$B$32</f>
        <v>No acepto</v>
      </c>
      <c r="N96" s="10" t="str">
        <f aca="false">Parámetros!$B$33</f>
        <v>Sin garantía</v>
      </c>
      <c r="O96" s="2"/>
      <c r="P96" s="2" t="s">
        <v>227</v>
      </c>
      <c r="Q96" s="2" t="s">
        <v>579</v>
      </c>
      <c r="R96" s="2" t="s">
        <v>228</v>
      </c>
      <c r="S96" s="2" t="s">
        <v>1129</v>
      </c>
      <c r="T96" s="2" t="s">
        <v>1034</v>
      </c>
      <c r="U96" s="2" t="n">
        <v>20</v>
      </c>
      <c r="V96" s="2" t="s">
        <v>168</v>
      </c>
      <c r="W96" s="2" t="n">
        <v>20</v>
      </c>
      <c r="X96" s="2"/>
      <c r="Y96" s="2"/>
      <c r="Z96" s="2"/>
      <c r="AA96" s="2" t="s">
        <v>1130</v>
      </c>
      <c r="AB96" s="2" t="s">
        <v>1131</v>
      </c>
      <c r="AC96" s="2"/>
      <c r="AD96" s="2" t="s">
        <v>103</v>
      </c>
      <c r="AE96" s="2"/>
      <c r="AF96" s="2"/>
      <c r="AG96" s="2" t="s">
        <v>1132</v>
      </c>
      <c r="AH96" s="2" t="s">
        <v>1133</v>
      </c>
      <c r="AI96" s="2" t="s">
        <v>1134</v>
      </c>
      <c r="AJ96" s="2"/>
      <c r="AK96" s="2"/>
      <c r="AL96" s="2"/>
      <c r="AM96" s="2"/>
      <c r="AN96" s="2" t="s">
        <v>172</v>
      </c>
      <c r="AO96" s="2" t="s">
        <v>1135</v>
      </c>
      <c r="AP96" s="2" t="s">
        <v>89</v>
      </c>
    </row>
    <row r="97" customFormat="false" ht="15" hidden="false" customHeight="false" outlineLevel="0" collapsed="false">
      <c r="A97" s="8" t="s">
        <v>1136</v>
      </c>
      <c r="B97" s="8" t="s">
        <v>1136</v>
      </c>
      <c r="C97" s="2" t="s">
        <v>1137</v>
      </c>
      <c r="D97" s="2" t="s">
        <v>141</v>
      </c>
      <c r="E97" s="2" t="s">
        <v>142</v>
      </c>
      <c r="F97" s="9" t="n">
        <f aca="false">Precios!N97</f>
        <v>360</v>
      </c>
      <c r="G97" s="2" t="n">
        <v>549</v>
      </c>
      <c r="H97" s="10" t="str">
        <f aca="false">Parámetros!$B$28</f>
        <v>Nuevo</v>
      </c>
      <c r="I97" s="10" t="str">
        <f aca="false">Parámetros!$B$29</f>
        <v>Clásica</v>
      </c>
      <c r="J97" s="11" t="s">
        <v>1138</v>
      </c>
      <c r="K97" s="10" t="str">
        <f aca="false">Parámetros!$B$30</f>
        <v>Mercado Envíos</v>
      </c>
      <c r="L97" s="2" t="str">
        <f aca="false">IF(F97&gt;=Parámetros!$B$7,"Envío gratis (obligatorio en Mercado Libre)",Parámetros!$B$31)</f>
        <v>Envío gratis (obligatorio en Mercado Libre)</v>
      </c>
      <c r="M97" s="10" t="str">
        <f aca="false">Parámetros!$B$32</f>
        <v>No acepto</v>
      </c>
      <c r="N97" s="10" t="str">
        <f aca="false">Parámetros!$B$33</f>
        <v>Sin garantía</v>
      </c>
      <c r="O97" s="2"/>
      <c r="P97" s="2" t="s">
        <v>1139</v>
      </c>
      <c r="Q97" s="2"/>
      <c r="R97" s="2"/>
      <c r="S97" s="2" t="s">
        <v>471</v>
      </c>
      <c r="T97" s="2" t="s">
        <v>1140</v>
      </c>
      <c r="U97" s="2" t="n">
        <v>100</v>
      </c>
      <c r="V97" s="2" t="s">
        <v>1141</v>
      </c>
      <c r="W97" s="2" t="n">
        <v>100</v>
      </c>
      <c r="X97" s="2" t="s">
        <v>1142</v>
      </c>
      <c r="Y97" s="2" t="s">
        <v>1143</v>
      </c>
      <c r="Z97" s="2" t="s">
        <v>133</v>
      </c>
      <c r="AA97" s="2"/>
      <c r="AB97" s="2"/>
      <c r="AC97" s="2" t="s">
        <v>1144</v>
      </c>
      <c r="AD97" s="2"/>
      <c r="AE97" s="2"/>
      <c r="AF97" s="2"/>
      <c r="AG97" s="2" t="s">
        <v>1145</v>
      </c>
      <c r="AH97" s="2" t="s">
        <v>1146</v>
      </c>
      <c r="AI97" s="2"/>
      <c r="AJ97" s="2"/>
      <c r="AK97" s="2"/>
      <c r="AL97" s="2"/>
      <c r="AM97" s="2"/>
      <c r="AN97" s="2" t="s">
        <v>87</v>
      </c>
      <c r="AO97" s="2" t="s">
        <v>1147</v>
      </c>
      <c r="AP97" s="2" t="s">
        <v>89</v>
      </c>
    </row>
    <row r="98" customFormat="false" ht="15" hidden="false" customHeight="false" outlineLevel="0" collapsed="false">
      <c r="A98" s="8" t="s">
        <v>1148</v>
      </c>
      <c r="B98" s="8" t="s">
        <v>1148</v>
      </c>
      <c r="C98" s="2" t="s">
        <v>1149</v>
      </c>
      <c r="D98" s="2" t="s">
        <v>237</v>
      </c>
      <c r="E98" s="2" t="s">
        <v>238</v>
      </c>
      <c r="F98" s="9" t="n">
        <f aca="false">Precios!N98</f>
        <v>107</v>
      </c>
      <c r="G98" s="2" t="n">
        <v>776</v>
      </c>
      <c r="H98" s="10" t="str">
        <f aca="false">Parámetros!$B$28</f>
        <v>Nuevo</v>
      </c>
      <c r="I98" s="10" t="str">
        <f aca="false">Parámetros!$B$29</f>
        <v>Clásica</v>
      </c>
      <c r="J98" s="11" t="s">
        <v>1150</v>
      </c>
      <c r="K98" s="10" t="str">
        <f aca="false">Parámetros!$B$30</f>
        <v>Mercado Envíos</v>
      </c>
      <c r="L98" s="2" t="str">
        <f aca="false">IF(F98&gt;=Parámetros!$B$7,"Envío gratis (obligatorio en Mercado Libre)",Parámetros!$B$31)</f>
        <v>A cargo del comprador</v>
      </c>
      <c r="M98" s="10" t="str">
        <f aca="false">Parámetros!$B$32</f>
        <v>No acepto</v>
      </c>
      <c r="N98" s="10" t="str">
        <f aca="false">Parámetros!$B$33</f>
        <v>Sin garantía</v>
      </c>
      <c r="O98" s="2"/>
      <c r="P98" s="2" t="s">
        <v>1151</v>
      </c>
      <c r="Q98" s="2" t="s">
        <v>372</v>
      </c>
      <c r="R98" s="2" t="s">
        <v>1152</v>
      </c>
      <c r="S98" s="2"/>
      <c r="T98" s="2" t="s">
        <v>149</v>
      </c>
      <c r="U98" s="2" t="n">
        <v>20</v>
      </c>
      <c r="V98" s="2" t="s">
        <v>130</v>
      </c>
      <c r="W98" s="2" t="n">
        <v>20</v>
      </c>
      <c r="X98" s="2" t="s">
        <v>1153</v>
      </c>
      <c r="Y98" s="2" t="s">
        <v>1154</v>
      </c>
      <c r="Z98" s="2" t="s">
        <v>133</v>
      </c>
      <c r="AA98" s="2" t="s">
        <v>81</v>
      </c>
      <c r="AB98" s="2"/>
      <c r="AC98" s="2"/>
      <c r="AD98" s="2"/>
      <c r="AE98" s="2"/>
      <c r="AF98" s="2"/>
      <c r="AG98" s="2" t="s">
        <v>1077</v>
      </c>
      <c r="AH98" s="2" t="s">
        <v>1155</v>
      </c>
      <c r="AI98" s="2"/>
      <c r="AJ98" s="2"/>
      <c r="AK98" s="2"/>
      <c r="AL98" s="2"/>
      <c r="AM98" s="2"/>
      <c r="AN98" s="2" t="s">
        <v>87</v>
      </c>
      <c r="AO98" s="2" t="s">
        <v>1156</v>
      </c>
      <c r="AP98" s="2" t="s">
        <v>89</v>
      </c>
    </row>
    <row r="99" customFormat="false" ht="15" hidden="false" customHeight="false" outlineLevel="0" collapsed="false">
      <c r="A99" s="8" t="s">
        <v>1157</v>
      </c>
      <c r="B99" s="8" t="s">
        <v>1157</v>
      </c>
      <c r="C99" s="2" t="s">
        <v>1158</v>
      </c>
      <c r="D99" s="2" t="s">
        <v>92</v>
      </c>
      <c r="E99" s="2" t="s">
        <v>93</v>
      </c>
      <c r="F99" s="9" t="n">
        <f aca="false">Precios!N99</f>
        <v>527</v>
      </c>
      <c r="G99" s="2" t="n">
        <v>80</v>
      </c>
      <c r="H99" s="10" t="str">
        <f aca="false">Parámetros!$B$28</f>
        <v>Nuevo</v>
      </c>
      <c r="I99" s="10" t="str">
        <f aca="false">Parámetros!$B$29</f>
        <v>Clásica</v>
      </c>
      <c r="J99" s="11" t="s">
        <v>1159</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c r="P99" s="2" t="s">
        <v>1160</v>
      </c>
      <c r="Q99" s="2" t="s">
        <v>1161</v>
      </c>
      <c r="R99" s="2" t="s">
        <v>1162</v>
      </c>
      <c r="S99" s="2" t="s">
        <v>114</v>
      </c>
      <c r="T99" s="2" t="s">
        <v>1163</v>
      </c>
      <c r="U99" s="2" t="n">
        <v>800</v>
      </c>
      <c r="V99" s="2" t="s">
        <v>100</v>
      </c>
      <c r="W99" s="2" t="n">
        <v>1</v>
      </c>
      <c r="X99" s="2"/>
      <c r="Y99" s="2"/>
      <c r="Z99" s="2"/>
      <c r="AA99" s="2" t="s">
        <v>1164</v>
      </c>
      <c r="AB99" s="2"/>
      <c r="AC99" s="2"/>
      <c r="AD99" s="2"/>
      <c r="AE99" s="2"/>
      <c r="AF99" s="2"/>
      <c r="AG99" s="2" t="s">
        <v>1165</v>
      </c>
      <c r="AH99" s="2" t="s">
        <v>1166</v>
      </c>
      <c r="AI99" s="2"/>
      <c r="AJ99" s="2"/>
      <c r="AK99" s="2"/>
      <c r="AL99" s="2"/>
      <c r="AM99" s="2"/>
      <c r="AN99" s="2" t="s">
        <v>108</v>
      </c>
      <c r="AO99" s="2" t="s">
        <v>1167</v>
      </c>
      <c r="AP99" s="2" t="s">
        <v>89</v>
      </c>
    </row>
    <row r="100" customFormat="false" ht="15" hidden="false" customHeight="false" outlineLevel="0" collapsed="false">
      <c r="A100" s="8" t="s">
        <v>1168</v>
      </c>
      <c r="B100" s="8" t="s">
        <v>1168</v>
      </c>
      <c r="C100" s="2" t="s">
        <v>1169</v>
      </c>
      <c r="D100" s="2" t="s">
        <v>121</v>
      </c>
      <c r="E100" s="2" t="s">
        <v>122</v>
      </c>
      <c r="F100" s="9" t="n">
        <f aca="false">Precios!N100</f>
        <v>421</v>
      </c>
      <c r="G100" s="2" t="n">
        <v>31</v>
      </c>
      <c r="H100" s="10" t="str">
        <f aca="false">Parámetros!$B$28</f>
        <v>Nuevo</v>
      </c>
      <c r="I100" s="10" t="str">
        <f aca="false">Parámetros!$B$29</f>
        <v>Clásica</v>
      </c>
      <c r="J100" s="11" t="s">
        <v>1170</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c r="P100" s="2" t="s">
        <v>1171</v>
      </c>
      <c r="Q100" s="2" t="s">
        <v>1172</v>
      </c>
      <c r="R100" s="2" t="s">
        <v>1173</v>
      </c>
      <c r="S100" s="2"/>
      <c r="T100" s="2" t="s">
        <v>1174</v>
      </c>
      <c r="U100" s="2" t="n">
        <v>36</v>
      </c>
      <c r="V100" s="2" t="s">
        <v>130</v>
      </c>
      <c r="W100" s="2" t="n">
        <v>36</v>
      </c>
      <c r="X100" s="2" t="s">
        <v>1175</v>
      </c>
      <c r="Y100" s="2" t="s">
        <v>1173</v>
      </c>
      <c r="Z100" s="2" t="s">
        <v>133</v>
      </c>
      <c r="AA100" s="2"/>
      <c r="AB100" s="2"/>
      <c r="AC100" s="2"/>
      <c r="AD100" s="2"/>
      <c r="AE100" s="2"/>
      <c r="AF100" s="2" t="s">
        <v>1176</v>
      </c>
      <c r="AG100" s="2" t="s">
        <v>1177</v>
      </c>
      <c r="AH100" s="2" t="s">
        <v>1178</v>
      </c>
      <c r="AI100" s="2" t="s">
        <v>1179</v>
      </c>
      <c r="AJ100" s="2" t="s">
        <v>1180</v>
      </c>
      <c r="AK100" s="2"/>
      <c r="AL100" s="2"/>
      <c r="AM100" s="2"/>
      <c r="AN100" s="2" t="s">
        <v>87</v>
      </c>
      <c r="AO100" s="2" t="s">
        <v>1181</v>
      </c>
      <c r="AP100" s="2" t="s">
        <v>89</v>
      </c>
    </row>
    <row r="101" customFormat="false" ht="15" hidden="false" customHeight="false" outlineLevel="0" collapsed="false">
      <c r="A101" s="8" t="s">
        <v>1182</v>
      </c>
      <c r="B101" s="8" t="s">
        <v>1182</v>
      </c>
      <c r="C101" s="2" t="s">
        <v>1183</v>
      </c>
      <c r="D101" s="2" t="s">
        <v>237</v>
      </c>
      <c r="E101" s="2" t="s">
        <v>238</v>
      </c>
      <c r="F101" s="9" t="n">
        <f aca="false">Precios!N101</f>
        <v>485</v>
      </c>
      <c r="G101" s="2" t="n">
        <v>34</v>
      </c>
      <c r="H101" s="10" t="str">
        <f aca="false">Parámetros!$B$28</f>
        <v>Nuevo</v>
      </c>
      <c r="I101" s="10" t="str">
        <f aca="false">Parámetros!$B$29</f>
        <v>Clásica</v>
      </c>
      <c r="J101" s="11" t="s">
        <v>1184</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c r="P101" s="2" t="s">
        <v>1007</v>
      </c>
      <c r="Q101" s="2" t="s">
        <v>874</v>
      </c>
      <c r="R101" s="2" t="s">
        <v>1185</v>
      </c>
      <c r="S101" s="2"/>
      <c r="T101" s="2" t="s">
        <v>149</v>
      </c>
      <c r="U101" s="2" t="n">
        <v>14</v>
      </c>
      <c r="V101" s="2" t="s">
        <v>130</v>
      </c>
      <c r="W101" s="2" t="n">
        <v>14</v>
      </c>
      <c r="X101" s="2" t="s">
        <v>1186</v>
      </c>
      <c r="Y101" s="2" t="s">
        <v>1187</v>
      </c>
      <c r="Z101" s="2" t="s">
        <v>133</v>
      </c>
      <c r="AA101" s="2" t="s">
        <v>1188</v>
      </c>
      <c r="AB101" s="2"/>
      <c r="AC101" s="2"/>
      <c r="AD101" s="2"/>
      <c r="AE101" s="2"/>
      <c r="AF101" s="2"/>
      <c r="AG101" s="2" t="s">
        <v>1077</v>
      </c>
      <c r="AH101" s="2" t="s">
        <v>1189</v>
      </c>
      <c r="AI101" s="2" t="s">
        <v>1190</v>
      </c>
      <c r="AJ101" s="2"/>
      <c r="AK101" s="2"/>
      <c r="AL101" s="2"/>
      <c r="AM101" s="2"/>
      <c r="AN101" s="2" t="s">
        <v>87</v>
      </c>
      <c r="AO101" s="2" t="s">
        <v>1191</v>
      </c>
      <c r="AP101" s="2" t="s">
        <v>89</v>
      </c>
    </row>
    <row r="102" customFormat="false" ht="15" hidden="false" customHeight="false" outlineLevel="0" collapsed="false">
      <c r="A102" s="8" t="s">
        <v>1192</v>
      </c>
      <c r="B102" s="8" t="s">
        <v>1192</v>
      </c>
      <c r="C102" s="2" t="s">
        <v>1193</v>
      </c>
      <c r="D102" s="2" t="s">
        <v>159</v>
      </c>
      <c r="E102" s="2" t="s">
        <v>160</v>
      </c>
      <c r="F102" s="9" t="n">
        <f aca="false">Precios!N102</f>
        <v>286</v>
      </c>
      <c r="G102" s="2" t="n">
        <v>307</v>
      </c>
      <c r="H102" s="10" t="str">
        <f aca="false">Parámetros!$B$28</f>
        <v>Nuevo</v>
      </c>
      <c r="I102" s="10" t="str">
        <f aca="false">Parámetros!$B$29</f>
        <v>Clásica</v>
      </c>
      <c r="J102" s="11" t="s">
        <v>1194</v>
      </c>
      <c r="K102" s="10" t="str">
        <f aca="false">Parámetros!$B$30</f>
        <v>Mercado Envíos</v>
      </c>
      <c r="L102" s="2" t="str">
        <f aca="false">IF(F102&gt;=Parámetros!$B$7,"Envío gratis (obligatorio en Mercado Libre)",Parámetros!$B$31)</f>
        <v>A cargo del comprador</v>
      </c>
      <c r="M102" s="10" t="str">
        <f aca="false">Parámetros!$B$32</f>
        <v>No acepto</v>
      </c>
      <c r="N102" s="10" t="str">
        <f aca="false">Parámetros!$B$33</f>
        <v>Sin garantía</v>
      </c>
      <c r="O102" s="2"/>
      <c r="P102" s="2" t="s">
        <v>163</v>
      </c>
      <c r="Q102" s="2" t="s">
        <v>579</v>
      </c>
      <c r="R102" s="2" t="s">
        <v>165</v>
      </c>
      <c r="S102" s="2" t="s">
        <v>103</v>
      </c>
      <c r="T102" s="2" t="s">
        <v>1034</v>
      </c>
      <c r="U102" s="2" t="n">
        <v>36</v>
      </c>
      <c r="V102" s="2" t="s">
        <v>168</v>
      </c>
      <c r="W102" s="2" t="n">
        <v>36</v>
      </c>
      <c r="X102" s="2"/>
      <c r="Y102" s="2"/>
      <c r="Z102" s="2"/>
      <c r="AA102" s="2" t="s">
        <v>439</v>
      </c>
      <c r="AB102" s="2" t="s">
        <v>1195</v>
      </c>
      <c r="AC102" s="2"/>
      <c r="AD102" s="2" t="s">
        <v>103</v>
      </c>
      <c r="AE102" s="2"/>
      <c r="AF102" s="2"/>
      <c r="AG102" s="2" t="s">
        <v>1196</v>
      </c>
      <c r="AH102" s="2" t="s">
        <v>1197</v>
      </c>
      <c r="AI102" s="2"/>
      <c r="AJ102" s="2"/>
      <c r="AK102" s="2"/>
      <c r="AL102" s="2"/>
      <c r="AM102" s="2"/>
      <c r="AN102" s="2" t="s">
        <v>172</v>
      </c>
      <c r="AO102" s="2" t="s">
        <v>1198</v>
      </c>
      <c r="AP102" s="2" t="s">
        <v>89</v>
      </c>
    </row>
    <row r="103" customFormat="false" ht="15" hidden="false" customHeight="false" outlineLevel="0" collapsed="false">
      <c r="A103" s="8" t="s">
        <v>1199</v>
      </c>
      <c r="B103" s="8" t="s">
        <v>1199</v>
      </c>
      <c r="C103" s="2" t="s">
        <v>1200</v>
      </c>
      <c r="D103" s="2" t="s">
        <v>237</v>
      </c>
      <c r="E103" s="2" t="s">
        <v>238</v>
      </c>
      <c r="F103" s="9" t="n">
        <f aca="false">Precios!N103</f>
        <v>289</v>
      </c>
      <c r="G103" s="2" t="n">
        <v>1282</v>
      </c>
      <c r="H103" s="10" t="str">
        <f aca="false">Parámetros!$B$28</f>
        <v>Nuevo</v>
      </c>
      <c r="I103" s="10" t="str">
        <f aca="false">Parámetros!$B$29</f>
        <v>Clásica</v>
      </c>
      <c r="J103" s="11" t="s">
        <v>1201</v>
      </c>
      <c r="K103" s="10" t="str">
        <f aca="false">Parámetros!$B$30</f>
        <v>Mercado Envíos</v>
      </c>
      <c r="L103" s="2" t="str">
        <f aca="false">IF(F103&gt;=Parámetros!$B$7,"Envío gratis (obligatorio en Mercado Libre)",Parámetros!$B$31)</f>
        <v>A cargo del comprador</v>
      </c>
      <c r="M103" s="10" t="str">
        <f aca="false">Parámetros!$B$32</f>
        <v>No acepto</v>
      </c>
      <c r="N103" s="10" t="str">
        <f aca="false">Parámetros!$B$33</f>
        <v>Sin garantía</v>
      </c>
      <c r="O103" s="2"/>
      <c r="P103" s="2" t="s">
        <v>348</v>
      </c>
      <c r="Q103" s="2" t="s">
        <v>1202</v>
      </c>
      <c r="R103" s="2" t="s">
        <v>396</v>
      </c>
      <c r="S103" s="2"/>
      <c r="T103" s="2" t="s">
        <v>149</v>
      </c>
      <c r="U103" s="2" t="n">
        <v>10</v>
      </c>
      <c r="V103" s="2" t="s">
        <v>130</v>
      </c>
      <c r="W103" s="2" t="n">
        <v>10</v>
      </c>
      <c r="X103" s="2" t="s">
        <v>1203</v>
      </c>
      <c r="Y103" s="2" t="s">
        <v>1204</v>
      </c>
      <c r="Z103" s="2" t="s">
        <v>133</v>
      </c>
      <c r="AA103" s="2" t="s">
        <v>81</v>
      </c>
      <c r="AB103" s="2"/>
      <c r="AC103" s="2"/>
      <c r="AD103" s="2"/>
      <c r="AE103" s="2"/>
      <c r="AF103" s="2" t="s">
        <v>1205</v>
      </c>
      <c r="AG103" s="2" t="s">
        <v>948</v>
      </c>
      <c r="AH103" s="2" t="s">
        <v>1206</v>
      </c>
      <c r="AI103" s="2" t="s">
        <v>1207</v>
      </c>
      <c r="AJ103" s="2" t="s">
        <v>1208</v>
      </c>
      <c r="AK103" s="2" t="s">
        <v>1209</v>
      </c>
      <c r="AL103" s="2"/>
      <c r="AM103" s="2"/>
      <c r="AN103" s="2" t="s">
        <v>87</v>
      </c>
      <c r="AO103" s="2" t="s">
        <v>1210</v>
      </c>
      <c r="AP103" s="2" t="s">
        <v>89</v>
      </c>
    </row>
    <row r="104" customFormat="false" ht="15" hidden="false" customHeight="false" outlineLevel="0" collapsed="false">
      <c r="A104" s="8" t="s">
        <v>1211</v>
      </c>
      <c r="B104" s="8" t="s">
        <v>1211</v>
      </c>
      <c r="C104" s="2" t="s">
        <v>1212</v>
      </c>
      <c r="D104" s="2" t="s">
        <v>141</v>
      </c>
      <c r="E104" s="2" t="s">
        <v>142</v>
      </c>
      <c r="F104" s="9" t="n">
        <f aca="false">Precios!N104</f>
        <v>451</v>
      </c>
      <c r="G104" s="2" t="n">
        <v>1136</v>
      </c>
      <c r="H104" s="10" t="str">
        <f aca="false">Parámetros!$B$28</f>
        <v>Nuevo</v>
      </c>
      <c r="I104" s="10" t="str">
        <f aca="false">Parámetros!$B$29</f>
        <v>Clásica</v>
      </c>
      <c r="J104" s="11" t="s">
        <v>1213</v>
      </c>
      <c r="K104" s="10" t="str">
        <f aca="false">Parámetros!$B$30</f>
        <v>Mercado Envíos</v>
      </c>
      <c r="L104" s="2" t="str">
        <f aca="false">IF(F104&gt;=Parámetros!$B$7,"Envío gratis (obligatorio en Mercado Libre)",Parámetros!$B$31)</f>
        <v>Envío gratis (obligatorio en Mercado Libre)</v>
      </c>
      <c r="M104" s="10" t="str">
        <f aca="false">Parámetros!$B$32</f>
        <v>No acepto</v>
      </c>
      <c r="N104" s="10" t="str">
        <f aca="false">Parámetros!$B$33</f>
        <v>Sin garantía</v>
      </c>
      <c r="O104" s="2"/>
      <c r="P104" s="2" t="s">
        <v>1214</v>
      </c>
      <c r="Q104" s="2" t="s">
        <v>1022</v>
      </c>
      <c r="R104" s="2" t="s">
        <v>1215</v>
      </c>
      <c r="S104" s="2"/>
      <c r="T104" s="2" t="s">
        <v>149</v>
      </c>
      <c r="U104" s="2" t="n">
        <v>36</v>
      </c>
      <c r="V104" s="2" t="s">
        <v>130</v>
      </c>
      <c r="W104" s="2" t="n">
        <v>36</v>
      </c>
      <c r="X104" s="2" t="s">
        <v>1216</v>
      </c>
      <c r="Y104" s="2" t="s">
        <v>1217</v>
      </c>
      <c r="Z104" s="2" t="s">
        <v>133</v>
      </c>
      <c r="AA104" s="2" t="s">
        <v>81</v>
      </c>
      <c r="AB104" s="2"/>
      <c r="AC104" s="2"/>
      <c r="AD104" s="2"/>
      <c r="AE104" s="2"/>
      <c r="AF104" s="2" t="s">
        <v>1218</v>
      </c>
      <c r="AG104" s="2" t="s">
        <v>948</v>
      </c>
      <c r="AH104" s="2" t="s">
        <v>1219</v>
      </c>
      <c r="AI104" s="2" t="s">
        <v>1220</v>
      </c>
      <c r="AJ104" s="2"/>
      <c r="AK104" s="2"/>
      <c r="AL104" s="2"/>
      <c r="AM104" s="2"/>
      <c r="AN104" s="2" t="s">
        <v>87</v>
      </c>
      <c r="AO104" s="2" t="s">
        <v>1221</v>
      </c>
      <c r="AP104" s="2" t="s">
        <v>89</v>
      </c>
    </row>
    <row r="105" customFormat="false" ht="15" hidden="false" customHeight="false" outlineLevel="0" collapsed="false">
      <c r="A105" s="8" t="s">
        <v>1222</v>
      </c>
      <c r="B105" s="8" t="s">
        <v>1222</v>
      </c>
      <c r="C105" s="2" t="s">
        <v>1223</v>
      </c>
      <c r="D105" s="2" t="s">
        <v>237</v>
      </c>
      <c r="E105" s="2" t="s">
        <v>238</v>
      </c>
      <c r="F105" s="9" t="n">
        <f aca="false">Precios!N105</f>
        <v>231</v>
      </c>
      <c r="G105" s="2" t="n">
        <v>888</v>
      </c>
      <c r="H105" s="10" t="str">
        <f aca="false">Parámetros!$B$28</f>
        <v>Nuevo</v>
      </c>
      <c r="I105" s="10" t="str">
        <f aca="false">Parámetros!$B$29</f>
        <v>Clásica</v>
      </c>
      <c r="J105" s="11" t="s">
        <v>1224</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c r="P105" s="2" t="s">
        <v>1225</v>
      </c>
      <c r="Q105" s="2" t="s">
        <v>1226</v>
      </c>
      <c r="R105" s="2" t="s">
        <v>1227</v>
      </c>
      <c r="S105" s="2"/>
      <c r="T105" s="2" t="s">
        <v>1228</v>
      </c>
      <c r="U105" s="2" t="n">
        <v>30</v>
      </c>
      <c r="V105" s="2" t="s">
        <v>77</v>
      </c>
      <c r="W105" s="2" t="n">
        <v>1</v>
      </c>
      <c r="X105" s="2" t="s">
        <v>1229</v>
      </c>
      <c r="Y105" s="2" t="s">
        <v>712</v>
      </c>
      <c r="Z105" s="2" t="s">
        <v>133</v>
      </c>
      <c r="AA105" s="2" t="s">
        <v>1230</v>
      </c>
      <c r="AB105" s="2"/>
      <c r="AC105" s="2" t="s">
        <v>1231</v>
      </c>
      <c r="AD105" s="2"/>
      <c r="AE105" s="2"/>
      <c r="AF105" s="2"/>
      <c r="AG105" s="2" t="s">
        <v>1232</v>
      </c>
      <c r="AH105" s="2" t="s">
        <v>1233</v>
      </c>
      <c r="AI105" s="2" t="s">
        <v>1234</v>
      </c>
      <c r="AJ105" s="2"/>
      <c r="AK105" s="2"/>
      <c r="AL105" s="2"/>
      <c r="AM105" s="2"/>
      <c r="AN105" s="2" t="s">
        <v>87</v>
      </c>
      <c r="AO105" s="2" t="s">
        <v>1235</v>
      </c>
      <c r="AP105" s="2" t="s">
        <v>89</v>
      </c>
    </row>
    <row r="106" customFormat="false" ht="15" hidden="false" customHeight="false" outlineLevel="0" collapsed="false">
      <c r="A106" s="8" t="s">
        <v>1236</v>
      </c>
      <c r="B106" s="8" t="s">
        <v>1236</v>
      </c>
      <c r="C106" s="2" t="s">
        <v>1237</v>
      </c>
      <c r="D106" s="2" t="s">
        <v>809</v>
      </c>
      <c r="E106" s="2" t="s">
        <v>810</v>
      </c>
      <c r="F106" s="9" t="n">
        <f aca="false">Precios!N106</f>
        <v>72</v>
      </c>
      <c r="G106" s="2" t="n">
        <v>610</v>
      </c>
      <c r="H106" s="10" t="str">
        <f aca="false">Parámetros!$B$28</f>
        <v>Nuevo</v>
      </c>
      <c r="I106" s="10" t="str">
        <f aca="false">Parámetros!$B$29</f>
        <v>Clásica</v>
      </c>
      <c r="J106" s="11" t="s">
        <v>1238</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c r="P106" s="2" t="s">
        <v>163</v>
      </c>
      <c r="Q106" s="2" t="s">
        <v>579</v>
      </c>
      <c r="R106" s="2" t="s">
        <v>1239</v>
      </c>
      <c r="S106" s="2" t="s">
        <v>1240</v>
      </c>
      <c r="T106" s="2" t="s">
        <v>1241</v>
      </c>
      <c r="U106" s="2" t="n">
        <v>80</v>
      </c>
      <c r="V106" s="2" t="s">
        <v>168</v>
      </c>
      <c r="W106" s="2" t="n">
        <v>80</v>
      </c>
      <c r="X106" s="2"/>
      <c r="Y106" s="2"/>
      <c r="Z106" s="2"/>
      <c r="AA106" s="2" t="s">
        <v>1242</v>
      </c>
      <c r="AB106" s="2"/>
      <c r="AC106" s="2" t="s">
        <v>1243</v>
      </c>
      <c r="AD106" s="2" t="s">
        <v>103</v>
      </c>
      <c r="AE106" s="2" t="s">
        <v>1244</v>
      </c>
      <c r="AF106" s="2"/>
      <c r="AG106" s="2" t="s">
        <v>1245</v>
      </c>
      <c r="AH106" s="2" t="s">
        <v>1246</v>
      </c>
      <c r="AI106" s="2"/>
      <c r="AJ106" s="2"/>
      <c r="AK106" s="2"/>
      <c r="AL106" s="2"/>
      <c r="AM106" s="2"/>
      <c r="AN106" s="2" t="s">
        <v>172</v>
      </c>
      <c r="AO106" s="2" t="s">
        <v>1247</v>
      </c>
      <c r="AP106" s="2" t="s">
        <v>89</v>
      </c>
    </row>
    <row r="107" customFormat="false" ht="15" hidden="false" customHeight="false" outlineLevel="0" collapsed="false">
      <c r="A107" s="8" t="s">
        <v>1248</v>
      </c>
      <c r="B107" s="8" t="s">
        <v>1248</v>
      </c>
      <c r="C107" s="2" t="s">
        <v>1249</v>
      </c>
      <c r="D107" s="2" t="s">
        <v>300</v>
      </c>
      <c r="E107" s="2" t="s">
        <v>301</v>
      </c>
      <c r="F107" s="9" t="n">
        <f aca="false">Precios!N107</f>
        <v>114</v>
      </c>
      <c r="G107" s="2" t="n">
        <v>11321</v>
      </c>
      <c r="H107" s="10" t="str">
        <f aca="false">Parámetros!$B$28</f>
        <v>Nuevo</v>
      </c>
      <c r="I107" s="10" t="str">
        <f aca="false">Parámetros!$B$29</f>
        <v>Clásica</v>
      </c>
      <c r="J107" s="11" t="s">
        <v>1250</v>
      </c>
      <c r="K107" s="10" t="str">
        <f aca="false">Parámetros!$B$30</f>
        <v>Mercado Envíos</v>
      </c>
      <c r="L107" s="2" t="str">
        <f aca="false">IF(F107&gt;=Parámetros!$B$7,"Envío gratis (obligatorio en Mercado Libre)",Parámetros!$B$31)</f>
        <v>A cargo del comprador</v>
      </c>
      <c r="M107" s="10" t="str">
        <f aca="false">Parámetros!$B$32</f>
        <v>No acepto</v>
      </c>
      <c r="N107" s="10" t="str">
        <f aca="false">Parámetros!$B$33</f>
        <v>Sin garantía</v>
      </c>
      <c r="O107" s="2"/>
      <c r="P107" s="2" t="s">
        <v>1251</v>
      </c>
      <c r="Q107" s="2" t="s">
        <v>1252</v>
      </c>
      <c r="R107" s="2"/>
      <c r="S107" s="2" t="s">
        <v>1253</v>
      </c>
      <c r="T107" s="2" t="s">
        <v>1254</v>
      </c>
      <c r="U107" s="2" t="n">
        <v>21</v>
      </c>
      <c r="V107" s="2" t="s">
        <v>100</v>
      </c>
      <c r="W107" s="2" t="n">
        <v>3</v>
      </c>
      <c r="X107" s="2" t="s">
        <v>1255</v>
      </c>
      <c r="Y107" s="2"/>
      <c r="Z107" s="2" t="s">
        <v>133</v>
      </c>
      <c r="AA107" s="2"/>
      <c r="AB107" s="2"/>
      <c r="AC107" s="2"/>
      <c r="AD107" s="2"/>
      <c r="AE107" s="2"/>
      <c r="AF107" s="2"/>
      <c r="AG107" s="2" t="s">
        <v>1256</v>
      </c>
      <c r="AH107" s="2"/>
      <c r="AI107" s="2"/>
      <c r="AJ107" s="2"/>
      <c r="AK107" s="2"/>
      <c r="AL107" s="2"/>
      <c r="AM107" s="2"/>
      <c r="AN107" s="2" t="s">
        <v>87</v>
      </c>
      <c r="AO107" s="2" t="s">
        <v>1257</v>
      </c>
      <c r="AP107" s="2" t="s">
        <v>89</v>
      </c>
    </row>
    <row r="108" customFormat="false" ht="15" hidden="false" customHeight="false" outlineLevel="0" collapsed="false">
      <c r="A108" s="8" t="s">
        <v>1258</v>
      </c>
      <c r="B108" s="8" t="s">
        <v>1258</v>
      </c>
      <c r="C108" s="2" t="s">
        <v>1259</v>
      </c>
      <c r="D108" s="2" t="s">
        <v>1260</v>
      </c>
      <c r="E108" s="2" t="s">
        <v>1261</v>
      </c>
      <c r="F108" s="9" t="n">
        <f aca="false">Precios!N108</f>
        <v>240</v>
      </c>
      <c r="G108" s="2" t="n">
        <v>186</v>
      </c>
      <c r="H108" s="10" t="str">
        <f aca="false">Parámetros!$B$28</f>
        <v>Nuevo</v>
      </c>
      <c r="I108" s="10" t="str">
        <f aca="false">Parámetros!$B$29</f>
        <v>Clásica</v>
      </c>
      <c r="J108" s="11" t="s">
        <v>1262</v>
      </c>
      <c r="K108" s="10" t="str">
        <f aca="false">Parámetros!$B$30</f>
        <v>Mercado Envíos</v>
      </c>
      <c r="L108" s="2" t="str">
        <f aca="false">IF(F108&gt;=Parámetros!$B$7,"Envío gratis (obligatorio en Mercado Libre)",Parámetros!$B$31)</f>
        <v>A cargo del comprador</v>
      </c>
      <c r="M108" s="10" t="str">
        <f aca="false">Parámetros!$B$32</f>
        <v>No acepto</v>
      </c>
      <c r="N108" s="10" t="str">
        <f aca="false">Parámetros!$B$33</f>
        <v>Sin garantía</v>
      </c>
      <c r="O108" s="2"/>
      <c r="P108" s="2" t="s">
        <v>1263</v>
      </c>
      <c r="Q108" s="2" t="s">
        <v>332</v>
      </c>
      <c r="R108" s="2" t="s">
        <v>1264</v>
      </c>
      <c r="S108" s="2" t="s">
        <v>1265</v>
      </c>
      <c r="T108" s="2" t="s">
        <v>1266</v>
      </c>
      <c r="U108" s="2" t="n">
        <v>1</v>
      </c>
      <c r="V108" s="2" t="s">
        <v>168</v>
      </c>
      <c r="W108" s="2" t="n">
        <v>1</v>
      </c>
      <c r="X108" s="2"/>
      <c r="Y108" s="2"/>
      <c r="Z108" s="2"/>
      <c r="AA108" s="2" t="s">
        <v>81</v>
      </c>
      <c r="AB108" s="2"/>
      <c r="AC108" s="2"/>
      <c r="AD108" s="2" t="s">
        <v>551</v>
      </c>
      <c r="AE108" s="2"/>
      <c r="AF108" s="2"/>
      <c r="AG108" s="2" t="s">
        <v>1267</v>
      </c>
      <c r="AH108" s="2" t="s">
        <v>1268</v>
      </c>
      <c r="AI108" s="2" t="s">
        <v>1269</v>
      </c>
      <c r="AJ108" s="2"/>
      <c r="AK108" s="2"/>
      <c r="AL108" s="2"/>
      <c r="AM108" s="2"/>
      <c r="AN108" s="2" t="s">
        <v>87</v>
      </c>
      <c r="AO108" s="2" t="s">
        <v>1270</v>
      </c>
      <c r="AP108" s="2" t="s">
        <v>89</v>
      </c>
    </row>
    <row r="109" customFormat="false" ht="15" hidden="false" customHeight="false" outlineLevel="0" collapsed="false">
      <c r="A109" s="8" t="s">
        <v>1271</v>
      </c>
      <c r="B109" s="8" t="s">
        <v>1271</v>
      </c>
      <c r="C109" s="2" t="s">
        <v>1272</v>
      </c>
      <c r="D109" s="2" t="s">
        <v>993</v>
      </c>
      <c r="E109" s="2" t="s">
        <v>994</v>
      </c>
      <c r="F109" s="9" t="n">
        <f aca="false">Precios!N109</f>
        <v>1238</v>
      </c>
      <c r="G109" s="2" t="n">
        <v>254</v>
      </c>
      <c r="H109" s="10" t="str">
        <f aca="false">Parámetros!$B$28</f>
        <v>Nuevo</v>
      </c>
      <c r="I109" s="10" t="str">
        <f aca="false">Parámetros!$B$29</f>
        <v>Clásica</v>
      </c>
      <c r="J109" s="11" t="s">
        <v>1273</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c r="P109" s="2" t="s">
        <v>1274</v>
      </c>
      <c r="Q109" s="2" t="s">
        <v>997</v>
      </c>
      <c r="R109" s="2" t="s">
        <v>1275</v>
      </c>
      <c r="S109" s="2"/>
      <c r="T109" s="2" t="s">
        <v>1276</v>
      </c>
      <c r="U109" s="2" t="n">
        <v>30</v>
      </c>
      <c r="V109" s="2" t="s">
        <v>217</v>
      </c>
      <c r="W109" s="2" t="n">
        <v>30</v>
      </c>
      <c r="X109" s="2" t="s">
        <v>1277</v>
      </c>
      <c r="Y109" s="2" t="s">
        <v>1278</v>
      </c>
      <c r="Z109" s="2" t="s">
        <v>133</v>
      </c>
      <c r="AA109" s="2" t="s">
        <v>81</v>
      </c>
      <c r="AB109" s="2"/>
      <c r="AC109" s="2"/>
      <c r="AD109" s="2"/>
      <c r="AE109" s="2"/>
      <c r="AF109" s="2" t="s">
        <v>1279</v>
      </c>
      <c r="AG109" s="2" t="s">
        <v>948</v>
      </c>
      <c r="AH109" s="2" t="s">
        <v>1280</v>
      </c>
      <c r="AI109" s="2" t="s">
        <v>1281</v>
      </c>
      <c r="AJ109" s="2" t="s">
        <v>1282</v>
      </c>
      <c r="AK109" s="2" t="s">
        <v>1283</v>
      </c>
      <c r="AL109" s="2"/>
      <c r="AM109" s="2"/>
      <c r="AN109" s="2" t="s">
        <v>87</v>
      </c>
      <c r="AO109" s="2" t="s">
        <v>1284</v>
      </c>
      <c r="AP109" s="2" t="s">
        <v>89</v>
      </c>
    </row>
    <row r="110" customFormat="false" ht="15" hidden="false" customHeight="false" outlineLevel="0" collapsed="false">
      <c r="A110" s="8" t="s">
        <v>1285</v>
      </c>
      <c r="B110" s="8" t="s">
        <v>1285</v>
      </c>
      <c r="C110" s="2" t="s">
        <v>1286</v>
      </c>
      <c r="D110" s="2" t="s">
        <v>993</v>
      </c>
      <c r="E110" s="2" t="s">
        <v>994</v>
      </c>
      <c r="F110" s="9" t="n">
        <f aca="false">Precios!N110</f>
        <v>459</v>
      </c>
      <c r="G110" s="2" t="n">
        <v>6</v>
      </c>
      <c r="H110" s="10" t="str">
        <f aca="false">Parámetros!$B$28</f>
        <v>Nuevo</v>
      </c>
      <c r="I110" s="10" t="str">
        <f aca="false">Parámetros!$B$29</f>
        <v>Clásica</v>
      </c>
      <c r="J110" s="11" t="s">
        <v>1287</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c r="P110" s="2" t="s">
        <v>1288</v>
      </c>
      <c r="Q110" s="2" t="s">
        <v>741</v>
      </c>
      <c r="R110" s="2" t="s">
        <v>1289</v>
      </c>
      <c r="S110" s="2"/>
      <c r="T110" s="2" t="s">
        <v>1290</v>
      </c>
      <c r="U110" s="2" t="n">
        <v>10</v>
      </c>
      <c r="V110" s="2" t="s">
        <v>1291</v>
      </c>
      <c r="W110" s="2" t="n">
        <v>10</v>
      </c>
      <c r="X110" s="2" t="s">
        <v>1292</v>
      </c>
      <c r="Y110" s="2" t="s">
        <v>1293</v>
      </c>
      <c r="Z110" s="2" t="s">
        <v>1294</v>
      </c>
      <c r="AA110" s="2" t="s">
        <v>81</v>
      </c>
      <c r="AB110" s="2"/>
      <c r="AC110" s="2"/>
      <c r="AD110" s="2" t="s">
        <v>551</v>
      </c>
      <c r="AE110" s="2"/>
      <c r="AF110" s="2"/>
      <c r="AG110" s="2" t="s">
        <v>948</v>
      </c>
      <c r="AH110" s="2" t="s">
        <v>1295</v>
      </c>
      <c r="AI110" s="2" t="s">
        <v>1296</v>
      </c>
      <c r="AJ110" s="2" t="s">
        <v>1297</v>
      </c>
      <c r="AK110" s="2" t="s">
        <v>1298</v>
      </c>
      <c r="AL110" s="2"/>
      <c r="AM110" s="2"/>
      <c r="AN110" s="2" t="s">
        <v>87</v>
      </c>
      <c r="AO110" s="2" t="s">
        <v>1299</v>
      </c>
      <c r="AP110" s="2" t="s">
        <v>89</v>
      </c>
    </row>
    <row r="111" customFormat="false" ht="15" hidden="false" customHeight="false" outlineLevel="0" collapsed="false">
      <c r="A111" s="8" t="s">
        <v>1300</v>
      </c>
      <c r="B111" s="8" t="s">
        <v>1300</v>
      </c>
      <c r="C111" s="2" t="s">
        <v>1301</v>
      </c>
      <c r="D111" s="2" t="s">
        <v>542</v>
      </c>
      <c r="E111" s="2" t="s">
        <v>543</v>
      </c>
      <c r="F111" s="9" t="n">
        <f aca="false">Precios!N111</f>
        <v>713</v>
      </c>
      <c r="G111" s="2" t="n">
        <v>73</v>
      </c>
      <c r="H111" s="10" t="str">
        <f aca="false">Parámetros!$B$28</f>
        <v>Nuevo</v>
      </c>
      <c r="I111" s="10" t="str">
        <f aca="false">Parámetros!$B$29</f>
        <v>Clásica</v>
      </c>
      <c r="J111" s="11" t="s">
        <v>1302</v>
      </c>
      <c r="K111" s="10" t="str">
        <f aca="false">Parámetros!$B$30</f>
        <v>Mercado Envíos</v>
      </c>
      <c r="L111" s="2" t="str">
        <f aca="false">IF(F111&gt;=Parámetros!$B$7,"Envío gratis (obligatorio en Mercado Libre)",Parámetros!$B$31)</f>
        <v>Envío gratis (obligatorio en Mercado Libre)</v>
      </c>
      <c r="M111" s="10" t="str">
        <f aca="false">Parámetros!$B$32</f>
        <v>No acepto</v>
      </c>
      <c r="N111" s="10" t="str">
        <f aca="false">Parámetros!$B$33</f>
        <v>Sin garantía</v>
      </c>
      <c r="O111" s="2"/>
      <c r="P111" s="2" t="s">
        <v>1303</v>
      </c>
      <c r="Q111" s="2" t="s">
        <v>1304</v>
      </c>
      <c r="R111" s="2" t="s">
        <v>1305</v>
      </c>
      <c r="S111" s="2"/>
      <c r="T111" s="2" t="s">
        <v>1306</v>
      </c>
      <c r="U111" s="2" t="n">
        <v>1</v>
      </c>
      <c r="V111" s="2" t="s">
        <v>77</v>
      </c>
      <c r="W111" s="2" t="n">
        <v>1</v>
      </c>
      <c r="X111" s="2" t="s">
        <v>1307</v>
      </c>
      <c r="Y111" s="2" t="s">
        <v>1308</v>
      </c>
      <c r="Z111" s="2" t="s">
        <v>1309</v>
      </c>
      <c r="AA111" s="2" t="s">
        <v>81</v>
      </c>
      <c r="AB111" s="2"/>
      <c r="AC111" s="2"/>
      <c r="AD111" s="2"/>
      <c r="AE111" s="2"/>
      <c r="AF111" s="2"/>
      <c r="AG111" s="2" t="s">
        <v>948</v>
      </c>
      <c r="AH111" s="2" t="s">
        <v>1310</v>
      </c>
      <c r="AI111" s="2" t="s">
        <v>1311</v>
      </c>
      <c r="AJ111" s="2"/>
      <c r="AK111" s="2"/>
      <c r="AL111" s="2"/>
      <c r="AM111" s="2"/>
      <c r="AN111" s="2" t="s">
        <v>87</v>
      </c>
      <c r="AO111" s="2" t="s">
        <v>1312</v>
      </c>
      <c r="AP111" s="2" t="s">
        <v>89</v>
      </c>
    </row>
    <row r="112" customFormat="false" ht="15" hidden="false" customHeight="false" outlineLevel="0" collapsed="false">
      <c r="A112" s="8" t="s">
        <v>1313</v>
      </c>
      <c r="B112" s="8" t="s">
        <v>1313</v>
      </c>
      <c r="C112" s="2" t="s">
        <v>1314</v>
      </c>
      <c r="D112" s="2" t="s">
        <v>237</v>
      </c>
      <c r="E112" s="2" t="s">
        <v>238</v>
      </c>
      <c r="F112" s="9" t="n">
        <f aca="false">Precios!N112</f>
        <v>255</v>
      </c>
      <c r="G112" s="2" t="n">
        <v>965</v>
      </c>
      <c r="H112" s="10" t="str">
        <f aca="false">Parámetros!$B$28</f>
        <v>Nuevo</v>
      </c>
      <c r="I112" s="10" t="str">
        <f aca="false">Parámetros!$B$29</f>
        <v>Clásica</v>
      </c>
      <c r="J112" s="11" t="s">
        <v>1315</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c r="P112" s="2" t="s">
        <v>1225</v>
      </c>
      <c r="Q112" s="2" t="s">
        <v>1226</v>
      </c>
      <c r="R112" s="2" t="s">
        <v>243</v>
      </c>
      <c r="S112" s="2"/>
      <c r="T112" s="2" t="s">
        <v>1316</v>
      </c>
      <c r="U112" s="2" t="n">
        <v>120</v>
      </c>
      <c r="V112" s="2" t="s">
        <v>77</v>
      </c>
      <c r="W112" s="2" t="n">
        <v>1</v>
      </c>
      <c r="X112" s="2" t="s">
        <v>1229</v>
      </c>
      <c r="Y112" s="2" t="s">
        <v>1317</v>
      </c>
      <c r="Z112" s="2" t="s">
        <v>133</v>
      </c>
      <c r="AA112" s="2" t="s">
        <v>250</v>
      </c>
      <c r="AB112" s="2"/>
      <c r="AC112" s="2" t="s">
        <v>1318</v>
      </c>
      <c r="AD112" s="2" t="s">
        <v>250</v>
      </c>
      <c r="AE112" s="2"/>
      <c r="AF112" s="2" t="s">
        <v>1319</v>
      </c>
      <c r="AG112" s="2" t="s">
        <v>948</v>
      </c>
      <c r="AH112" s="2" t="s">
        <v>1320</v>
      </c>
      <c r="AI112" s="2" t="s">
        <v>1321</v>
      </c>
      <c r="AJ112" s="2"/>
      <c r="AK112" s="2"/>
      <c r="AL112" s="2"/>
      <c r="AM112" s="2"/>
      <c r="AN112" s="2" t="s">
        <v>87</v>
      </c>
      <c r="AO112" s="2" t="s">
        <v>1322</v>
      </c>
      <c r="AP112" s="2" t="s">
        <v>89</v>
      </c>
    </row>
    <row r="113" customFormat="false" ht="15" hidden="false" customHeight="false" outlineLevel="0" collapsed="false">
      <c r="A113" s="8" t="s">
        <v>1323</v>
      </c>
      <c r="B113" s="8" t="s">
        <v>1323</v>
      </c>
      <c r="C113" s="2" t="s">
        <v>1324</v>
      </c>
      <c r="D113" s="2" t="s">
        <v>300</v>
      </c>
      <c r="E113" s="2" t="s">
        <v>301</v>
      </c>
      <c r="F113" s="9" t="n">
        <f aca="false">Precios!N113</f>
        <v>79</v>
      </c>
      <c r="G113" s="2" t="n">
        <v>291</v>
      </c>
      <c r="H113" s="10" t="str">
        <f aca="false">Parámetros!$B$28</f>
        <v>Nuevo</v>
      </c>
      <c r="I113" s="10" t="str">
        <f aca="false">Parámetros!$B$29</f>
        <v>Clásica</v>
      </c>
      <c r="J113" s="11" t="s">
        <v>1325</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c r="P113" s="2" t="s">
        <v>1326</v>
      </c>
      <c r="Q113" s="2" t="s">
        <v>1327</v>
      </c>
      <c r="R113" s="2" t="s">
        <v>1328</v>
      </c>
      <c r="S113" s="2"/>
      <c r="T113" s="2" t="s">
        <v>1329</v>
      </c>
      <c r="U113" s="2" t="n">
        <v>237</v>
      </c>
      <c r="V113" s="2" t="s">
        <v>77</v>
      </c>
      <c r="W113" s="2" t="n">
        <v>1</v>
      </c>
      <c r="X113" s="2"/>
      <c r="Y113" s="2"/>
      <c r="Z113" s="2"/>
      <c r="AA113" s="2" t="s">
        <v>81</v>
      </c>
      <c r="AB113" s="2"/>
      <c r="AC113" s="2" t="s">
        <v>1318</v>
      </c>
      <c r="AD113" s="2"/>
      <c r="AE113" s="2"/>
      <c r="AF113" s="2" t="s">
        <v>1330</v>
      </c>
      <c r="AG113" s="2" t="s">
        <v>1331</v>
      </c>
      <c r="AH113" s="2" t="s">
        <v>1332</v>
      </c>
      <c r="AI113" s="2"/>
      <c r="AJ113" s="2"/>
      <c r="AK113" s="2"/>
      <c r="AL113" s="2"/>
      <c r="AM113" s="2"/>
      <c r="AN113" s="2" t="s">
        <v>87</v>
      </c>
      <c r="AO113" s="2" t="s">
        <v>1333</v>
      </c>
      <c r="AP113" s="2" t="s">
        <v>89</v>
      </c>
    </row>
    <row r="114" customFormat="false" ht="15" hidden="false" customHeight="false" outlineLevel="0" collapsed="false">
      <c r="A114" s="8" t="s">
        <v>1334</v>
      </c>
      <c r="B114" s="8" t="s">
        <v>1334</v>
      </c>
      <c r="C114" s="2" t="s">
        <v>1335</v>
      </c>
      <c r="D114" s="2" t="s">
        <v>141</v>
      </c>
      <c r="E114" s="2" t="s">
        <v>142</v>
      </c>
      <c r="F114" s="9" t="n">
        <f aca="false">Precios!N114</f>
        <v>118</v>
      </c>
      <c r="G114" s="2" t="n">
        <v>2910</v>
      </c>
      <c r="H114" s="10" t="str">
        <f aca="false">Parámetros!$B$28</f>
        <v>Nuevo</v>
      </c>
      <c r="I114" s="10" t="str">
        <f aca="false">Parámetros!$B$29</f>
        <v>Clásica</v>
      </c>
      <c r="J114" s="11" t="s">
        <v>1336</v>
      </c>
      <c r="K114" s="10" t="str">
        <f aca="false">Parámetros!$B$30</f>
        <v>Mercado Envíos</v>
      </c>
      <c r="L114" s="2" t="str">
        <f aca="false">IF(F114&gt;=Parámetros!$B$7,"Envío gratis (obligatorio en Mercado Libre)",Parámetros!$B$31)</f>
        <v>A cargo del comprador</v>
      </c>
      <c r="M114" s="10" t="str">
        <f aca="false">Parámetros!$B$32</f>
        <v>No acepto</v>
      </c>
      <c r="N114" s="10" t="str">
        <f aca="false">Parámetros!$B$33</f>
        <v>Sin garantía</v>
      </c>
      <c r="O114" s="2"/>
      <c r="P114" s="2" t="s">
        <v>1337</v>
      </c>
      <c r="Q114" s="2" t="s">
        <v>1338</v>
      </c>
      <c r="R114" s="2" t="s">
        <v>1339</v>
      </c>
      <c r="S114" s="2" t="s">
        <v>1340</v>
      </c>
      <c r="T114" s="2" t="s">
        <v>1174</v>
      </c>
      <c r="U114" s="2" t="n">
        <v>50</v>
      </c>
      <c r="V114" s="2" t="s">
        <v>130</v>
      </c>
      <c r="W114" s="2" t="n">
        <v>50</v>
      </c>
      <c r="X114" s="2" t="s">
        <v>1341</v>
      </c>
      <c r="Y114" s="2" t="s">
        <v>132</v>
      </c>
      <c r="Z114" s="2" t="s">
        <v>133</v>
      </c>
      <c r="AA114" s="2" t="s">
        <v>1342</v>
      </c>
      <c r="AB114" s="2"/>
      <c r="AC114" s="2"/>
      <c r="AD114" s="2"/>
      <c r="AE114" s="2"/>
      <c r="AF114" s="2"/>
      <c r="AG114" s="2" t="s">
        <v>1343</v>
      </c>
      <c r="AH114" s="2" t="s">
        <v>1344</v>
      </c>
      <c r="AI114" s="2" t="s">
        <v>1345</v>
      </c>
      <c r="AJ114" s="2"/>
      <c r="AK114" s="2"/>
      <c r="AL114" s="2"/>
      <c r="AM114" s="2"/>
      <c r="AN114" s="2" t="s">
        <v>87</v>
      </c>
      <c r="AO114" s="2" t="s">
        <v>1346</v>
      </c>
      <c r="AP114" s="2" t="s">
        <v>89</v>
      </c>
    </row>
    <row r="115" customFormat="false" ht="15" hidden="false" customHeight="false" outlineLevel="0" collapsed="false">
      <c r="A115" s="8" t="s">
        <v>1347</v>
      </c>
      <c r="B115" s="8" t="s">
        <v>1347</v>
      </c>
      <c r="C115" s="2" t="s">
        <v>1348</v>
      </c>
      <c r="D115" s="2" t="s">
        <v>963</v>
      </c>
      <c r="E115" s="2" t="s">
        <v>964</v>
      </c>
      <c r="F115" s="9" t="n">
        <f aca="false">Precios!N115</f>
        <v>847</v>
      </c>
      <c r="G115" s="2" t="n">
        <v>22</v>
      </c>
      <c r="H115" s="10" t="str">
        <f aca="false">Parámetros!$B$28</f>
        <v>Nuevo</v>
      </c>
      <c r="I115" s="10" t="str">
        <f aca="false">Parámetros!$B$29</f>
        <v>Clásica</v>
      </c>
      <c r="J115" s="11" t="s">
        <v>1349</v>
      </c>
      <c r="K115" s="10" t="str">
        <f aca="false">Parámetros!$B$30</f>
        <v>Mercado Envíos</v>
      </c>
      <c r="L115" s="2" t="str">
        <f aca="false">IF(F115&gt;=Parámetros!$B$7,"Envío gratis (obligatorio en Mercado Libre)",Parámetros!$B$31)</f>
        <v>Envío gratis (obligatorio en Mercado Libre)</v>
      </c>
      <c r="M115" s="10" t="str">
        <f aca="false">Parámetros!$B$32</f>
        <v>No acepto</v>
      </c>
      <c r="N115" s="10" t="str">
        <f aca="false">Parámetros!$B$33</f>
        <v>Sin garantía</v>
      </c>
      <c r="O115" s="2"/>
      <c r="P115" s="2" t="s">
        <v>1350</v>
      </c>
      <c r="Q115" s="2" t="s">
        <v>1351</v>
      </c>
      <c r="R115" s="2"/>
      <c r="S115" s="2"/>
      <c r="T115" s="2" t="s">
        <v>149</v>
      </c>
      <c r="U115" s="2" t="n">
        <v>30</v>
      </c>
      <c r="V115" s="2" t="s">
        <v>130</v>
      </c>
      <c r="W115" s="2" t="n">
        <v>30</v>
      </c>
      <c r="X115" s="2" t="s">
        <v>1352</v>
      </c>
      <c r="Y115" s="2" t="s">
        <v>1353</v>
      </c>
      <c r="Z115" s="2" t="s">
        <v>133</v>
      </c>
      <c r="AA115" s="2" t="s">
        <v>81</v>
      </c>
      <c r="AB115" s="2"/>
      <c r="AC115" s="2"/>
      <c r="AD115" s="2"/>
      <c r="AE115" s="2"/>
      <c r="AF115" s="2"/>
      <c r="AG115" s="2" t="s">
        <v>948</v>
      </c>
      <c r="AH115" s="2" t="s">
        <v>1354</v>
      </c>
      <c r="AI115" s="2" t="s">
        <v>1355</v>
      </c>
      <c r="AJ115" s="2"/>
      <c r="AK115" s="2"/>
      <c r="AL115" s="2"/>
      <c r="AM115" s="2"/>
      <c r="AN115" s="2" t="s">
        <v>87</v>
      </c>
      <c r="AO115" s="2" t="s">
        <v>1356</v>
      </c>
      <c r="AP115" s="2" t="s">
        <v>89</v>
      </c>
    </row>
    <row r="116" customFormat="false" ht="15" hidden="false" customHeight="false" outlineLevel="0" collapsed="false">
      <c r="A116" s="8" t="s">
        <v>1357</v>
      </c>
      <c r="B116" s="8" t="s">
        <v>1357</v>
      </c>
      <c r="C116" s="2" t="s">
        <v>1358</v>
      </c>
      <c r="D116" s="2" t="s">
        <v>478</v>
      </c>
      <c r="E116" s="2" t="s">
        <v>479</v>
      </c>
      <c r="F116" s="9" t="n">
        <f aca="false">Precios!N116</f>
        <v>208</v>
      </c>
      <c r="G116" s="2" t="n">
        <v>1774</v>
      </c>
      <c r="H116" s="10" t="str">
        <f aca="false">Parámetros!$B$28</f>
        <v>Nuevo</v>
      </c>
      <c r="I116" s="10" t="str">
        <f aca="false">Parámetros!$B$29</f>
        <v>Clásica</v>
      </c>
      <c r="J116" s="11" t="s">
        <v>1359</v>
      </c>
      <c r="K116" s="10" t="str">
        <f aca="false">Parámetros!$B$30</f>
        <v>Mercado Envíos</v>
      </c>
      <c r="L116" s="2" t="str">
        <f aca="false">IF(F116&gt;=Parámetros!$B$7,"Envío gratis (obligatorio en Mercado Libre)",Parámetros!$B$31)</f>
        <v>A cargo del comprador</v>
      </c>
      <c r="M116" s="10" t="str">
        <f aca="false">Parámetros!$B$32</f>
        <v>No acepto</v>
      </c>
      <c r="N116" s="10" t="str">
        <f aca="false">Parámetros!$B$33</f>
        <v>Sin garantía</v>
      </c>
      <c r="O116" s="2" t="s">
        <v>1360</v>
      </c>
      <c r="P116" s="2" t="s">
        <v>1361</v>
      </c>
      <c r="Q116" s="2" t="s">
        <v>1362</v>
      </c>
      <c r="R116" s="2"/>
      <c r="S116" s="2"/>
      <c r="T116" s="2" t="s">
        <v>1363</v>
      </c>
      <c r="U116" s="2" t="n">
        <v>15</v>
      </c>
      <c r="V116" s="2" t="s">
        <v>77</v>
      </c>
      <c r="W116" s="2" t="n">
        <v>1</v>
      </c>
      <c r="X116" s="2" t="s">
        <v>1364</v>
      </c>
      <c r="Y116" s="2" t="s">
        <v>1365</v>
      </c>
      <c r="Z116" s="2" t="s">
        <v>488</v>
      </c>
      <c r="AA116" s="2"/>
      <c r="AB116" s="2"/>
      <c r="AC116" s="2"/>
      <c r="AD116" s="2"/>
      <c r="AE116" s="2"/>
      <c r="AF116" s="2" t="s">
        <v>1366</v>
      </c>
      <c r="AG116" s="2" t="s">
        <v>1367</v>
      </c>
      <c r="AH116" s="2" t="s">
        <v>1368</v>
      </c>
      <c r="AI116" s="2"/>
      <c r="AJ116" s="2"/>
      <c r="AK116" s="2"/>
      <c r="AL116" s="2"/>
      <c r="AM116" s="2"/>
      <c r="AN116" s="2" t="s">
        <v>87</v>
      </c>
      <c r="AO116" s="2" t="s">
        <v>1369</v>
      </c>
      <c r="AP116" s="2" t="s">
        <v>89</v>
      </c>
    </row>
    <row r="117" customFormat="false" ht="15" hidden="false" customHeight="false" outlineLevel="0" collapsed="false">
      <c r="A117" s="8" t="s">
        <v>1370</v>
      </c>
      <c r="B117" s="8" t="s">
        <v>1370</v>
      </c>
      <c r="C117" s="2" t="s">
        <v>1371</v>
      </c>
      <c r="D117" s="2" t="s">
        <v>141</v>
      </c>
      <c r="E117" s="2" t="s">
        <v>142</v>
      </c>
      <c r="F117" s="9" t="n">
        <f aca="false">Precios!N117</f>
        <v>1223</v>
      </c>
      <c r="G117" s="2" t="n">
        <v>196</v>
      </c>
      <c r="H117" s="10" t="str">
        <f aca="false">Parámetros!$B$28</f>
        <v>Nuevo</v>
      </c>
      <c r="I117" s="10" t="str">
        <f aca="false">Parámetros!$B$29</f>
        <v>Clásica</v>
      </c>
      <c r="J117" s="11" t="s">
        <v>1372</v>
      </c>
      <c r="K117" s="10" t="str">
        <f aca="false">Parámetros!$B$30</f>
        <v>Mercado Envíos</v>
      </c>
      <c r="L117" s="2" t="str">
        <f aca="false">IF(F117&gt;=Parámetros!$B$7,"Envío gratis (obligatorio en Mercado Libre)",Parámetros!$B$31)</f>
        <v>Envío gratis (obligatorio en Mercado Libre)</v>
      </c>
      <c r="M117" s="10" t="str">
        <f aca="false">Parámetros!$B$32</f>
        <v>No acepto</v>
      </c>
      <c r="N117" s="10" t="str">
        <f aca="false">Parámetros!$B$33</f>
        <v>Sin garantía</v>
      </c>
      <c r="O117" s="2"/>
      <c r="P117" s="2" t="s">
        <v>1373</v>
      </c>
      <c r="Q117" s="2" t="s">
        <v>1374</v>
      </c>
      <c r="R117" s="2" t="s">
        <v>1071</v>
      </c>
      <c r="S117" s="2" t="s">
        <v>1072</v>
      </c>
      <c r="T117" s="2" t="s">
        <v>1073</v>
      </c>
      <c r="U117" s="2" t="n">
        <v>28</v>
      </c>
      <c r="V117" s="2" t="s">
        <v>130</v>
      </c>
      <c r="W117" s="2" t="n">
        <v>28</v>
      </c>
      <c r="X117" s="2" t="s">
        <v>1375</v>
      </c>
      <c r="Y117" s="2" t="s">
        <v>1376</v>
      </c>
      <c r="Z117" s="2" t="s">
        <v>133</v>
      </c>
      <c r="AA117" s="2" t="s">
        <v>1076</v>
      </c>
      <c r="AB117" s="2"/>
      <c r="AC117" s="2"/>
      <c r="AD117" s="2"/>
      <c r="AE117" s="2"/>
      <c r="AF117" s="2" t="s">
        <v>1377</v>
      </c>
      <c r="AG117" s="2" t="s">
        <v>1077</v>
      </c>
      <c r="AH117" s="2" t="s">
        <v>1378</v>
      </c>
      <c r="AI117" s="2"/>
      <c r="AJ117" s="2"/>
      <c r="AK117" s="2"/>
      <c r="AL117" s="2"/>
      <c r="AM117" s="2"/>
      <c r="AN117" s="2" t="s">
        <v>87</v>
      </c>
      <c r="AO117" s="2" t="s">
        <v>1379</v>
      </c>
      <c r="AP117" s="2" t="s">
        <v>89</v>
      </c>
    </row>
    <row r="118" customFormat="false" ht="15" hidden="false" customHeight="false" outlineLevel="0" collapsed="false">
      <c r="A118" s="8" t="s">
        <v>1380</v>
      </c>
      <c r="B118" s="8" t="s">
        <v>1380</v>
      </c>
      <c r="C118" s="2" t="s">
        <v>1381</v>
      </c>
      <c r="D118" s="2" t="s">
        <v>448</v>
      </c>
      <c r="E118" s="2" t="s">
        <v>449</v>
      </c>
      <c r="F118" s="9" t="n">
        <f aca="false">Precios!N118</f>
        <v>125</v>
      </c>
      <c r="G118" s="2" t="n">
        <v>1257</v>
      </c>
      <c r="H118" s="10" t="str">
        <f aca="false">Parámetros!$B$28</f>
        <v>Nuevo</v>
      </c>
      <c r="I118" s="10" t="str">
        <f aca="false">Parámetros!$B$29</f>
        <v>Clásica</v>
      </c>
      <c r="J118" s="11" t="s">
        <v>1382</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c r="P118" s="2" t="s">
        <v>1383</v>
      </c>
      <c r="Q118" s="2" t="s">
        <v>1384</v>
      </c>
      <c r="R118" s="2"/>
      <c r="S118" s="2" t="s">
        <v>1108</v>
      </c>
      <c r="T118" s="2" t="s">
        <v>1385</v>
      </c>
      <c r="U118" s="2" t="n">
        <v>3</v>
      </c>
      <c r="V118" s="2" t="s">
        <v>1386</v>
      </c>
      <c r="W118" s="2" t="n">
        <v>3</v>
      </c>
      <c r="X118" s="2" t="s">
        <v>1387</v>
      </c>
      <c r="Y118" s="2" t="s">
        <v>1388</v>
      </c>
      <c r="Z118" s="2" t="s">
        <v>713</v>
      </c>
      <c r="AA118" s="2" t="s">
        <v>81</v>
      </c>
      <c r="AB118" s="2"/>
      <c r="AC118" s="2"/>
      <c r="AD118" s="2"/>
      <c r="AE118" s="2"/>
      <c r="AF118" s="2"/>
      <c r="AG118" s="2" t="s">
        <v>1077</v>
      </c>
      <c r="AH118" s="2" t="s">
        <v>1389</v>
      </c>
      <c r="AI118" s="2"/>
      <c r="AJ118" s="2"/>
      <c r="AK118" s="2"/>
      <c r="AL118" s="2"/>
      <c r="AM118" s="2"/>
      <c r="AN118" s="2" t="s">
        <v>87</v>
      </c>
      <c r="AO118" s="2" t="s">
        <v>1390</v>
      </c>
      <c r="AP118" s="2" t="s">
        <v>89</v>
      </c>
    </row>
    <row r="119" customFormat="false" ht="15" hidden="false" customHeight="false" outlineLevel="0" collapsed="false">
      <c r="A119" s="8" t="s">
        <v>1391</v>
      </c>
      <c r="B119" s="8" t="s">
        <v>1391</v>
      </c>
      <c r="C119" s="2" t="s">
        <v>1392</v>
      </c>
      <c r="D119" s="2" t="s">
        <v>300</v>
      </c>
      <c r="E119" s="2" t="s">
        <v>301</v>
      </c>
      <c r="F119" s="9" t="n">
        <f aca="false">Precios!N119</f>
        <v>85</v>
      </c>
      <c r="G119" s="2" t="n">
        <v>239</v>
      </c>
      <c r="H119" s="10" t="str">
        <f aca="false">Parámetros!$B$28</f>
        <v>Nuevo</v>
      </c>
      <c r="I119" s="10" t="str">
        <f aca="false">Parámetros!$B$29</f>
        <v>Clásica</v>
      </c>
      <c r="J119" s="11" t="s">
        <v>1393</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c r="P119" s="2" t="s">
        <v>1394</v>
      </c>
      <c r="Q119" s="2" t="s">
        <v>1327</v>
      </c>
      <c r="R119" s="2" t="s">
        <v>1394</v>
      </c>
      <c r="S119" s="2" t="s">
        <v>1318</v>
      </c>
      <c r="T119" s="2" t="s">
        <v>1395</v>
      </c>
      <c r="U119" s="2" t="n">
        <v>237</v>
      </c>
      <c r="V119" s="2" t="s">
        <v>77</v>
      </c>
      <c r="W119" s="2" t="n">
        <v>1</v>
      </c>
      <c r="X119" s="2"/>
      <c r="Y119" s="2"/>
      <c r="Z119" s="2"/>
      <c r="AA119" s="2"/>
      <c r="AB119" s="2"/>
      <c r="AC119" s="2" t="s">
        <v>1318</v>
      </c>
      <c r="AD119" s="2"/>
      <c r="AE119" s="2"/>
      <c r="AF119" s="2"/>
      <c r="AG119" s="2" t="s">
        <v>1396</v>
      </c>
      <c r="AH119" s="2" t="s">
        <v>1397</v>
      </c>
      <c r="AI119" s="2" t="s">
        <v>1398</v>
      </c>
      <c r="AJ119" s="2" t="s">
        <v>1399</v>
      </c>
      <c r="AK119" s="2"/>
      <c r="AL119" s="2"/>
      <c r="AM119" s="2"/>
      <c r="AN119" s="2" t="s">
        <v>87</v>
      </c>
      <c r="AO119" s="2" t="s">
        <v>1400</v>
      </c>
      <c r="AP119" s="2" t="s">
        <v>89</v>
      </c>
    </row>
    <row r="120" customFormat="false" ht="15" hidden="false" customHeight="false" outlineLevel="0" collapsed="false">
      <c r="A120" s="8" t="s">
        <v>1401</v>
      </c>
      <c r="B120" s="8" t="s">
        <v>1401</v>
      </c>
      <c r="C120" s="2" t="s">
        <v>1402</v>
      </c>
      <c r="D120" s="2" t="s">
        <v>478</v>
      </c>
      <c r="E120" s="2" t="s">
        <v>479</v>
      </c>
      <c r="F120" s="9" t="n">
        <f aca="false">Precios!N120</f>
        <v>221</v>
      </c>
      <c r="G120" s="2" t="n">
        <v>422</v>
      </c>
      <c r="H120" s="10" t="str">
        <f aca="false">Parámetros!$B$28</f>
        <v>Nuevo</v>
      </c>
      <c r="I120" s="10" t="str">
        <f aca="false">Parámetros!$B$29</f>
        <v>Clásica</v>
      </c>
      <c r="J120" s="11" t="s">
        <v>1403</v>
      </c>
      <c r="K120" s="10" t="str">
        <f aca="false">Parámetros!$B$30</f>
        <v>Mercado Envíos</v>
      </c>
      <c r="L120" s="2" t="str">
        <f aca="false">IF(F120&gt;=Parámetros!$B$7,"Envío gratis (obligatorio en Mercado Libre)",Parámetros!$B$31)</f>
        <v>A cargo del comprador</v>
      </c>
      <c r="M120" s="10" t="str">
        <f aca="false">Parámetros!$B$32</f>
        <v>No acepto</v>
      </c>
      <c r="N120" s="10" t="str">
        <f aca="false">Parámetros!$B$33</f>
        <v>Sin garantía</v>
      </c>
      <c r="O120" s="2"/>
      <c r="P120" s="2" t="s">
        <v>451</v>
      </c>
      <c r="Q120" s="2" t="s">
        <v>452</v>
      </c>
      <c r="R120" s="2"/>
      <c r="S120" s="2" t="s">
        <v>1404</v>
      </c>
      <c r="T120" s="2" t="s">
        <v>1405</v>
      </c>
      <c r="U120" s="2" t="n">
        <v>10</v>
      </c>
      <c r="V120" s="2" t="s">
        <v>100</v>
      </c>
      <c r="W120" s="2" t="n">
        <v>1</v>
      </c>
      <c r="X120" s="2" t="s">
        <v>1406</v>
      </c>
      <c r="Y120" s="2" t="s">
        <v>1407</v>
      </c>
      <c r="Z120" s="2" t="s">
        <v>488</v>
      </c>
      <c r="AA120" s="2"/>
      <c r="AB120" s="2"/>
      <c r="AC120" s="2"/>
      <c r="AD120" s="2"/>
      <c r="AE120" s="2"/>
      <c r="AF120" s="2"/>
      <c r="AG120" s="2" t="s">
        <v>1408</v>
      </c>
      <c r="AH120" s="2" t="s">
        <v>1409</v>
      </c>
      <c r="AI120" s="2" t="s">
        <v>1410</v>
      </c>
      <c r="AJ120" s="2"/>
      <c r="AK120" s="2"/>
      <c r="AL120" s="2"/>
      <c r="AM120" s="2"/>
      <c r="AN120" s="2" t="s">
        <v>87</v>
      </c>
      <c r="AO120" s="2" t="s">
        <v>1411</v>
      </c>
      <c r="AP120" s="2" t="s">
        <v>89</v>
      </c>
    </row>
    <row r="121" customFormat="false" ht="15" hidden="false" customHeight="false" outlineLevel="0" collapsed="false">
      <c r="A121" s="8" t="s">
        <v>1412</v>
      </c>
      <c r="B121" s="8" t="s">
        <v>1412</v>
      </c>
      <c r="C121" s="2" t="s">
        <v>1413</v>
      </c>
      <c r="D121" s="2" t="s">
        <v>542</v>
      </c>
      <c r="E121" s="2" t="s">
        <v>543</v>
      </c>
      <c r="F121" s="9" t="n">
        <f aca="false">Precios!N121</f>
        <v>539</v>
      </c>
      <c r="G121" s="2" t="n">
        <v>53</v>
      </c>
      <c r="H121" s="10" t="str">
        <f aca="false">Parámetros!$B$28</f>
        <v>Nuevo</v>
      </c>
      <c r="I121" s="10" t="str">
        <f aca="false">Parámetros!$B$29</f>
        <v>Clásica</v>
      </c>
      <c r="J121" s="11" t="s">
        <v>1414</v>
      </c>
      <c r="K121" s="10" t="str">
        <f aca="false">Parámetros!$B$30</f>
        <v>Mercado Envíos</v>
      </c>
      <c r="L121" s="2" t="str">
        <f aca="false">IF(F121&gt;=Parámetros!$B$7,"Envío gratis (obligatorio en Mercado Libre)",Parámetros!$B$31)</f>
        <v>Envío gratis (obligatorio en Mercado Libre)</v>
      </c>
      <c r="M121" s="10" t="str">
        <f aca="false">Parámetros!$B$32</f>
        <v>No acepto</v>
      </c>
      <c r="N121" s="10" t="str">
        <f aca="false">Parámetros!$B$33</f>
        <v>Sin garantía</v>
      </c>
      <c r="O121" s="2"/>
      <c r="P121" s="2" t="s">
        <v>1415</v>
      </c>
      <c r="Q121" s="2" t="s">
        <v>997</v>
      </c>
      <c r="R121" s="2"/>
      <c r="S121" s="2"/>
      <c r="T121" s="2" t="s">
        <v>216</v>
      </c>
      <c r="U121" s="2" t="n">
        <v>15</v>
      </c>
      <c r="V121" s="2" t="s">
        <v>217</v>
      </c>
      <c r="W121" s="2" t="n">
        <v>15</v>
      </c>
      <c r="X121" s="2" t="s">
        <v>1416</v>
      </c>
      <c r="Y121" s="2" t="s">
        <v>1417</v>
      </c>
      <c r="Z121" s="2" t="s">
        <v>1418</v>
      </c>
      <c r="AA121" s="2" t="s">
        <v>81</v>
      </c>
      <c r="AB121" s="2"/>
      <c r="AC121" s="2"/>
      <c r="AD121" s="2" t="s">
        <v>551</v>
      </c>
      <c r="AE121" s="2"/>
      <c r="AF121" s="2"/>
      <c r="AG121" s="2" t="s">
        <v>1077</v>
      </c>
      <c r="AH121" s="2" t="s">
        <v>1419</v>
      </c>
      <c r="AI121" s="2" t="s">
        <v>1420</v>
      </c>
      <c r="AJ121" s="2"/>
      <c r="AK121" s="2"/>
      <c r="AL121" s="2"/>
      <c r="AM121" s="2"/>
      <c r="AN121" s="2" t="s">
        <v>87</v>
      </c>
      <c r="AO121" s="2" t="s">
        <v>1421</v>
      </c>
      <c r="AP121" s="2" t="s">
        <v>89</v>
      </c>
    </row>
    <row r="122" customFormat="false" ht="15" hidden="false" customHeight="false" outlineLevel="0" collapsed="false">
      <c r="A122" s="8" t="s">
        <v>1422</v>
      </c>
      <c r="B122" s="8" t="s">
        <v>1422</v>
      </c>
      <c r="C122" s="2" t="s">
        <v>1423</v>
      </c>
      <c r="D122" s="2" t="s">
        <v>159</v>
      </c>
      <c r="E122" s="2" t="s">
        <v>160</v>
      </c>
      <c r="F122" s="9" t="n">
        <f aca="false">Precios!N122</f>
        <v>293</v>
      </c>
      <c r="G122" s="2" t="n">
        <v>583</v>
      </c>
      <c r="H122" s="10" t="str">
        <f aca="false">Parámetros!$B$28</f>
        <v>Nuevo</v>
      </c>
      <c r="I122" s="10" t="str">
        <f aca="false">Parámetros!$B$29</f>
        <v>Clásica</v>
      </c>
      <c r="J122" s="11" t="s">
        <v>1424</v>
      </c>
      <c r="K122" s="10" t="str">
        <f aca="false">Parámetros!$B$30</f>
        <v>Mercado Envíos</v>
      </c>
      <c r="L122" s="2" t="str">
        <f aca="false">IF(F122&gt;=Parámetros!$B$7,"Envío gratis (obligatorio en Mercado Libre)",Parámetros!$B$31)</f>
        <v>A cargo del comprador</v>
      </c>
      <c r="M122" s="10" t="str">
        <f aca="false">Parámetros!$B$32</f>
        <v>No acepto</v>
      </c>
      <c r="N122" s="10" t="str">
        <f aca="false">Parámetros!$B$33</f>
        <v>Sin garantía</v>
      </c>
      <c r="O122" s="2"/>
      <c r="P122" s="2" t="s">
        <v>163</v>
      </c>
      <c r="Q122" s="2" t="s">
        <v>579</v>
      </c>
      <c r="R122" s="2" t="s">
        <v>165</v>
      </c>
      <c r="S122" s="2" t="s">
        <v>1425</v>
      </c>
      <c r="T122" s="2" t="s">
        <v>1426</v>
      </c>
      <c r="U122" s="2"/>
      <c r="V122" s="2"/>
      <c r="W122" s="2"/>
      <c r="X122" s="2"/>
      <c r="Y122" s="2"/>
      <c r="Z122" s="2"/>
      <c r="AA122" s="2" t="s">
        <v>439</v>
      </c>
      <c r="AB122" s="2" t="s">
        <v>1195</v>
      </c>
      <c r="AC122" s="2"/>
      <c r="AD122" s="2" t="s">
        <v>103</v>
      </c>
      <c r="AE122" s="2"/>
      <c r="AF122" s="2"/>
      <c r="AG122" s="2" t="s">
        <v>1427</v>
      </c>
      <c r="AH122" s="2"/>
      <c r="AI122" s="2"/>
      <c r="AJ122" s="2"/>
      <c r="AK122" s="2"/>
      <c r="AL122" s="2"/>
      <c r="AM122" s="2"/>
      <c r="AN122" s="2" t="s">
        <v>172</v>
      </c>
      <c r="AO122" s="2" t="s">
        <v>1428</v>
      </c>
      <c r="AP122" s="2" t="s">
        <v>1429</v>
      </c>
    </row>
    <row r="123" customFormat="false" ht="15" hidden="false" customHeight="false" outlineLevel="0" collapsed="false">
      <c r="A123" s="8" t="s">
        <v>1430</v>
      </c>
      <c r="B123" s="8" t="s">
        <v>1430</v>
      </c>
      <c r="C123" s="2" t="s">
        <v>1431</v>
      </c>
      <c r="D123" s="2" t="s">
        <v>141</v>
      </c>
      <c r="E123" s="2" t="s">
        <v>142</v>
      </c>
      <c r="F123" s="9" t="n">
        <f aca="false">Precios!N123</f>
        <v>195</v>
      </c>
      <c r="G123" s="2" t="n">
        <v>30</v>
      </c>
      <c r="H123" s="10" t="str">
        <f aca="false">Parámetros!$B$28</f>
        <v>Nuevo</v>
      </c>
      <c r="I123" s="10" t="str">
        <f aca="false">Parámetros!$B$29</f>
        <v>Clásica</v>
      </c>
      <c r="J123" s="11" t="s">
        <v>1432</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c r="P123" s="2" t="s">
        <v>1094</v>
      </c>
      <c r="Q123" s="2" t="s">
        <v>1095</v>
      </c>
      <c r="R123" s="2"/>
      <c r="S123" s="2" t="s">
        <v>1096</v>
      </c>
      <c r="T123" s="2" t="s">
        <v>1097</v>
      </c>
      <c r="U123" s="2" t="n">
        <v>10</v>
      </c>
      <c r="V123" s="2" t="s">
        <v>530</v>
      </c>
      <c r="W123" s="2" t="n">
        <v>10</v>
      </c>
      <c r="X123" s="2" t="s">
        <v>1098</v>
      </c>
      <c r="Y123" s="2" t="s">
        <v>1099</v>
      </c>
      <c r="Z123" s="2" t="s">
        <v>133</v>
      </c>
      <c r="AA123" s="2"/>
      <c r="AB123" s="2"/>
      <c r="AC123" s="2"/>
      <c r="AD123" s="2"/>
      <c r="AE123" s="2"/>
      <c r="AF123" s="2"/>
      <c r="AG123" s="2" t="s">
        <v>1433</v>
      </c>
      <c r="AH123" s="2" t="s">
        <v>1434</v>
      </c>
      <c r="AI123" s="2"/>
      <c r="AJ123" s="2"/>
      <c r="AK123" s="2"/>
      <c r="AL123" s="2"/>
      <c r="AM123" s="2"/>
      <c r="AN123" s="2" t="s">
        <v>87</v>
      </c>
      <c r="AO123" s="2" t="s">
        <v>1435</v>
      </c>
      <c r="AP123" s="2" t="s">
        <v>89</v>
      </c>
    </row>
    <row r="124" customFormat="false" ht="15" hidden="false" customHeight="false" outlineLevel="0" collapsed="false">
      <c r="A124" s="8" t="s">
        <v>1436</v>
      </c>
      <c r="B124" s="8" t="s">
        <v>1436</v>
      </c>
      <c r="C124" s="2" t="s">
        <v>1437</v>
      </c>
      <c r="D124" s="2" t="s">
        <v>141</v>
      </c>
      <c r="E124" s="2" t="s">
        <v>142</v>
      </c>
      <c r="F124" s="9" t="n">
        <f aca="false">Precios!N124</f>
        <v>353</v>
      </c>
      <c r="G124" s="2" t="n">
        <v>464</v>
      </c>
      <c r="H124" s="10" t="str">
        <f aca="false">Parámetros!$B$28</f>
        <v>Nuevo</v>
      </c>
      <c r="I124" s="10" t="str">
        <f aca="false">Parámetros!$B$29</f>
        <v>Clásica</v>
      </c>
      <c r="J124" s="11" t="s">
        <v>1438</v>
      </c>
      <c r="K124" s="10" t="str">
        <f aca="false">Parámetros!$B$30</f>
        <v>Mercado Envíos</v>
      </c>
      <c r="L124" s="2" t="str">
        <f aca="false">IF(F124&gt;=Parámetros!$B$7,"Envío gratis (obligatorio en Mercado Libre)",Parámetros!$B$31)</f>
        <v>Envío gratis (obligatorio en Mercado Libre)</v>
      </c>
      <c r="M124" s="10" t="str">
        <f aca="false">Parámetros!$B$32</f>
        <v>No acepto</v>
      </c>
      <c r="N124" s="10" t="str">
        <f aca="false">Parámetros!$B$33</f>
        <v>Sin garantía</v>
      </c>
      <c r="O124" s="2"/>
      <c r="P124" s="2" t="s">
        <v>1439</v>
      </c>
      <c r="Q124" s="2" t="s">
        <v>1440</v>
      </c>
      <c r="R124" s="2"/>
      <c r="S124" s="2"/>
      <c r="T124" s="2" t="s">
        <v>1441</v>
      </c>
      <c r="U124" s="2" t="n">
        <v>140</v>
      </c>
      <c r="V124" s="2" t="s">
        <v>77</v>
      </c>
      <c r="W124" s="2" t="n">
        <v>1</v>
      </c>
      <c r="X124" s="2" t="s">
        <v>1442</v>
      </c>
      <c r="Y124" s="2" t="s">
        <v>1443</v>
      </c>
      <c r="Z124" s="2" t="s">
        <v>133</v>
      </c>
      <c r="AA124" s="2"/>
      <c r="AB124" s="2"/>
      <c r="AC124" s="2"/>
      <c r="AD124" s="2"/>
      <c r="AE124" s="2"/>
      <c r="AF124" s="2"/>
      <c r="AG124" s="2" t="s">
        <v>1444</v>
      </c>
      <c r="AH124" s="2" t="s">
        <v>1445</v>
      </c>
      <c r="AI124" s="2" t="s">
        <v>1446</v>
      </c>
      <c r="AJ124" s="2"/>
      <c r="AK124" s="2"/>
      <c r="AL124" s="2"/>
      <c r="AM124" s="2"/>
      <c r="AN124" s="2" t="s">
        <v>87</v>
      </c>
      <c r="AO124" s="2" t="s">
        <v>1447</v>
      </c>
      <c r="AP124" s="2" t="s">
        <v>89</v>
      </c>
    </row>
    <row r="125" customFormat="false" ht="15" hidden="false" customHeight="false" outlineLevel="0" collapsed="false">
      <c r="A125" s="8" t="s">
        <v>1448</v>
      </c>
      <c r="B125" s="8" t="s">
        <v>1448</v>
      </c>
      <c r="C125" s="2" t="s">
        <v>1449</v>
      </c>
      <c r="D125" s="2" t="s">
        <v>993</v>
      </c>
      <c r="E125" s="2" t="s">
        <v>994</v>
      </c>
      <c r="F125" s="9" t="n">
        <f aca="false">Precios!N125</f>
        <v>213</v>
      </c>
      <c r="G125" s="2" t="n">
        <v>255</v>
      </c>
      <c r="H125" s="10" t="str">
        <f aca="false">Parámetros!$B$28</f>
        <v>Nuevo</v>
      </c>
      <c r="I125" s="10" t="str">
        <f aca="false">Parámetros!$B$29</f>
        <v>Clásica</v>
      </c>
      <c r="J125" s="11" t="s">
        <v>1450</v>
      </c>
      <c r="K125" s="10" t="str">
        <f aca="false">Parámetros!$B$30</f>
        <v>Mercado Envíos</v>
      </c>
      <c r="L125" s="2" t="str">
        <f aca="false">IF(F125&gt;=Parámetros!$B$7,"Envío gratis (obligatorio en Mercado Libre)",Parámetros!$B$31)</f>
        <v>A cargo del comprador</v>
      </c>
      <c r="M125" s="10" t="str">
        <f aca="false">Parámetros!$B$32</f>
        <v>No acepto</v>
      </c>
      <c r="N125" s="10" t="str">
        <f aca="false">Parámetros!$B$33</f>
        <v>Sin garantía</v>
      </c>
      <c r="O125" s="2"/>
      <c r="P125" s="2" t="s">
        <v>1451</v>
      </c>
      <c r="Q125" s="2" t="s">
        <v>126</v>
      </c>
      <c r="R125" s="2" t="s">
        <v>1452</v>
      </c>
      <c r="S125" s="2" t="s">
        <v>1453</v>
      </c>
      <c r="T125" s="2" t="s">
        <v>1454</v>
      </c>
      <c r="U125" s="2" t="n">
        <v>20</v>
      </c>
      <c r="V125" s="2" t="s">
        <v>100</v>
      </c>
      <c r="W125" s="2" t="n">
        <v>1</v>
      </c>
      <c r="X125" s="2" t="s">
        <v>1455</v>
      </c>
      <c r="Y125" s="2" t="s">
        <v>1456</v>
      </c>
      <c r="Z125" s="2" t="s">
        <v>1294</v>
      </c>
      <c r="AA125" s="2"/>
      <c r="AB125" s="2"/>
      <c r="AC125" s="2"/>
      <c r="AD125" s="2" t="s">
        <v>551</v>
      </c>
      <c r="AE125" s="2"/>
      <c r="AF125" s="2"/>
      <c r="AG125" s="2" t="s">
        <v>1457</v>
      </c>
      <c r="AH125" s="2" t="s">
        <v>1458</v>
      </c>
      <c r="AI125" s="2" t="s">
        <v>1459</v>
      </c>
      <c r="AJ125" s="2"/>
      <c r="AK125" s="2"/>
      <c r="AL125" s="2"/>
      <c r="AM125" s="2"/>
      <c r="AN125" s="2" t="s">
        <v>87</v>
      </c>
      <c r="AO125" s="2" t="s">
        <v>1460</v>
      </c>
      <c r="AP125" s="2" t="s">
        <v>89</v>
      </c>
    </row>
    <row r="126" customFormat="false" ht="15" hidden="false" customHeight="false" outlineLevel="0" collapsed="false">
      <c r="A126" s="8" t="s">
        <v>1461</v>
      </c>
      <c r="B126" s="8" t="s">
        <v>1461</v>
      </c>
      <c r="C126" s="2" t="s">
        <v>1462</v>
      </c>
      <c r="D126" s="2" t="s">
        <v>68</v>
      </c>
      <c r="E126" s="2" t="s">
        <v>69</v>
      </c>
      <c r="F126" s="9" t="n">
        <f aca="false">Precios!N126</f>
        <v>135</v>
      </c>
      <c r="G126" s="2" t="n">
        <v>2834</v>
      </c>
      <c r="H126" s="10" t="str">
        <f aca="false">Parámetros!$B$28</f>
        <v>Nuevo</v>
      </c>
      <c r="I126" s="10" t="str">
        <f aca="false">Parámetros!$B$29</f>
        <v>Clásica</v>
      </c>
      <c r="J126" s="11" t="s">
        <v>1463</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c r="P126" s="2" t="s">
        <v>1464</v>
      </c>
      <c r="Q126" s="2" t="s">
        <v>372</v>
      </c>
      <c r="R126" s="2"/>
      <c r="S126" s="2"/>
      <c r="T126" s="2" t="s">
        <v>1465</v>
      </c>
      <c r="U126" s="2" t="n">
        <v>30</v>
      </c>
      <c r="V126" s="2" t="s">
        <v>168</v>
      </c>
      <c r="W126" s="2" t="n">
        <v>30</v>
      </c>
      <c r="X126" s="2" t="s">
        <v>1466</v>
      </c>
      <c r="Y126" s="2"/>
      <c r="Z126" s="2" t="s">
        <v>133</v>
      </c>
      <c r="AA126" s="2" t="s">
        <v>81</v>
      </c>
      <c r="AB126" s="2"/>
      <c r="AC126" s="2"/>
      <c r="AD126" s="2"/>
      <c r="AE126" s="2"/>
      <c r="AF126" s="2"/>
      <c r="AG126" s="2" t="s">
        <v>1467</v>
      </c>
      <c r="AH126" s="2"/>
      <c r="AI126" s="2"/>
      <c r="AJ126" s="2"/>
      <c r="AK126" s="2"/>
      <c r="AL126" s="2"/>
      <c r="AM126" s="2"/>
      <c r="AN126" s="2" t="s">
        <v>87</v>
      </c>
      <c r="AO126" s="2" t="s">
        <v>1468</v>
      </c>
      <c r="AP126" s="2" t="s">
        <v>1429</v>
      </c>
    </row>
    <row r="127" customFormat="false" ht="15" hidden="false" customHeight="false" outlineLevel="0" collapsed="false">
      <c r="A127" s="8" t="s">
        <v>1469</v>
      </c>
      <c r="B127" s="8" t="s">
        <v>1469</v>
      </c>
      <c r="C127" s="2" t="s">
        <v>1470</v>
      </c>
      <c r="D127" s="2" t="s">
        <v>478</v>
      </c>
      <c r="E127" s="2" t="s">
        <v>479</v>
      </c>
      <c r="F127" s="9" t="n">
        <f aca="false">Precios!N127</f>
        <v>117</v>
      </c>
      <c r="G127" s="2" t="n">
        <v>269</v>
      </c>
      <c r="H127" s="10" t="str">
        <f aca="false">Parámetros!$B$28</f>
        <v>Nuevo</v>
      </c>
      <c r="I127" s="10" t="str">
        <f aca="false">Parámetros!$B$29</f>
        <v>Clásica</v>
      </c>
      <c r="J127" s="11" t="s">
        <v>1471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c r="P127" s="2" t="s">
        <v>1472</v>
      </c>
      <c r="Q127" s="2" t="s">
        <v>482</v>
      </c>
      <c r="R127" s="2" t="s">
        <v>796</v>
      </c>
      <c r="S127" s="2"/>
      <c r="T127" s="2" t="s">
        <v>1473</v>
      </c>
      <c r="U127" s="2" t="n">
        <v>15</v>
      </c>
      <c r="V127" s="2" t="s">
        <v>77</v>
      </c>
      <c r="W127" s="2" t="n">
        <v>1</v>
      </c>
      <c r="X127" s="2" t="s">
        <v>1474</v>
      </c>
      <c r="Y127" s="2" t="s">
        <v>1475</v>
      </c>
      <c r="Z127" s="2" t="s">
        <v>488</v>
      </c>
      <c r="AA127" s="2"/>
      <c r="AB127" s="2"/>
      <c r="AC127" s="2"/>
      <c r="AD127" s="2"/>
      <c r="AE127" s="2"/>
      <c r="AF127" s="2"/>
      <c r="AG127" s="2" t="s">
        <v>1476</v>
      </c>
      <c r="AH127" s="2" t="s">
        <v>1477</v>
      </c>
      <c r="AI127" s="2"/>
      <c r="AJ127" s="2"/>
      <c r="AK127" s="2"/>
      <c r="AL127" s="2"/>
      <c r="AM127" s="2"/>
      <c r="AN127" s="2" t="s">
        <v>87</v>
      </c>
      <c r="AO127" s="2" t="s">
        <v>1478</v>
      </c>
      <c r="AP127" s="2" t="s">
        <v>89</v>
      </c>
    </row>
    <row r="128" customFormat="false" ht="15" hidden="false" customHeight="false" outlineLevel="0" collapsed="false">
      <c r="A128" s="8" t="s">
        <v>1479</v>
      </c>
      <c r="B128" s="8" t="s">
        <v>1479</v>
      </c>
      <c r="C128" s="2" t="s">
        <v>1480</v>
      </c>
      <c r="D128" s="2" t="s">
        <v>704</v>
      </c>
      <c r="E128" s="2" t="s">
        <v>705</v>
      </c>
      <c r="F128" s="9" t="n">
        <f aca="false">Precios!N128</f>
        <v>1130</v>
      </c>
      <c r="G128" s="2" t="n">
        <v>290</v>
      </c>
      <c r="H128" s="10" t="str">
        <f aca="false">Parámetros!$B$28</f>
        <v>Nuevo</v>
      </c>
      <c r="I128" s="10" t="str">
        <f aca="false">Parámetros!$B$29</f>
        <v>Clásica</v>
      </c>
      <c r="J128" s="11" t="s">
        <v>1481</v>
      </c>
      <c r="K128" s="10" t="str">
        <f aca="false">Parámetros!$B$30</f>
        <v>Mercado Envíos</v>
      </c>
      <c r="L128" s="2" t="str">
        <f aca="false">IF(F128&gt;=Parámetros!$B$7,"Envío gratis (obligatorio en Mercado Libre)",Parámetros!$B$31)</f>
        <v>Envío gratis (obligatorio en Mercado Libre)</v>
      </c>
      <c r="M128" s="10" t="str">
        <f aca="false">Parámetros!$B$32</f>
        <v>No acepto</v>
      </c>
      <c r="N128" s="10" t="str">
        <f aca="false">Parámetros!$B$33</f>
        <v>Sin garantía</v>
      </c>
      <c r="O128" s="2"/>
      <c r="P128" s="2" t="s">
        <v>331</v>
      </c>
      <c r="Q128" s="2" t="s">
        <v>332</v>
      </c>
      <c r="R128" s="2"/>
      <c r="S128" s="2" t="s">
        <v>333</v>
      </c>
      <c r="T128" s="2" t="s">
        <v>1482</v>
      </c>
      <c r="U128" s="2" t="n">
        <v>12</v>
      </c>
      <c r="V128" s="2" t="s">
        <v>100</v>
      </c>
      <c r="W128" s="2" t="n">
        <v>40</v>
      </c>
      <c r="X128" s="2" t="s">
        <v>336</v>
      </c>
      <c r="Y128" s="2" t="s">
        <v>1483</v>
      </c>
      <c r="Z128" s="2" t="s">
        <v>337</v>
      </c>
      <c r="AA128" s="2"/>
      <c r="AB128" s="2"/>
      <c r="AC128" s="2"/>
      <c r="AD128" s="2"/>
      <c r="AE128" s="2"/>
      <c r="AF128" s="2"/>
      <c r="AG128" s="2" t="s">
        <v>1484</v>
      </c>
      <c r="AH128" s="2" t="s">
        <v>1485</v>
      </c>
      <c r="AI128" s="2"/>
      <c r="AJ128" s="2"/>
      <c r="AK128" s="2"/>
      <c r="AL128" s="2"/>
      <c r="AM128" s="2"/>
      <c r="AN128" s="2" t="s">
        <v>87</v>
      </c>
      <c r="AO128" s="2" t="s">
        <v>1486</v>
      </c>
      <c r="AP128" s="2" t="s">
        <v>89</v>
      </c>
    </row>
    <row r="129" customFormat="false" ht="15" hidden="false" customHeight="false" outlineLevel="0" collapsed="false">
      <c r="A129" s="8" t="s">
        <v>1487</v>
      </c>
      <c r="B129" s="8" t="s">
        <v>1487</v>
      </c>
      <c r="C129" s="2" t="s">
        <v>1488</v>
      </c>
      <c r="D129" s="2" t="s">
        <v>327</v>
      </c>
      <c r="E129" s="2" t="s">
        <v>328</v>
      </c>
      <c r="F129" s="9" t="n">
        <f aca="false">Precios!N129</f>
        <v>98</v>
      </c>
      <c r="G129" s="2" t="n">
        <v>3899</v>
      </c>
      <c r="H129" s="10" t="str">
        <f aca="false">Parámetros!$B$28</f>
        <v>Nuevo</v>
      </c>
      <c r="I129" s="10" t="str">
        <f aca="false">Parámetros!$B$29</f>
        <v>Clásica</v>
      </c>
      <c r="J129" s="11" t="s">
        <v>1489</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c r="P129" s="2" t="s">
        <v>1490</v>
      </c>
      <c r="Q129" s="2" t="s">
        <v>1491</v>
      </c>
      <c r="R129" s="2"/>
      <c r="S129" s="2" t="s">
        <v>1492</v>
      </c>
      <c r="T129" s="2" t="s">
        <v>216</v>
      </c>
      <c r="U129" s="2" t="n">
        <v>12</v>
      </c>
      <c r="V129" s="2" t="s">
        <v>217</v>
      </c>
      <c r="W129" s="2" t="n">
        <v>12</v>
      </c>
      <c r="X129" s="2" t="s">
        <v>1493</v>
      </c>
      <c r="Y129" s="2" t="s">
        <v>1494</v>
      </c>
      <c r="Z129" s="2" t="s">
        <v>133</v>
      </c>
      <c r="AA129" s="2"/>
      <c r="AB129" s="2"/>
      <c r="AC129" s="2"/>
      <c r="AD129" s="2"/>
      <c r="AE129" s="2"/>
      <c r="AF129" s="2"/>
      <c r="AG129" s="2" t="s">
        <v>1495</v>
      </c>
      <c r="AH129" s="2" t="s">
        <v>1496</v>
      </c>
      <c r="AI129" s="2" t="s">
        <v>1497</v>
      </c>
      <c r="AJ129" s="2"/>
      <c r="AK129" s="2"/>
      <c r="AL129" s="2"/>
      <c r="AM129" s="2"/>
      <c r="AN129" s="2" t="s">
        <v>87</v>
      </c>
      <c r="AO129" s="2" t="s">
        <v>1498</v>
      </c>
      <c r="AP129" s="2" t="s">
        <v>89</v>
      </c>
    </row>
    <row r="130" customFormat="false" ht="15" hidden="false" customHeight="false" outlineLevel="0" collapsed="false">
      <c r="A130" s="8" t="s">
        <v>1499</v>
      </c>
      <c r="B130" s="8" t="s">
        <v>1499</v>
      </c>
      <c r="C130" s="2" t="s">
        <v>1500</v>
      </c>
      <c r="D130" s="2" t="s">
        <v>141</v>
      </c>
      <c r="E130" s="2" t="s">
        <v>142</v>
      </c>
      <c r="F130" s="9" t="n">
        <f aca="false">Precios!N130</f>
        <v>253</v>
      </c>
      <c r="G130" s="2" t="n">
        <v>641</v>
      </c>
      <c r="H130" s="10" t="str">
        <f aca="false">Parámetros!$B$28</f>
        <v>Nuevo</v>
      </c>
      <c r="I130" s="10" t="str">
        <f aca="false">Parámetros!$B$29</f>
        <v>Clásica</v>
      </c>
      <c r="J130" s="11" t="s">
        <v>1501</v>
      </c>
      <c r="K130" s="10" t="str">
        <f aca="false">Parámetros!$B$30</f>
        <v>Mercado Envíos</v>
      </c>
      <c r="L130" s="2" t="str">
        <f aca="false">IF(F130&gt;=Parámetros!$B$7,"Envío gratis (obligatorio en Mercado Libre)",Parámetros!$B$31)</f>
        <v>A cargo del comprador</v>
      </c>
      <c r="M130" s="10" t="str">
        <f aca="false">Parámetros!$B$32</f>
        <v>No acepto</v>
      </c>
      <c r="N130" s="10" t="str">
        <f aca="false">Parámetros!$B$33</f>
        <v>Sin garantía</v>
      </c>
      <c r="O130" s="2"/>
      <c r="P130" s="2" t="s">
        <v>1502</v>
      </c>
      <c r="Q130" s="2" t="s">
        <v>1503</v>
      </c>
      <c r="R130" s="2" t="s">
        <v>1227</v>
      </c>
      <c r="S130" s="2"/>
      <c r="T130" s="2" t="s">
        <v>1504</v>
      </c>
      <c r="U130" s="2" t="n">
        <v>30</v>
      </c>
      <c r="V130" s="2" t="s">
        <v>77</v>
      </c>
      <c r="W130" s="2" t="n">
        <v>1</v>
      </c>
      <c r="X130" s="2" t="s">
        <v>1505</v>
      </c>
      <c r="Y130" s="2" t="s">
        <v>712</v>
      </c>
      <c r="Z130" s="2" t="s">
        <v>133</v>
      </c>
      <c r="AA130" s="2" t="s">
        <v>1506</v>
      </c>
      <c r="AB130" s="2"/>
      <c r="AC130" s="2"/>
      <c r="AD130" s="2"/>
      <c r="AE130" s="2"/>
      <c r="AF130" s="2"/>
      <c r="AG130" s="2" t="s">
        <v>1507</v>
      </c>
      <c r="AH130" s="2" t="s">
        <v>1508</v>
      </c>
      <c r="AI130" s="2"/>
      <c r="AJ130" s="2"/>
      <c r="AK130" s="2"/>
      <c r="AL130" s="2"/>
      <c r="AM130" s="2"/>
      <c r="AN130" s="2" t="s">
        <v>87</v>
      </c>
      <c r="AO130" s="2" t="s">
        <v>1509</v>
      </c>
      <c r="AP130" s="2" t="s">
        <v>89</v>
      </c>
    </row>
    <row r="131" customFormat="false" ht="15" hidden="false" customHeight="false" outlineLevel="0" collapsed="false">
      <c r="A131" s="8" t="s">
        <v>1510</v>
      </c>
      <c r="B131" s="8" t="s">
        <v>1510</v>
      </c>
      <c r="C131" s="2" t="s">
        <v>1511</v>
      </c>
      <c r="D131" s="2" t="s">
        <v>237</v>
      </c>
      <c r="E131" s="2" t="s">
        <v>238</v>
      </c>
      <c r="F131" s="9" t="n">
        <f aca="false">Precios!N131</f>
        <v>185</v>
      </c>
      <c r="G131" s="2" t="n">
        <v>0</v>
      </c>
      <c r="H131" s="10" t="str">
        <f aca="false">Parámetros!$B$28</f>
        <v>Nuevo</v>
      </c>
      <c r="I131" s="10" t="str">
        <f aca="false">Parámetros!$B$29</f>
        <v>Clásica</v>
      </c>
      <c r="J131" s="11" t="s">
        <v>1512</v>
      </c>
      <c r="K131" s="10" t="str">
        <f aca="false">Parámetros!$B$30</f>
        <v>Mercado Envíos</v>
      </c>
      <c r="L131" s="2" t="str">
        <f aca="false">IF(F131&gt;=Parámetros!$B$7,"Envío gratis (obligatorio en Mercado Libre)",Parámetros!$B$31)</f>
        <v>A cargo del comprador</v>
      </c>
      <c r="M131" s="10" t="str">
        <f aca="false">Parámetros!$B$32</f>
        <v>No acepto</v>
      </c>
      <c r="N131" s="10" t="str">
        <f aca="false">Parámetros!$B$33</f>
        <v>Sin garantía</v>
      </c>
      <c r="O131" s="2"/>
      <c r="P131" s="2" t="s">
        <v>241</v>
      </c>
      <c r="Q131" s="2" t="s">
        <v>1513</v>
      </c>
      <c r="R131" s="2" t="s">
        <v>1227</v>
      </c>
      <c r="S131" s="2"/>
      <c r="T131" s="2" t="s">
        <v>1504</v>
      </c>
      <c r="U131" s="2" t="n">
        <v>15</v>
      </c>
      <c r="V131" s="2" t="s">
        <v>77</v>
      </c>
      <c r="W131" s="2" t="n">
        <v>1</v>
      </c>
      <c r="X131" s="2" t="s">
        <v>246</v>
      </c>
      <c r="Y131" s="2" t="s">
        <v>1514</v>
      </c>
      <c r="Z131" s="2" t="s">
        <v>133</v>
      </c>
      <c r="AA131" s="2" t="s">
        <v>1515</v>
      </c>
      <c r="AB131" s="2"/>
      <c r="AC131" s="2" t="s">
        <v>1516</v>
      </c>
      <c r="AD131" s="2" t="s">
        <v>250</v>
      </c>
      <c r="AE131" s="2"/>
      <c r="AF131" s="2" t="s">
        <v>1517</v>
      </c>
      <c r="AG131" s="2" t="s">
        <v>1518</v>
      </c>
      <c r="AH131" s="2" t="s">
        <v>1519</v>
      </c>
      <c r="AI131" s="2"/>
      <c r="AJ131" s="2"/>
      <c r="AK131" s="2"/>
      <c r="AL131" s="2"/>
      <c r="AM131" s="2"/>
      <c r="AN131" s="2" t="s">
        <v>87</v>
      </c>
      <c r="AO131" s="2" t="s">
        <v>1520</v>
      </c>
      <c r="AP131" s="2" t="s">
        <v>89</v>
      </c>
    </row>
    <row r="132" customFormat="false" ht="15" hidden="false" customHeight="false" outlineLevel="0" collapsed="false">
      <c r="A132" s="8" t="s">
        <v>1521</v>
      </c>
      <c r="B132" s="8" t="s">
        <v>1521</v>
      </c>
      <c r="C132" s="2" t="s">
        <v>1522</v>
      </c>
      <c r="D132" s="2" t="s">
        <v>1523</v>
      </c>
      <c r="E132" s="2" t="s">
        <v>1524</v>
      </c>
      <c r="F132" s="9" t="n">
        <f aca="false">Precios!N132</f>
        <v>232</v>
      </c>
      <c r="G132" s="2" t="n">
        <v>253</v>
      </c>
      <c r="H132" s="10" t="str">
        <f aca="false">Parámetros!$B$28</f>
        <v>Nuevo</v>
      </c>
      <c r="I132" s="10" t="str">
        <f aca="false">Parámetros!$B$29</f>
        <v>Clásica</v>
      </c>
      <c r="J132" s="11" t="s">
        <v>1525</v>
      </c>
      <c r="K132" s="10" t="str">
        <f aca="false">Parámetros!$B$30</f>
        <v>Mercado Envíos</v>
      </c>
      <c r="L132" s="2" t="str">
        <f aca="false">IF(F132&gt;=Parámetros!$B$7,"Envío gratis (obligatorio en Mercado Libre)",Parámetros!$B$31)</f>
        <v>A cargo del comprador</v>
      </c>
      <c r="M132" s="10" t="str">
        <f aca="false">Parámetros!$B$32</f>
        <v>No acepto</v>
      </c>
      <c r="N132" s="10" t="str">
        <f aca="false">Parámetros!$B$33</f>
        <v>Sin garantía</v>
      </c>
      <c r="O132" s="2"/>
      <c r="P132" s="2" t="s">
        <v>1526</v>
      </c>
      <c r="Q132" s="2" t="s">
        <v>332</v>
      </c>
      <c r="R132" s="2"/>
      <c r="S132" s="2" t="s">
        <v>1527</v>
      </c>
      <c r="T132" s="2" t="s">
        <v>1528</v>
      </c>
      <c r="U132" s="2" t="n">
        <v>350</v>
      </c>
      <c r="V132" s="2" t="s">
        <v>77</v>
      </c>
      <c r="W132" s="2" t="n">
        <v>1</v>
      </c>
      <c r="X132" s="2"/>
      <c r="Y132" s="2"/>
      <c r="Z132" s="2"/>
      <c r="AA132" s="2"/>
      <c r="AB132" s="2"/>
      <c r="AC132" s="2" t="s">
        <v>1529</v>
      </c>
      <c r="AD132" s="2"/>
      <c r="AE132" s="2"/>
      <c r="AF132" s="2"/>
      <c r="AG132" s="2" t="s">
        <v>1530</v>
      </c>
      <c r="AH132" s="2" t="s">
        <v>1531</v>
      </c>
      <c r="AI132" s="2"/>
      <c r="AJ132" s="2"/>
      <c r="AK132" s="2"/>
      <c r="AL132" s="2"/>
      <c r="AM132" s="2"/>
      <c r="AN132" s="2" t="s">
        <v>108</v>
      </c>
      <c r="AO132" s="2" t="s">
        <v>1532</v>
      </c>
      <c r="AP132" s="2" t="s">
        <v>89</v>
      </c>
    </row>
    <row r="133" customFormat="false" ht="15" hidden="false" customHeight="false" outlineLevel="0" collapsed="false">
      <c r="A133" s="8" t="s">
        <v>1533</v>
      </c>
      <c r="B133" s="8" t="s">
        <v>1533</v>
      </c>
      <c r="C133" s="2" t="s">
        <v>1534</v>
      </c>
      <c r="D133" s="2" t="s">
        <v>300</v>
      </c>
      <c r="E133" s="2" t="s">
        <v>301</v>
      </c>
      <c r="F133" s="9" t="n">
        <f aca="false">Precios!N133</f>
        <v>363</v>
      </c>
      <c r="G133" s="2" t="n">
        <v>1</v>
      </c>
      <c r="H133" s="10" t="str">
        <f aca="false">Parámetros!$B$28</f>
        <v>Nuevo</v>
      </c>
      <c r="I133" s="10" t="str">
        <f aca="false">Parámetros!$B$29</f>
        <v>Clásica</v>
      </c>
      <c r="J133" s="11" t="s">
        <v>1535</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c r="P133" s="2" t="s">
        <v>1536</v>
      </c>
      <c r="Q133" s="2" t="s">
        <v>1537</v>
      </c>
      <c r="R133" s="2"/>
      <c r="S133" s="2" t="s">
        <v>1538</v>
      </c>
      <c r="T133" s="2" t="s">
        <v>149</v>
      </c>
      <c r="U133" s="2" t="n">
        <v>60</v>
      </c>
      <c r="V133" s="2" t="s">
        <v>130</v>
      </c>
      <c r="W133" s="2" t="n">
        <v>60</v>
      </c>
      <c r="X133" s="2" t="s">
        <v>1539</v>
      </c>
      <c r="Y133" s="2" t="s">
        <v>1540</v>
      </c>
      <c r="Z133" s="2" t="s">
        <v>133</v>
      </c>
      <c r="AA133" s="2" t="s">
        <v>81</v>
      </c>
      <c r="AB133" s="2"/>
      <c r="AC133" s="2"/>
      <c r="AD133" s="2"/>
      <c r="AE133" s="2"/>
      <c r="AF133" s="2"/>
      <c r="AG133" s="2" t="s">
        <v>1541</v>
      </c>
      <c r="AH133" s="2" t="s">
        <v>1542</v>
      </c>
      <c r="AI133" s="2" t="s">
        <v>1543</v>
      </c>
      <c r="AJ133" s="2" t="s">
        <v>1544</v>
      </c>
      <c r="AK133" s="2" t="s">
        <v>1545</v>
      </c>
      <c r="AL133" s="2"/>
      <c r="AM133" s="2"/>
      <c r="AN133" s="2" t="s">
        <v>87</v>
      </c>
      <c r="AO133" s="2" t="s">
        <v>1546</v>
      </c>
      <c r="AP133" s="2" t="s">
        <v>89</v>
      </c>
    </row>
    <row r="134" customFormat="false" ht="15" hidden="false" customHeight="false" outlineLevel="0" collapsed="false">
      <c r="A134" s="8" t="s">
        <v>1547</v>
      </c>
      <c r="B134" s="8" t="s">
        <v>1547</v>
      </c>
      <c r="C134" s="2" t="s">
        <v>1548</v>
      </c>
      <c r="D134" s="2" t="s">
        <v>141</v>
      </c>
      <c r="E134" s="2" t="s">
        <v>142</v>
      </c>
      <c r="F134" s="9" t="n">
        <f aca="false">Precios!N134</f>
        <v>899</v>
      </c>
      <c r="G134" s="2" t="n">
        <v>0</v>
      </c>
      <c r="H134" s="10" t="str">
        <f aca="false">Parámetros!$B$28</f>
        <v>Nuevo</v>
      </c>
      <c r="I134" s="10" t="str">
        <f aca="false">Parámetros!$B$29</f>
        <v>Clásica</v>
      </c>
      <c r="J134" s="11" t="s">
        <v>1549</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c r="P134" s="2" t="s">
        <v>1550</v>
      </c>
      <c r="Q134" s="2" t="s">
        <v>1374</v>
      </c>
      <c r="R134" s="2" t="s">
        <v>1071</v>
      </c>
      <c r="S134" s="2"/>
      <c r="T134" s="2" t="s">
        <v>1073</v>
      </c>
      <c r="U134" s="2" t="n">
        <v>28</v>
      </c>
      <c r="V134" s="2" t="s">
        <v>130</v>
      </c>
      <c r="W134" s="2" t="n">
        <v>28</v>
      </c>
      <c r="X134" s="2" t="s">
        <v>1551</v>
      </c>
      <c r="Y134" s="2" t="s">
        <v>1552</v>
      </c>
      <c r="Z134" s="2" t="s">
        <v>133</v>
      </c>
      <c r="AA134" s="2" t="s">
        <v>81</v>
      </c>
      <c r="AB134" s="2"/>
      <c r="AC134" s="2"/>
      <c r="AD134" s="2"/>
      <c r="AE134" s="2"/>
      <c r="AF134" s="2" t="s">
        <v>1553</v>
      </c>
      <c r="AG134" s="2" t="s">
        <v>1554</v>
      </c>
      <c r="AH134" s="2" t="s">
        <v>1555</v>
      </c>
      <c r="AI134" s="2" t="s">
        <v>1556</v>
      </c>
      <c r="AJ134" s="2" t="s">
        <v>1557</v>
      </c>
      <c r="AK134" s="2"/>
      <c r="AL134" s="2"/>
      <c r="AM134" s="2"/>
      <c r="AN134" s="2" t="s">
        <v>87</v>
      </c>
      <c r="AO134" s="2" t="s">
        <v>1558</v>
      </c>
      <c r="AP134" s="2" t="s">
        <v>89</v>
      </c>
    </row>
    <row r="135" customFormat="false" ht="15" hidden="false" customHeight="false" outlineLevel="0" collapsed="false">
      <c r="A135" s="8" t="s">
        <v>1559</v>
      </c>
      <c r="B135" s="8" t="s">
        <v>1559</v>
      </c>
      <c r="C135" s="2" t="s">
        <v>1560</v>
      </c>
      <c r="D135" s="2" t="s">
        <v>448</v>
      </c>
      <c r="E135" s="2" t="s">
        <v>449</v>
      </c>
      <c r="F135" s="9" t="n">
        <f aca="false">Precios!N135</f>
        <v>307</v>
      </c>
      <c r="G135" s="2" t="n">
        <v>549</v>
      </c>
      <c r="H135" s="10" t="str">
        <f aca="false">Parámetros!$B$28</f>
        <v>Nuevo</v>
      </c>
      <c r="I135" s="10" t="str">
        <f aca="false">Parámetros!$B$29</f>
        <v>Clásica</v>
      </c>
      <c r="J135" s="11" t="s">
        <v>1561</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c r="P135" s="2" t="s">
        <v>1562</v>
      </c>
      <c r="Q135" s="2" t="s">
        <v>874</v>
      </c>
      <c r="R135" s="2"/>
      <c r="S135" s="2"/>
      <c r="T135" s="2" t="s">
        <v>216</v>
      </c>
      <c r="U135" s="2" t="n">
        <v>16</v>
      </c>
      <c r="V135" s="2" t="s">
        <v>217</v>
      </c>
      <c r="W135" s="2" t="n">
        <v>16</v>
      </c>
      <c r="X135" s="2" t="s">
        <v>1563</v>
      </c>
      <c r="Y135" s="2" t="s">
        <v>1564</v>
      </c>
      <c r="Z135" s="2" t="s">
        <v>133</v>
      </c>
      <c r="AA135" s="2" t="s">
        <v>1565</v>
      </c>
      <c r="AB135" s="2"/>
      <c r="AC135" s="2"/>
      <c r="AD135" s="2"/>
      <c r="AE135" s="2"/>
      <c r="AF135" s="2"/>
      <c r="AG135" s="2" t="s">
        <v>1566</v>
      </c>
      <c r="AH135" s="2" t="s">
        <v>1567</v>
      </c>
      <c r="AI135" s="2"/>
      <c r="AJ135" s="2"/>
      <c r="AK135" s="2"/>
      <c r="AL135" s="2"/>
      <c r="AM135" s="2"/>
      <c r="AN135" s="2" t="s">
        <v>87</v>
      </c>
      <c r="AO135" s="2" t="s">
        <v>1568</v>
      </c>
      <c r="AP135" s="2" t="s">
        <v>89</v>
      </c>
    </row>
    <row r="136" customFormat="false" ht="15" hidden="false" customHeight="false" outlineLevel="0" collapsed="false">
      <c r="A136" s="8" t="s">
        <v>1569</v>
      </c>
      <c r="B136" s="8" t="s">
        <v>1569</v>
      </c>
      <c r="C136" s="2" t="s">
        <v>1570</v>
      </c>
      <c r="D136" s="2" t="s">
        <v>141</v>
      </c>
      <c r="E136" s="2" t="s">
        <v>142</v>
      </c>
      <c r="F136" s="9" t="n">
        <f aca="false">Precios!N136</f>
        <v>847</v>
      </c>
      <c r="G136" s="2" t="n">
        <v>0</v>
      </c>
      <c r="H136" s="10" t="str">
        <f aca="false">Parámetros!$B$28</f>
        <v>Nuevo</v>
      </c>
      <c r="I136" s="10" t="str">
        <f aca="false">Parámetros!$B$29</f>
        <v>Clásica</v>
      </c>
      <c r="J136" s="11" t="s">
        <v>1571</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c r="P136" s="2" t="s">
        <v>1572</v>
      </c>
      <c r="Q136" s="2" t="s">
        <v>1573</v>
      </c>
      <c r="R136" s="2" t="s">
        <v>1574</v>
      </c>
      <c r="S136" s="2"/>
      <c r="T136" s="2" t="s">
        <v>1009</v>
      </c>
      <c r="U136" s="2" t="n">
        <v>24</v>
      </c>
      <c r="V136" s="2" t="s">
        <v>1575</v>
      </c>
      <c r="W136" s="2" t="n">
        <v>24</v>
      </c>
      <c r="X136" s="2" t="s">
        <v>1576</v>
      </c>
      <c r="Y136" s="2" t="s">
        <v>1577</v>
      </c>
      <c r="Z136" s="2" t="s">
        <v>133</v>
      </c>
      <c r="AA136" s="2" t="s">
        <v>81</v>
      </c>
      <c r="AB136" s="2"/>
      <c r="AC136" s="2"/>
      <c r="AD136" s="2"/>
      <c r="AE136" s="2"/>
      <c r="AF136" s="2"/>
      <c r="AG136" s="2" t="s">
        <v>1578</v>
      </c>
      <c r="AH136" s="2" t="s">
        <v>1579</v>
      </c>
      <c r="AI136" s="2"/>
      <c r="AJ136" s="2"/>
      <c r="AK136" s="2"/>
      <c r="AL136" s="2"/>
      <c r="AM136" s="2"/>
      <c r="AN136" s="2" t="s">
        <v>87</v>
      </c>
      <c r="AO136" s="2" t="s">
        <v>1580</v>
      </c>
      <c r="AP136" s="2" t="s">
        <v>89</v>
      </c>
    </row>
    <row r="137" customFormat="false" ht="15" hidden="false" customHeight="false" outlineLevel="0" collapsed="false">
      <c r="A137" s="8" t="s">
        <v>1581</v>
      </c>
      <c r="B137" s="8" t="s">
        <v>1581</v>
      </c>
      <c r="C137" s="2" t="s">
        <v>1582</v>
      </c>
      <c r="D137" s="2" t="s">
        <v>193</v>
      </c>
      <c r="E137" s="2" t="s">
        <v>194</v>
      </c>
      <c r="F137" s="9" t="n">
        <f aca="false">Precios!N137</f>
        <v>688</v>
      </c>
      <c r="G137" s="2" t="n">
        <v>46</v>
      </c>
      <c r="H137" s="10" t="str">
        <f aca="false">Parámetros!$B$28</f>
        <v>Nuevo</v>
      </c>
      <c r="I137" s="10" t="str">
        <f aca="false">Parámetros!$B$29</f>
        <v>Clásica</v>
      </c>
      <c r="J137" s="11" t="s">
        <v>1583</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c r="P137" s="2" t="s">
        <v>197</v>
      </c>
      <c r="Q137" s="2" t="s">
        <v>198</v>
      </c>
      <c r="R137" s="2" t="s">
        <v>623</v>
      </c>
      <c r="S137" s="2" t="s">
        <v>1584</v>
      </c>
      <c r="T137" s="2" t="s">
        <v>1585</v>
      </c>
      <c r="U137" s="2"/>
      <c r="V137" s="2"/>
      <c r="W137" s="2" t="n">
        <v>1</v>
      </c>
      <c r="X137" s="2"/>
      <c r="Y137" s="2"/>
      <c r="Z137" s="2"/>
      <c r="AA137" s="2"/>
      <c r="AB137" s="2"/>
      <c r="AC137" s="2"/>
      <c r="AD137" s="2"/>
      <c r="AE137" s="2"/>
      <c r="AF137" s="2"/>
      <c r="AG137" s="2" t="s">
        <v>1586</v>
      </c>
      <c r="AH137" s="2" t="s">
        <v>1587</v>
      </c>
      <c r="AI137" s="2"/>
      <c r="AJ137" s="2"/>
      <c r="AK137" s="2"/>
      <c r="AL137" s="2"/>
      <c r="AM137" s="2"/>
      <c r="AN137" s="2" t="s">
        <v>87</v>
      </c>
      <c r="AO137" s="2" t="s">
        <v>1588</v>
      </c>
      <c r="AP137" s="2" t="s">
        <v>89</v>
      </c>
    </row>
    <row r="138" customFormat="false" ht="15" hidden="false" customHeight="false" outlineLevel="0" collapsed="false">
      <c r="A138" s="8" t="s">
        <v>1589</v>
      </c>
      <c r="B138" s="8" t="s">
        <v>1589</v>
      </c>
      <c r="C138" s="2" t="s">
        <v>1590</v>
      </c>
      <c r="D138" s="2" t="s">
        <v>141</v>
      </c>
      <c r="E138" s="2" t="s">
        <v>142</v>
      </c>
      <c r="F138" s="9" t="n">
        <f aca="false">Precios!N138</f>
        <v>591</v>
      </c>
      <c r="G138" s="2" t="n">
        <v>270</v>
      </c>
      <c r="H138" s="10" t="str">
        <f aca="false">Parámetros!$B$28</f>
        <v>Nuevo</v>
      </c>
      <c r="I138" s="10" t="str">
        <f aca="false">Parámetros!$B$29</f>
        <v>Clásica</v>
      </c>
      <c r="J138" s="11" t="s">
        <v>1591</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c r="P138" s="2" t="s">
        <v>1572</v>
      </c>
      <c r="Q138" s="2" t="s">
        <v>1573</v>
      </c>
      <c r="R138" s="2" t="s">
        <v>1592</v>
      </c>
      <c r="S138" s="2"/>
      <c r="T138" s="2" t="s">
        <v>1009</v>
      </c>
      <c r="U138" s="2" t="n">
        <v>24</v>
      </c>
      <c r="V138" s="2" t="s">
        <v>1575</v>
      </c>
      <c r="W138" s="2" t="n">
        <v>24</v>
      </c>
      <c r="X138" s="2" t="s">
        <v>1593</v>
      </c>
      <c r="Y138" s="2" t="s">
        <v>1594</v>
      </c>
      <c r="Z138" s="2" t="s">
        <v>133</v>
      </c>
      <c r="AA138" s="2" t="s">
        <v>81</v>
      </c>
      <c r="AB138" s="2"/>
      <c r="AC138" s="2"/>
      <c r="AD138" s="2"/>
      <c r="AE138" s="2"/>
      <c r="AF138" s="2"/>
      <c r="AG138" s="2" t="s">
        <v>1578</v>
      </c>
      <c r="AH138" s="2" t="s">
        <v>1595</v>
      </c>
      <c r="AI138" s="2" t="s">
        <v>1596</v>
      </c>
      <c r="AJ138" s="2"/>
      <c r="AK138" s="2"/>
      <c r="AL138" s="2"/>
      <c r="AM138" s="2"/>
      <c r="AN138" s="2" t="s">
        <v>87</v>
      </c>
      <c r="AO138" s="2" t="s">
        <v>1597</v>
      </c>
      <c r="AP138" s="2" t="s">
        <v>89</v>
      </c>
    </row>
    <row r="139" customFormat="false" ht="15" hidden="false" customHeight="false" outlineLevel="0" collapsed="false">
      <c r="A139" s="8" t="s">
        <v>1598</v>
      </c>
      <c r="B139" s="8" t="s">
        <v>1598</v>
      </c>
      <c r="C139" s="2" t="s">
        <v>1599</v>
      </c>
      <c r="D139" s="2" t="s">
        <v>237</v>
      </c>
      <c r="E139" s="2" t="s">
        <v>238</v>
      </c>
      <c r="F139" s="9" t="n">
        <f aca="false">Precios!N139</f>
        <v>779</v>
      </c>
      <c r="G139" s="2" t="n">
        <v>160</v>
      </c>
      <c r="H139" s="10" t="str">
        <f aca="false">Parámetros!$B$28</f>
        <v>Nuevo</v>
      </c>
      <c r="I139" s="10" t="str">
        <f aca="false">Parámetros!$B$29</f>
        <v>Clásica</v>
      </c>
      <c r="J139" s="11" t="s">
        <v>1600</v>
      </c>
      <c r="K139" s="10" t="str">
        <f aca="false">Parámetros!$B$30</f>
        <v>Mercado Envíos</v>
      </c>
      <c r="L139" s="2" t="str">
        <f aca="false">IF(F139&gt;=Parámetros!$B$7,"Envío gratis (obligatorio en Mercado Libre)",Parámetros!$B$31)</f>
        <v>Envío gratis (obligatorio en Mercado Libre)</v>
      </c>
      <c r="M139" s="10" t="str">
        <f aca="false">Parámetros!$B$32</f>
        <v>No acepto</v>
      </c>
      <c r="N139" s="10" t="str">
        <f aca="false">Parámetros!$B$33</f>
        <v>Sin garantía</v>
      </c>
      <c r="O139" s="2"/>
      <c r="P139" s="2" t="s">
        <v>1601</v>
      </c>
      <c r="Q139" s="2" t="s">
        <v>349</v>
      </c>
      <c r="R139" s="2"/>
      <c r="S139" s="2"/>
      <c r="T139" s="2" t="s">
        <v>149</v>
      </c>
      <c r="U139" s="2" t="n">
        <v>200</v>
      </c>
      <c r="V139" s="2" t="s">
        <v>130</v>
      </c>
      <c r="W139" s="2" t="n">
        <v>200</v>
      </c>
      <c r="X139" s="2" t="s">
        <v>1602</v>
      </c>
      <c r="Y139" s="2" t="s">
        <v>1603</v>
      </c>
      <c r="Z139" s="2" t="s">
        <v>133</v>
      </c>
      <c r="AA139" s="2" t="s">
        <v>81</v>
      </c>
      <c r="AB139" s="2"/>
      <c r="AC139" s="2"/>
      <c r="AD139" s="2"/>
      <c r="AE139" s="2"/>
      <c r="AF139" s="2"/>
      <c r="AG139" s="2" t="s">
        <v>1604</v>
      </c>
      <c r="AH139" s="2" t="s">
        <v>1605</v>
      </c>
      <c r="AI139" s="2"/>
      <c r="AJ139" s="2"/>
      <c r="AK139" s="2"/>
      <c r="AL139" s="2"/>
      <c r="AM139" s="2"/>
      <c r="AN139" s="2" t="s">
        <v>87</v>
      </c>
      <c r="AO139" s="2" t="s">
        <v>1606</v>
      </c>
      <c r="AP139" s="2" t="s">
        <v>89</v>
      </c>
    </row>
    <row r="140" customFormat="false" ht="15" hidden="false" customHeight="false" outlineLevel="0" collapsed="false">
      <c r="A140" s="8" t="s">
        <v>1607</v>
      </c>
      <c r="B140" s="8" t="s">
        <v>1607</v>
      </c>
      <c r="C140" s="2" t="s">
        <v>1608</v>
      </c>
      <c r="D140" s="2" t="s">
        <v>542</v>
      </c>
      <c r="E140" s="2" t="s">
        <v>543</v>
      </c>
      <c r="F140" s="9" t="n">
        <f aca="false">Precios!N140</f>
        <v>246</v>
      </c>
      <c r="G140" s="2" t="n">
        <v>0</v>
      </c>
      <c r="H140" s="10" t="str">
        <f aca="false">Parámetros!$B$28</f>
        <v>Nuevo</v>
      </c>
      <c r="I140" s="10" t="str">
        <f aca="false">Parámetros!$B$29</f>
        <v>Clásica</v>
      </c>
      <c r="J140" s="11" t="s">
        <v>1609</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c r="P140" s="2" t="s">
        <v>1610</v>
      </c>
      <c r="Q140" s="2" t="s">
        <v>349</v>
      </c>
      <c r="R140" s="2"/>
      <c r="S140" s="2"/>
      <c r="T140" s="2" t="s">
        <v>149</v>
      </c>
      <c r="U140" s="2" t="n">
        <v>50</v>
      </c>
      <c r="V140" s="2" t="s">
        <v>130</v>
      </c>
      <c r="W140" s="2" t="n">
        <v>50</v>
      </c>
      <c r="X140" s="2" t="s">
        <v>1611</v>
      </c>
      <c r="Y140" s="2" t="s">
        <v>1612</v>
      </c>
      <c r="Z140" s="2" t="s">
        <v>133</v>
      </c>
      <c r="AA140" s="2" t="s">
        <v>81</v>
      </c>
      <c r="AB140" s="2"/>
      <c r="AC140" s="2"/>
      <c r="AD140" s="2"/>
      <c r="AE140" s="2"/>
      <c r="AF140" s="2"/>
      <c r="AG140" s="2" t="s">
        <v>1613</v>
      </c>
      <c r="AH140" s="2" t="s">
        <v>1614</v>
      </c>
      <c r="AI140" s="2" t="s">
        <v>1615</v>
      </c>
      <c r="AJ140" s="2" t="s">
        <v>1616</v>
      </c>
      <c r="AK140" s="2"/>
      <c r="AL140" s="2"/>
      <c r="AM140" s="2"/>
      <c r="AN140" s="2" t="s">
        <v>87</v>
      </c>
      <c r="AO140" s="2" t="s">
        <v>1617</v>
      </c>
      <c r="AP140" s="2" t="s">
        <v>89</v>
      </c>
    </row>
    <row r="141" customFormat="false" ht="15" hidden="false" customHeight="false" outlineLevel="0" collapsed="false">
      <c r="A141" s="8" t="s">
        <v>1618</v>
      </c>
      <c r="B141" s="8" t="s">
        <v>1618</v>
      </c>
      <c r="C141" s="2" t="s">
        <v>1619</v>
      </c>
      <c r="D141" s="2" t="s">
        <v>141</v>
      </c>
      <c r="E141" s="2" t="s">
        <v>142</v>
      </c>
      <c r="F141" s="9" t="n">
        <f aca="false">Precios!N141</f>
        <v>316</v>
      </c>
      <c r="G141" s="2" t="n">
        <v>643</v>
      </c>
      <c r="H141" s="10" t="str">
        <f aca="false">Parámetros!$B$28</f>
        <v>Nuevo</v>
      </c>
      <c r="I141" s="10" t="str">
        <f aca="false">Parámetros!$B$29</f>
        <v>Clásica</v>
      </c>
      <c r="J141" s="11" t="s">
        <v>1620</v>
      </c>
      <c r="K141" s="10" t="str">
        <f aca="false">Parámetros!$B$30</f>
        <v>Mercado Envíos</v>
      </c>
      <c r="L141" s="2" t="str">
        <f aca="false">IF(F141&gt;=Parámetros!$B$7,"Envío gratis (obligatorio en Mercado Libre)",Parámetros!$B$31)</f>
        <v>Envío gratis (obligatorio en Mercado Libre)</v>
      </c>
      <c r="M141" s="10" t="str">
        <f aca="false">Parámetros!$B$32</f>
        <v>No acepto</v>
      </c>
      <c r="N141" s="10" t="str">
        <f aca="false">Parámetros!$B$33</f>
        <v>Sin garantía</v>
      </c>
      <c r="O141" s="2"/>
      <c r="P141" s="2" t="s">
        <v>1094</v>
      </c>
      <c r="Q141" s="2" t="s">
        <v>1095</v>
      </c>
      <c r="R141" s="2" t="s">
        <v>1096</v>
      </c>
      <c r="S141" s="2"/>
      <c r="T141" s="2" t="s">
        <v>1621</v>
      </c>
      <c r="U141" s="2" t="n">
        <v>250</v>
      </c>
      <c r="V141" s="2" t="s">
        <v>77</v>
      </c>
      <c r="W141" s="2" t="n">
        <v>1</v>
      </c>
      <c r="X141" s="2" t="s">
        <v>1622</v>
      </c>
      <c r="Y141" s="2" t="s">
        <v>1623</v>
      </c>
      <c r="Z141" s="2" t="s">
        <v>133</v>
      </c>
      <c r="AA141" s="2" t="s">
        <v>1624</v>
      </c>
      <c r="AB141" s="2"/>
      <c r="AC141" s="2"/>
      <c r="AD141" s="2"/>
      <c r="AE141" s="2"/>
      <c r="AF141" s="2"/>
      <c r="AG141" s="2" t="s">
        <v>1625</v>
      </c>
      <c r="AH141" s="2" t="s">
        <v>1626</v>
      </c>
      <c r="AI141" s="2" t="s">
        <v>1627</v>
      </c>
      <c r="AJ141" s="2"/>
      <c r="AK141" s="2"/>
      <c r="AL141" s="2"/>
      <c r="AM141" s="2"/>
      <c r="AN141" s="2" t="s">
        <v>87</v>
      </c>
      <c r="AO141" s="2" t="s">
        <v>1628</v>
      </c>
      <c r="AP141" s="2" t="s">
        <v>89</v>
      </c>
    </row>
    <row r="142" customFormat="false" ht="15" hidden="false" customHeight="false" outlineLevel="0" collapsed="false">
      <c r="A142" s="8" t="s">
        <v>1629</v>
      </c>
      <c r="B142" s="8" t="s">
        <v>1629</v>
      </c>
      <c r="C142" s="2" t="s">
        <v>1630</v>
      </c>
      <c r="D142" s="2" t="s">
        <v>237</v>
      </c>
      <c r="E142" s="2" t="s">
        <v>238</v>
      </c>
      <c r="F142" s="9" t="n">
        <f aca="false">Precios!N142</f>
        <v>197</v>
      </c>
      <c r="G142" s="2" t="n">
        <v>346</v>
      </c>
      <c r="H142" s="10" t="str">
        <f aca="false">Parámetros!$B$28</f>
        <v>Nuevo</v>
      </c>
      <c r="I142" s="10" t="str">
        <f aca="false">Parámetros!$B$29</f>
        <v>Clásica</v>
      </c>
      <c r="J142" s="11" t="s">
        <v>1631</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c r="P142" s="2" t="s">
        <v>1632</v>
      </c>
      <c r="Q142" s="2" t="s">
        <v>126</v>
      </c>
      <c r="R142" s="2"/>
      <c r="S142" s="2"/>
      <c r="T142" s="2" t="s">
        <v>149</v>
      </c>
      <c r="U142" s="2" t="n">
        <v>100</v>
      </c>
      <c r="V142" s="2" t="s">
        <v>130</v>
      </c>
      <c r="W142" s="2" t="n">
        <v>100</v>
      </c>
      <c r="X142" s="2" t="s">
        <v>1633</v>
      </c>
      <c r="Y142" s="2" t="s">
        <v>1634</v>
      </c>
      <c r="Z142" s="2" t="s">
        <v>133</v>
      </c>
      <c r="AA142" s="2" t="s">
        <v>81</v>
      </c>
      <c r="AB142" s="2"/>
      <c r="AC142" s="2"/>
      <c r="AD142" s="2"/>
      <c r="AE142" s="2"/>
      <c r="AF142" s="2"/>
      <c r="AG142" s="2" t="s">
        <v>1635</v>
      </c>
      <c r="AH142" s="2" t="s">
        <v>1636</v>
      </c>
      <c r="AI142" s="2" t="s">
        <v>1637</v>
      </c>
      <c r="AJ142" s="2"/>
      <c r="AK142" s="2"/>
      <c r="AL142" s="2"/>
      <c r="AM142" s="2"/>
      <c r="AN142" s="2" t="s">
        <v>87</v>
      </c>
      <c r="AO142" s="2" t="s">
        <v>1638</v>
      </c>
      <c r="AP142" s="2" t="s">
        <v>89</v>
      </c>
    </row>
    <row r="143" customFormat="false" ht="15" hidden="false" customHeight="false" outlineLevel="0" collapsed="false">
      <c r="A143" s="8" t="s">
        <v>1639</v>
      </c>
      <c r="B143" s="8" t="s">
        <v>1639</v>
      </c>
      <c r="C143" s="2" t="s">
        <v>1640</v>
      </c>
      <c r="D143" s="2" t="s">
        <v>1641</v>
      </c>
      <c r="E143" s="2" t="s">
        <v>1642</v>
      </c>
      <c r="F143" s="9" t="n">
        <f aca="false">Precios!N143</f>
        <v>115</v>
      </c>
      <c r="G143" s="2" t="n">
        <v>694</v>
      </c>
      <c r="H143" s="10" t="str">
        <f aca="false">Parámetros!$B$28</f>
        <v>Nuevo</v>
      </c>
      <c r="I143" s="10" t="str">
        <f aca="false">Parámetros!$B$29</f>
        <v>Clásica</v>
      </c>
      <c r="J143" s="11" t="s">
        <v>1643</v>
      </c>
      <c r="K143" s="10" t="str">
        <f aca="false">Parámetros!$B$30</f>
        <v>Mercado Envíos</v>
      </c>
      <c r="L143" s="2" t="str">
        <f aca="false">IF(F143&gt;=Parámetros!$B$7,"Envío gratis (obligatorio en Mercado Libre)",Parámetros!$B$31)</f>
        <v>A cargo del comprador</v>
      </c>
      <c r="M143" s="10" t="str">
        <f aca="false">Parámetros!$B$32</f>
        <v>No acepto</v>
      </c>
      <c r="N143" s="10" t="str">
        <f aca="false">Parámetros!$B$33</f>
        <v>Sin garantía</v>
      </c>
      <c r="O143" s="2"/>
      <c r="P143" s="2" t="s">
        <v>1644</v>
      </c>
      <c r="Q143" s="2" t="s">
        <v>126</v>
      </c>
      <c r="R143" s="2"/>
      <c r="S143" s="2"/>
      <c r="T143" s="2" t="s">
        <v>1645</v>
      </c>
      <c r="U143" s="2" t="n">
        <v>30</v>
      </c>
      <c r="V143" s="2" t="s">
        <v>100</v>
      </c>
      <c r="W143" s="2" t="n">
        <v>1</v>
      </c>
      <c r="X143" s="2" t="s">
        <v>1646</v>
      </c>
      <c r="Y143" s="2" t="s">
        <v>1647</v>
      </c>
      <c r="Z143" s="2" t="s">
        <v>1648</v>
      </c>
      <c r="AA143" s="2" t="s">
        <v>1649</v>
      </c>
      <c r="AB143" s="2"/>
      <c r="AC143" s="2"/>
      <c r="AD143" s="2"/>
      <c r="AE143" s="2"/>
      <c r="AF143" s="2"/>
      <c r="AG143" s="2" t="s">
        <v>1650</v>
      </c>
      <c r="AH143" s="2" t="s">
        <v>1651</v>
      </c>
      <c r="AI143" s="2" t="s">
        <v>1652</v>
      </c>
      <c r="AJ143" s="2"/>
      <c r="AK143" s="2"/>
      <c r="AL143" s="2"/>
      <c r="AM143" s="2"/>
      <c r="AN143" s="2" t="s">
        <v>87</v>
      </c>
      <c r="AO143" s="2" t="s">
        <v>1653</v>
      </c>
      <c r="AP143" s="2" t="s">
        <v>89</v>
      </c>
    </row>
    <row r="144" customFormat="false" ht="15" hidden="false" customHeight="false" outlineLevel="0" collapsed="false">
      <c r="A144" s="8" t="s">
        <v>1654</v>
      </c>
      <c r="B144" s="8" t="s">
        <v>1654</v>
      </c>
      <c r="C144" s="2" t="s">
        <v>1655</v>
      </c>
      <c r="D144" s="2" t="s">
        <v>141</v>
      </c>
      <c r="E144" s="2" t="s">
        <v>142</v>
      </c>
      <c r="F144" s="9" t="n">
        <f aca="false">Precios!N144</f>
        <v>257</v>
      </c>
      <c r="G144" s="2" t="n">
        <v>547</v>
      </c>
      <c r="H144" s="10" t="str">
        <f aca="false">Parámetros!$B$28</f>
        <v>Nuevo</v>
      </c>
      <c r="I144" s="10" t="str">
        <f aca="false">Parámetros!$B$29</f>
        <v>Clásica</v>
      </c>
      <c r="J144" s="11" t="s">
        <v>1656</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c r="P144" s="2" t="s">
        <v>1657</v>
      </c>
      <c r="Q144" s="2" t="s">
        <v>1658</v>
      </c>
      <c r="R144" s="2"/>
      <c r="S144" s="2"/>
      <c r="T144" s="2" t="s">
        <v>1659</v>
      </c>
      <c r="U144" s="2" t="n">
        <v>4</v>
      </c>
      <c r="V144" s="2" t="s">
        <v>168</v>
      </c>
      <c r="W144" s="2" t="n">
        <v>4</v>
      </c>
      <c r="X144" s="2" t="s">
        <v>1660</v>
      </c>
      <c r="Y144" s="2" t="s">
        <v>1661</v>
      </c>
      <c r="Z144" s="2" t="s">
        <v>1662</v>
      </c>
      <c r="AA144" s="2" t="s">
        <v>1663</v>
      </c>
      <c r="AB144" s="2"/>
      <c r="AC144" s="2"/>
      <c r="AD144" s="2"/>
      <c r="AE144" s="2"/>
      <c r="AF144" s="2"/>
      <c r="AG144" s="2" t="s">
        <v>1664</v>
      </c>
      <c r="AH144" s="2" t="s">
        <v>1665</v>
      </c>
      <c r="AI144" s="2" t="s">
        <v>1666</v>
      </c>
      <c r="AJ144" s="2" t="s">
        <v>1667</v>
      </c>
      <c r="AK144" s="2"/>
      <c r="AL144" s="2"/>
      <c r="AM144" s="2"/>
      <c r="AN144" s="2" t="s">
        <v>87</v>
      </c>
      <c r="AO144" s="2" t="s">
        <v>1668</v>
      </c>
      <c r="AP144" s="2" t="s">
        <v>89</v>
      </c>
    </row>
    <row r="145" customFormat="false" ht="15" hidden="false" customHeight="false" outlineLevel="0" collapsed="false">
      <c r="A145" s="8" t="s">
        <v>1669</v>
      </c>
      <c r="B145" s="8" t="s">
        <v>1669</v>
      </c>
      <c r="C145" s="2" t="s">
        <v>1670</v>
      </c>
      <c r="D145" s="2" t="s">
        <v>300</v>
      </c>
      <c r="E145" s="2" t="s">
        <v>301</v>
      </c>
      <c r="F145" s="9" t="n">
        <f aca="false">Precios!N145</f>
        <v>85</v>
      </c>
      <c r="G145" s="2" t="n">
        <v>934</v>
      </c>
      <c r="H145" s="10" t="str">
        <f aca="false">Parámetros!$B$28</f>
        <v>Nuevo</v>
      </c>
      <c r="I145" s="10" t="str">
        <f aca="false">Parámetros!$B$29</f>
        <v>Clásica</v>
      </c>
      <c r="J145" s="11" t="s">
        <v>1671</v>
      </c>
      <c r="K145" s="10" t="str">
        <f aca="false">Parámetros!$B$30</f>
        <v>Mercado Envíos</v>
      </c>
      <c r="L145" s="2" t="str">
        <f aca="false">IF(F145&gt;=Parámetros!$B$7,"Envío gratis (obligatorio en Mercado Libre)",Parámetros!$B$31)</f>
        <v>A cargo del comprador</v>
      </c>
      <c r="M145" s="10" t="str">
        <f aca="false">Parámetros!$B$32</f>
        <v>No acepto</v>
      </c>
      <c r="N145" s="10" t="str">
        <f aca="false">Parámetros!$B$33</f>
        <v>Sin garantía</v>
      </c>
      <c r="O145" s="2"/>
      <c r="P145" s="2" t="s">
        <v>1394</v>
      </c>
      <c r="Q145" s="2" t="s">
        <v>1327</v>
      </c>
      <c r="R145" s="2"/>
      <c r="S145" s="2" t="s">
        <v>1672</v>
      </c>
      <c r="T145" s="2" t="s">
        <v>1673</v>
      </c>
      <c r="U145" s="2" t="n">
        <v>237</v>
      </c>
      <c r="V145" s="2" t="s">
        <v>77</v>
      </c>
      <c r="W145" s="2" t="n">
        <v>1</v>
      </c>
      <c r="X145" s="2"/>
      <c r="Y145" s="2"/>
      <c r="Z145" s="2"/>
      <c r="AA145" s="2" t="s">
        <v>81</v>
      </c>
      <c r="AB145" s="2"/>
      <c r="AC145" s="2" t="s">
        <v>1672</v>
      </c>
      <c r="AD145" s="2"/>
      <c r="AE145" s="2"/>
      <c r="AF145" s="2"/>
      <c r="AG145" s="2" t="s">
        <v>1674</v>
      </c>
      <c r="AH145" s="2" t="s">
        <v>1675</v>
      </c>
      <c r="AI145" s="2" t="s">
        <v>1676</v>
      </c>
      <c r="AJ145" s="2" t="s">
        <v>1677</v>
      </c>
      <c r="AK145" s="2"/>
      <c r="AL145" s="2"/>
      <c r="AM145" s="2"/>
      <c r="AN145" s="2" t="s">
        <v>87</v>
      </c>
      <c r="AO145" s="2" t="s">
        <v>1678</v>
      </c>
      <c r="AP145" s="2" t="s">
        <v>89</v>
      </c>
    </row>
    <row r="146" customFormat="false" ht="15" hidden="false" customHeight="false" outlineLevel="0" collapsed="false">
      <c r="A146" s="8" t="s">
        <v>1679</v>
      </c>
      <c r="B146" s="8" t="s">
        <v>1679</v>
      </c>
      <c r="C146" s="2" t="s">
        <v>1680</v>
      </c>
      <c r="D146" s="2" t="s">
        <v>963</v>
      </c>
      <c r="E146" s="2" t="s">
        <v>964</v>
      </c>
      <c r="F146" s="9" t="n">
        <f aca="false">Precios!N146</f>
        <v>1188</v>
      </c>
      <c r="G146" s="2" t="n">
        <v>0</v>
      </c>
      <c r="H146" s="10" t="str">
        <f aca="false">Parámetros!$B$28</f>
        <v>Nuevo</v>
      </c>
      <c r="I146" s="10" t="str">
        <f aca="false">Parámetros!$B$29</f>
        <v>Clásica</v>
      </c>
      <c r="J146" s="11" t="s">
        <v>1681</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c r="P146" s="2" t="s">
        <v>1682</v>
      </c>
      <c r="Q146" s="2" t="s">
        <v>1683</v>
      </c>
      <c r="R146" s="2" t="s">
        <v>1684</v>
      </c>
      <c r="S146" s="2"/>
      <c r="T146" s="2" t="s">
        <v>1685</v>
      </c>
      <c r="U146" s="2" t="n">
        <v>30</v>
      </c>
      <c r="V146" s="2" t="s">
        <v>530</v>
      </c>
      <c r="W146" s="2" t="n">
        <v>30</v>
      </c>
      <c r="X146" s="2" t="s">
        <v>1686</v>
      </c>
      <c r="Y146" s="2" t="s">
        <v>1687</v>
      </c>
      <c r="Z146" s="2" t="s">
        <v>133</v>
      </c>
      <c r="AA146" s="2" t="s">
        <v>81</v>
      </c>
      <c r="AB146" s="2"/>
      <c r="AC146" s="2"/>
      <c r="AD146" s="2"/>
      <c r="AE146" s="2"/>
      <c r="AF146" s="2"/>
      <c r="AG146" s="2" t="s">
        <v>1688</v>
      </c>
      <c r="AH146" s="2" t="s">
        <v>1689</v>
      </c>
      <c r="AI146" s="2"/>
      <c r="AJ146" s="2"/>
      <c r="AK146" s="2"/>
      <c r="AL146" s="2"/>
      <c r="AM146" s="2"/>
      <c r="AN146" s="2" t="s">
        <v>87</v>
      </c>
      <c r="AO146" s="2" t="s">
        <v>1690</v>
      </c>
      <c r="AP146" s="2" t="s">
        <v>89</v>
      </c>
    </row>
    <row r="147" customFormat="false" ht="15" hidden="false" customHeight="false" outlineLevel="0" collapsed="false">
      <c r="A147" s="8" t="s">
        <v>1691</v>
      </c>
      <c r="B147" s="8" t="s">
        <v>1691</v>
      </c>
      <c r="C147" s="2" t="s">
        <v>1692</v>
      </c>
      <c r="D147" s="2" t="s">
        <v>300</v>
      </c>
      <c r="E147" s="2" t="s">
        <v>301</v>
      </c>
      <c r="F147" s="9" t="n">
        <f aca="false">Precios!N147</f>
        <v>79</v>
      </c>
      <c r="G147" s="2" t="n">
        <v>526</v>
      </c>
      <c r="H147" s="10" t="str">
        <f aca="false">Parámetros!$B$28</f>
        <v>Nuevo</v>
      </c>
      <c r="I147" s="10" t="str">
        <f aca="false">Parámetros!$B$29</f>
        <v>Clásica</v>
      </c>
      <c r="J147" s="11" t="s">
        <v>1693</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1326</v>
      </c>
      <c r="Q147" s="2" t="s">
        <v>1327</v>
      </c>
      <c r="R147" s="2"/>
      <c r="S147" s="2" t="s">
        <v>1672</v>
      </c>
      <c r="T147" s="2" t="s">
        <v>1673</v>
      </c>
      <c r="U147" s="2" t="n">
        <v>237</v>
      </c>
      <c r="V147" s="2" t="s">
        <v>77</v>
      </c>
      <c r="W147" s="2" t="n">
        <v>1</v>
      </c>
      <c r="X147" s="2"/>
      <c r="Y147" s="2"/>
      <c r="Z147" s="2"/>
      <c r="AA147" s="2" t="s">
        <v>81</v>
      </c>
      <c r="AB147" s="2"/>
      <c r="AC147" s="2" t="s">
        <v>1672</v>
      </c>
      <c r="AD147" s="2"/>
      <c r="AE147" s="2"/>
      <c r="AF147" s="2"/>
      <c r="AG147" s="2" t="s">
        <v>1694</v>
      </c>
      <c r="AH147" s="2" t="s">
        <v>1695</v>
      </c>
      <c r="AI147" s="2" t="s">
        <v>1696</v>
      </c>
      <c r="AJ147" s="2"/>
      <c r="AK147" s="2"/>
      <c r="AL147" s="2"/>
      <c r="AM147" s="2"/>
      <c r="AN147" s="2" t="s">
        <v>87</v>
      </c>
      <c r="AO147" s="2" t="s">
        <v>1697</v>
      </c>
      <c r="AP147" s="2" t="s">
        <v>89</v>
      </c>
    </row>
    <row r="148" customFormat="false" ht="15" hidden="false" customHeight="false" outlineLevel="0" collapsed="false">
      <c r="A148" s="8" t="s">
        <v>1698</v>
      </c>
      <c r="B148" s="8" t="s">
        <v>1698</v>
      </c>
      <c r="C148" s="2" t="s">
        <v>1699</v>
      </c>
      <c r="D148" s="2" t="s">
        <v>542</v>
      </c>
      <c r="E148" s="2" t="s">
        <v>543</v>
      </c>
      <c r="F148" s="9" t="n">
        <f aca="false">Precios!N148</f>
        <v>389</v>
      </c>
      <c r="G148" s="2" t="n">
        <v>3</v>
      </c>
      <c r="H148" s="10" t="str">
        <f aca="false">Parámetros!$B$28</f>
        <v>Nuevo</v>
      </c>
      <c r="I148" s="10" t="str">
        <f aca="false">Parámetros!$B$29</f>
        <v>Clásica</v>
      </c>
      <c r="J148" s="11" t="s">
        <v>1700</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c r="P148" s="2" t="s">
        <v>1610</v>
      </c>
      <c r="Q148" s="2" t="s">
        <v>349</v>
      </c>
      <c r="R148" s="2"/>
      <c r="S148" s="2"/>
      <c r="T148" s="2" t="s">
        <v>149</v>
      </c>
      <c r="U148" s="2" t="n">
        <v>50</v>
      </c>
      <c r="V148" s="2" t="s">
        <v>130</v>
      </c>
      <c r="W148" s="2" t="n">
        <v>50</v>
      </c>
      <c r="X148" s="2" t="s">
        <v>1611</v>
      </c>
      <c r="Y148" s="2" t="s">
        <v>1701</v>
      </c>
      <c r="Z148" s="2" t="s">
        <v>133</v>
      </c>
      <c r="AA148" s="2" t="s">
        <v>81</v>
      </c>
      <c r="AB148" s="2"/>
      <c r="AC148" s="2"/>
      <c r="AD148" s="2"/>
      <c r="AE148" s="2"/>
      <c r="AF148" s="2" t="s">
        <v>1702</v>
      </c>
      <c r="AG148" s="2" t="s">
        <v>1703</v>
      </c>
      <c r="AH148" s="2" t="s">
        <v>1704</v>
      </c>
      <c r="AI148" s="2" t="s">
        <v>1705</v>
      </c>
      <c r="AJ148" s="2" t="s">
        <v>1706</v>
      </c>
      <c r="AK148" s="2" t="s">
        <v>1707</v>
      </c>
      <c r="AL148" s="2"/>
      <c r="AM148" s="2"/>
      <c r="AN148" s="2" t="s">
        <v>87</v>
      </c>
      <c r="AO148" s="2" t="s">
        <v>1708</v>
      </c>
      <c r="AP148" s="2" t="s">
        <v>89</v>
      </c>
    </row>
    <row r="149" customFormat="false" ht="15" hidden="false" customHeight="false" outlineLevel="0" collapsed="false">
      <c r="A149" s="8" t="s">
        <v>1709</v>
      </c>
      <c r="B149" s="8" t="s">
        <v>1709</v>
      </c>
      <c r="C149" s="2" t="s">
        <v>1710</v>
      </c>
      <c r="D149" s="2" t="s">
        <v>141</v>
      </c>
      <c r="E149" s="2" t="s">
        <v>142</v>
      </c>
      <c r="F149" s="9" t="n">
        <f aca="false">Precios!N149</f>
        <v>1678</v>
      </c>
      <c r="G149" s="2" t="n">
        <v>3</v>
      </c>
      <c r="H149" s="10" t="str">
        <f aca="false">Parámetros!$B$28</f>
        <v>Nuevo</v>
      </c>
      <c r="I149" s="10" t="str">
        <f aca="false">Parámetros!$B$29</f>
        <v>Clásica</v>
      </c>
      <c r="J149" s="11" t="s">
        <v>1711</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c r="P149" s="2" t="s">
        <v>1712</v>
      </c>
      <c r="Q149" s="2" t="s">
        <v>146</v>
      </c>
      <c r="R149" s="2"/>
      <c r="S149" s="2"/>
      <c r="T149" s="2" t="s">
        <v>149</v>
      </c>
      <c r="U149" s="2" t="n">
        <v>60</v>
      </c>
      <c r="V149" s="2" t="s">
        <v>130</v>
      </c>
      <c r="W149" s="2" t="n">
        <v>60</v>
      </c>
      <c r="X149" s="2" t="s">
        <v>666</v>
      </c>
      <c r="Y149" s="2" t="s">
        <v>1713</v>
      </c>
      <c r="Z149" s="2" t="s">
        <v>133</v>
      </c>
      <c r="AA149" s="2" t="s">
        <v>81</v>
      </c>
      <c r="AB149" s="2"/>
      <c r="AC149" s="2"/>
      <c r="AD149" s="2"/>
      <c r="AE149" s="2"/>
      <c r="AF149" s="2" t="s">
        <v>1714</v>
      </c>
      <c r="AG149" s="2" t="s">
        <v>1715</v>
      </c>
      <c r="AH149" s="2" t="s">
        <v>1716</v>
      </c>
      <c r="AI149" s="2" t="s">
        <v>1717</v>
      </c>
      <c r="AJ149" s="2" t="s">
        <v>1718</v>
      </c>
      <c r="AK149" s="2" t="s">
        <v>1719</v>
      </c>
      <c r="AL149" s="2"/>
      <c r="AM149" s="2"/>
      <c r="AN149" s="2" t="s">
        <v>87</v>
      </c>
      <c r="AO149" s="2" t="s">
        <v>1720</v>
      </c>
      <c r="AP149" s="2" t="s">
        <v>89</v>
      </c>
    </row>
    <row r="150" customFormat="false" ht="15" hidden="false" customHeight="false" outlineLevel="0" collapsed="false">
      <c r="A150" s="8" t="s">
        <v>1721</v>
      </c>
      <c r="B150" s="8" t="s">
        <v>1721</v>
      </c>
      <c r="C150" s="2" t="s">
        <v>1722</v>
      </c>
      <c r="D150" s="2" t="s">
        <v>327</v>
      </c>
      <c r="E150" s="2" t="s">
        <v>328</v>
      </c>
      <c r="F150" s="9" t="n">
        <f aca="false">Precios!N150</f>
        <v>117</v>
      </c>
      <c r="G150" s="2" t="n">
        <v>1097</v>
      </c>
      <c r="H150" s="10" t="str">
        <f aca="false">Parámetros!$B$28</f>
        <v>Nuevo</v>
      </c>
      <c r="I150" s="10" t="str">
        <f aca="false">Parámetros!$B$29</f>
        <v>Clásica</v>
      </c>
      <c r="J150" s="11" t="s">
        <v>1723</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c r="P150" s="2" t="s">
        <v>1724</v>
      </c>
      <c r="Q150" s="2" t="s">
        <v>126</v>
      </c>
      <c r="R150" s="2" t="s">
        <v>1725</v>
      </c>
      <c r="S150" s="2"/>
      <c r="T150" s="2" t="s">
        <v>1726</v>
      </c>
      <c r="U150" s="2" t="n">
        <v>12</v>
      </c>
      <c r="V150" s="2" t="s">
        <v>217</v>
      </c>
      <c r="W150" s="2" t="n">
        <v>12</v>
      </c>
      <c r="X150" s="2" t="s">
        <v>1727</v>
      </c>
      <c r="Y150" s="2" t="s">
        <v>1728</v>
      </c>
      <c r="Z150" s="2" t="s">
        <v>133</v>
      </c>
      <c r="AA150" s="2" t="s">
        <v>81</v>
      </c>
      <c r="AB150" s="2"/>
      <c r="AC150" s="2"/>
      <c r="AD150" s="2"/>
      <c r="AE150" s="2"/>
      <c r="AF150" s="2"/>
      <c r="AG150" s="2" t="s">
        <v>1729</v>
      </c>
      <c r="AH150" s="2" t="s">
        <v>1730</v>
      </c>
      <c r="AI150" s="2" t="s">
        <v>1731</v>
      </c>
      <c r="AJ150" s="2"/>
      <c r="AK150" s="2"/>
      <c r="AL150" s="2"/>
      <c r="AM150" s="2"/>
      <c r="AN150" s="2" t="s">
        <v>87</v>
      </c>
      <c r="AO150" s="2" t="s">
        <v>1732</v>
      </c>
      <c r="AP150" s="2" t="s">
        <v>89</v>
      </c>
    </row>
    <row r="151" customFormat="false" ht="15" hidden="false" customHeight="false" outlineLevel="0" collapsed="false">
      <c r="A151" s="8" t="s">
        <v>1733</v>
      </c>
      <c r="B151" s="8" t="s">
        <v>1733</v>
      </c>
      <c r="C151" s="2" t="s">
        <v>1734</v>
      </c>
      <c r="D151" s="2" t="s">
        <v>478</v>
      </c>
      <c r="E151" s="2" t="s">
        <v>479</v>
      </c>
      <c r="F151" s="9" t="n">
        <f aca="false">Precios!N151</f>
        <v>485</v>
      </c>
      <c r="G151" s="2" t="n">
        <v>83</v>
      </c>
      <c r="H151" s="10" t="str">
        <f aca="false">Parámetros!$B$28</f>
        <v>Nuevo</v>
      </c>
      <c r="I151" s="10" t="str">
        <f aca="false">Parámetros!$B$29</f>
        <v>Clásica</v>
      </c>
      <c r="J151" s="11" t="s">
        <v>1735</v>
      </c>
      <c r="K151" s="10" t="str">
        <f aca="false">Parámetros!$B$30</f>
        <v>Mercado Envíos</v>
      </c>
      <c r="L151" s="2" t="str">
        <f aca="false">IF(F151&gt;=Parámetros!$B$7,"Envío gratis (obligatorio en Mercado Libre)",Parámetros!$B$31)</f>
        <v>Envío gratis (obligatorio en Mercado Libre)</v>
      </c>
      <c r="M151" s="10" t="str">
        <f aca="false">Parámetros!$B$32</f>
        <v>No acepto</v>
      </c>
      <c r="N151" s="10" t="str">
        <f aca="false">Parámetros!$B$33</f>
        <v>Sin garantía</v>
      </c>
      <c r="O151" s="2"/>
      <c r="P151" s="2" t="s">
        <v>1736</v>
      </c>
      <c r="Q151" s="2" t="s">
        <v>482</v>
      </c>
      <c r="R151" s="2" t="s">
        <v>1737</v>
      </c>
      <c r="S151" s="2"/>
      <c r="T151" s="2" t="s">
        <v>1738</v>
      </c>
      <c r="U151" s="2" t="n">
        <v>10</v>
      </c>
      <c r="V151" s="2" t="s">
        <v>77</v>
      </c>
      <c r="W151" s="2" t="n">
        <v>1</v>
      </c>
      <c r="X151" s="2" t="s">
        <v>1739</v>
      </c>
      <c r="Y151" s="2" t="s">
        <v>1740</v>
      </c>
      <c r="Z151" s="2" t="s">
        <v>488</v>
      </c>
      <c r="AA151" s="2" t="s">
        <v>81</v>
      </c>
      <c r="AB151" s="2"/>
      <c r="AC151" s="2"/>
      <c r="AD151" s="2"/>
      <c r="AE151" s="2"/>
      <c r="AF151" s="2" t="s">
        <v>1741</v>
      </c>
      <c r="AG151" s="2" t="s">
        <v>1742</v>
      </c>
      <c r="AH151" s="2" t="s">
        <v>1743</v>
      </c>
      <c r="AI151" s="2" t="s">
        <v>1744</v>
      </c>
      <c r="AJ151" s="2" t="s">
        <v>1745</v>
      </c>
      <c r="AK151" s="2" t="s">
        <v>1746</v>
      </c>
      <c r="AL151" s="2"/>
      <c r="AM151" s="2"/>
      <c r="AN151" s="2" t="s">
        <v>87</v>
      </c>
      <c r="AO151" s="2" t="s">
        <v>1747</v>
      </c>
      <c r="AP151" s="2" t="s">
        <v>89</v>
      </c>
    </row>
    <row r="152" customFormat="false" ht="15" hidden="false" customHeight="false" outlineLevel="0" collapsed="false">
      <c r="A152" s="8" t="s">
        <v>1748</v>
      </c>
      <c r="B152" s="8" t="s">
        <v>1748</v>
      </c>
      <c r="C152" s="2" t="s">
        <v>1749</v>
      </c>
      <c r="D152" s="2" t="s">
        <v>963</v>
      </c>
      <c r="E152" s="2" t="s">
        <v>964</v>
      </c>
      <c r="F152" s="9" t="n">
        <f aca="false">Precios!N152</f>
        <v>278</v>
      </c>
      <c r="G152" s="2" t="n">
        <v>400</v>
      </c>
      <c r="H152" s="10" t="str">
        <f aca="false">Parámetros!$B$28</f>
        <v>Nuevo</v>
      </c>
      <c r="I152" s="10" t="str">
        <f aca="false">Parámetros!$B$29</f>
        <v>Clásica</v>
      </c>
      <c r="J152" s="11" t="s">
        <v>1750</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c r="P152" s="2" t="s">
        <v>1751</v>
      </c>
      <c r="Q152" s="2" t="s">
        <v>741</v>
      </c>
      <c r="R152" s="2"/>
      <c r="S152" s="2"/>
      <c r="T152" s="2" t="s">
        <v>1752</v>
      </c>
      <c r="U152" s="2" t="n">
        <v>24</v>
      </c>
      <c r="V152" s="2" t="s">
        <v>77</v>
      </c>
      <c r="W152" s="2" t="n">
        <v>1</v>
      </c>
      <c r="X152" s="2" t="s">
        <v>1753</v>
      </c>
      <c r="Y152" s="2" t="s">
        <v>1754</v>
      </c>
      <c r="Z152" s="2" t="s">
        <v>133</v>
      </c>
      <c r="AA152" s="2" t="s">
        <v>81</v>
      </c>
      <c r="AB152" s="2"/>
      <c r="AC152" s="2"/>
      <c r="AD152" s="2"/>
      <c r="AE152" s="2"/>
      <c r="AF152" s="2"/>
      <c r="AG152" s="2" t="s">
        <v>1755</v>
      </c>
      <c r="AH152" s="2" t="s">
        <v>1756</v>
      </c>
      <c r="AI152" s="2" t="s">
        <v>1757</v>
      </c>
      <c r="AJ152" s="2"/>
      <c r="AK152" s="2"/>
      <c r="AL152" s="2"/>
      <c r="AM152" s="2"/>
      <c r="AN152" s="2" t="s">
        <v>87</v>
      </c>
      <c r="AO152" s="2" t="s">
        <v>1758</v>
      </c>
      <c r="AP152" s="2" t="s">
        <v>89</v>
      </c>
    </row>
    <row r="153" customFormat="false" ht="15" hidden="false" customHeight="false" outlineLevel="0" collapsed="false">
      <c r="A153" s="8" t="s">
        <v>1759</v>
      </c>
      <c r="B153" s="8" t="s">
        <v>1759</v>
      </c>
      <c r="C153" s="2" t="s">
        <v>1760</v>
      </c>
      <c r="D153" s="2" t="s">
        <v>141</v>
      </c>
      <c r="E153" s="2" t="s">
        <v>142</v>
      </c>
      <c r="F153" s="9" t="n">
        <f aca="false">Precios!N153</f>
        <v>139</v>
      </c>
      <c r="G153" s="2" t="n">
        <v>1511</v>
      </c>
      <c r="H153" s="10" t="str">
        <f aca="false">Parámetros!$B$28</f>
        <v>Nuevo</v>
      </c>
      <c r="I153" s="10" t="str">
        <f aca="false">Parámetros!$B$29</f>
        <v>Clásica</v>
      </c>
      <c r="J153" s="11" t="s">
        <v>1761</v>
      </c>
      <c r="K153" s="10" t="str">
        <f aca="false">Parámetros!$B$30</f>
        <v>Mercado Envíos</v>
      </c>
      <c r="L153" s="2" t="str">
        <f aca="false">IF(F153&gt;=Parámetros!$B$7,"Envío gratis (obligatorio en Mercado Libre)",Parámetros!$B$31)</f>
        <v>A cargo del comprador</v>
      </c>
      <c r="M153" s="10" t="str">
        <f aca="false">Parámetros!$B$32</f>
        <v>No acepto</v>
      </c>
      <c r="N153" s="10" t="str">
        <f aca="false">Parámetros!$B$33</f>
        <v>Sin garantía</v>
      </c>
      <c r="O153" s="2"/>
      <c r="P153" s="2" t="s">
        <v>1139</v>
      </c>
      <c r="Q153" s="2" t="s">
        <v>332</v>
      </c>
      <c r="R153" s="2"/>
      <c r="S153" s="2" t="s">
        <v>471</v>
      </c>
      <c r="T153" s="2" t="s">
        <v>245</v>
      </c>
      <c r="U153" s="2" t="n">
        <v>118</v>
      </c>
      <c r="V153" s="2" t="s">
        <v>77</v>
      </c>
      <c r="W153" s="2" t="n">
        <v>1</v>
      </c>
      <c r="X153" s="2" t="s">
        <v>1142</v>
      </c>
      <c r="Y153" s="2"/>
      <c r="Z153" s="2" t="s">
        <v>133</v>
      </c>
      <c r="AA153" s="2" t="s">
        <v>533</v>
      </c>
      <c r="AB153" s="2"/>
      <c r="AC153" s="2" t="s">
        <v>471</v>
      </c>
      <c r="AD153" s="2"/>
      <c r="AE153" s="2"/>
      <c r="AF153" s="2"/>
      <c r="AG153" s="2" t="s">
        <v>1762</v>
      </c>
      <c r="AH153" s="2" t="s">
        <v>1763</v>
      </c>
      <c r="AI153" s="2" t="s">
        <v>1764</v>
      </c>
      <c r="AJ153" s="2"/>
      <c r="AK153" s="2"/>
      <c r="AL153" s="2"/>
      <c r="AM153" s="2"/>
      <c r="AN153" s="2" t="s">
        <v>87</v>
      </c>
      <c r="AO153" s="2" t="s">
        <v>1765</v>
      </c>
      <c r="AP153" s="2" t="s">
        <v>89</v>
      </c>
    </row>
    <row r="154" customFormat="false" ht="15" hidden="false" customHeight="false" outlineLevel="0" collapsed="false">
      <c r="A154" s="8" t="s">
        <v>1766</v>
      </c>
      <c r="B154" s="8" t="s">
        <v>1766</v>
      </c>
      <c r="C154" s="2" t="s">
        <v>1767</v>
      </c>
      <c r="D154" s="2" t="s">
        <v>300</v>
      </c>
      <c r="E154" s="2" t="s">
        <v>301</v>
      </c>
      <c r="F154" s="9" t="n">
        <f aca="false">Precios!N154</f>
        <v>79</v>
      </c>
      <c r="G154" s="2" t="n">
        <v>735</v>
      </c>
      <c r="H154" s="10" t="str">
        <f aca="false">Parámetros!$B$28</f>
        <v>Nuevo</v>
      </c>
      <c r="I154" s="10" t="str">
        <f aca="false">Parámetros!$B$29</f>
        <v>Clásica</v>
      </c>
      <c r="J154" s="11" t="s">
        <v>1768</v>
      </c>
      <c r="K154" s="10" t="str">
        <f aca="false">Parámetros!$B$30</f>
        <v>Mercado Envíos</v>
      </c>
      <c r="L154" s="2" t="str">
        <f aca="false">IF(F154&gt;=Parámetros!$B$7,"Envío gratis (obligatorio en Mercado Libre)",Parámetros!$B$31)</f>
        <v>A cargo del comprador</v>
      </c>
      <c r="M154" s="10" t="str">
        <f aca="false">Parámetros!$B$32</f>
        <v>No acepto</v>
      </c>
      <c r="N154" s="10" t="str">
        <f aca="false">Parámetros!$B$33</f>
        <v>Sin garantía</v>
      </c>
      <c r="O154" s="2"/>
      <c r="P154" s="2" t="s">
        <v>1326</v>
      </c>
      <c r="Q154" s="2" t="s">
        <v>1327</v>
      </c>
      <c r="R154" s="2"/>
      <c r="S154" s="2" t="s">
        <v>1769</v>
      </c>
      <c r="T154" s="2" t="s">
        <v>1673</v>
      </c>
      <c r="U154" s="2" t="n">
        <v>237</v>
      </c>
      <c r="V154" s="2" t="s">
        <v>77</v>
      </c>
      <c r="W154" s="2" t="n">
        <v>1</v>
      </c>
      <c r="X154" s="2"/>
      <c r="Y154" s="2"/>
      <c r="Z154" s="2"/>
      <c r="AA154" s="2" t="s">
        <v>81</v>
      </c>
      <c r="AB154" s="2"/>
      <c r="AC154" s="2" t="s">
        <v>1769</v>
      </c>
      <c r="AD154" s="2"/>
      <c r="AE154" s="2"/>
      <c r="AF154" s="2"/>
      <c r="AG154" s="2" t="s">
        <v>1694</v>
      </c>
      <c r="AH154" s="2" t="s">
        <v>1770</v>
      </c>
      <c r="AI154" s="2" t="s">
        <v>1771</v>
      </c>
      <c r="AJ154" s="2"/>
      <c r="AK154" s="2"/>
      <c r="AL154" s="2"/>
      <c r="AM154" s="2"/>
      <c r="AN154" s="2" t="s">
        <v>87</v>
      </c>
      <c r="AO154" s="2" t="s">
        <v>1772</v>
      </c>
      <c r="AP154" s="2" t="s">
        <v>89</v>
      </c>
    </row>
    <row r="155" customFormat="false" ht="15" hidden="false" customHeight="false" outlineLevel="0" collapsed="false">
      <c r="A155" s="8" t="s">
        <v>1773</v>
      </c>
      <c r="B155" s="8" t="s">
        <v>1773</v>
      </c>
      <c r="C155" s="2" t="s">
        <v>1774</v>
      </c>
      <c r="D155" s="2" t="s">
        <v>784</v>
      </c>
      <c r="E155" s="2" t="s">
        <v>785</v>
      </c>
      <c r="F155" s="9" t="n">
        <f aca="false">Precios!N155</f>
        <v>174</v>
      </c>
      <c r="G155" s="2" t="n">
        <v>192</v>
      </c>
      <c r="H155" s="10" t="str">
        <f aca="false">Parámetros!$B$28</f>
        <v>Nuevo</v>
      </c>
      <c r="I155" s="10" t="str">
        <f aca="false">Parámetros!$B$29</f>
        <v>Clásica</v>
      </c>
      <c r="J155" s="11" t="s">
        <v>1775</v>
      </c>
      <c r="K155" s="10" t="str">
        <f aca="false">Parámetros!$B$30</f>
        <v>Mercado Envíos</v>
      </c>
      <c r="L155" s="2" t="str">
        <f aca="false">IF(F155&gt;=Parámetros!$B$7,"Envío gratis (obligatorio en Mercado Libre)",Parámetros!$B$31)</f>
        <v>A cargo del comprador</v>
      </c>
      <c r="M155" s="10" t="str">
        <f aca="false">Parámetros!$B$32</f>
        <v>No acepto</v>
      </c>
      <c r="N155" s="10" t="str">
        <f aca="false">Parámetros!$B$33</f>
        <v>Sin garantía</v>
      </c>
      <c r="O155" s="2"/>
      <c r="P155" s="2" t="s">
        <v>787</v>
      </c>
      <c r="Q155" s="2"/>
      <c r="R155" s="2"/>
      <c r="S155" s="2" t="s">
        <v>1776</v>
      </c>
      <c r="T155" s="2" t="s">
        <v>1777</v>
      </c>
      <c r="U155" s="2" t="n">
        <v>10</v>
      </c>
      <c r="V155" s="2" t="s">
        <v>168</v>
      </c>
      <c r="W155" s="2" t="n">
        <v>10</v>
      </c>
      <c r="X155" s="2"/>
      <c r="Y155" s="2"/>
      <c r="Z155" s="2"/>
      <c r="AA155" s="2"/>
      <c r="AB155" s="2"/>
      <c r="AC155" s="2"/>
      <c r="AD155" s="2"/>
      <c r="AE155" s="2"/>
      <c r="AF155" s="2"/>
      <c r="AG155" s="2" t="s">
        <v>1778</v>
      </c>
      <c r="AH155" s="2" t="s">
        <v>1779</v>
      </c>
      <c r="AI155" s="2"/>
      <c r="AJ155" s="2"/>
      <c r="AK155" s="2"/>
      <c r="AL155" s="2"/>
      <c r="AM155" s="2"/>
      <c r="AN155" s="2" t="s">
        <v>87</v>
      </c>
      <c r="AO155" s="2" t="s">
        <v>1780</v>
      </c>
      <c r="AP155" s="2" t="s">
        <v>89</v>
      </c>
    </row>
    <row r="156" customFormat="false" ht="15" hidden="false" customHeight="false" outlineLevel="0" collapsed="false">
      <c r="A156" s="8" t="s">
        <v>1781</v>
      </c>
      <c r="B156" s="8" t="s">
        <v>1781</v>
      </c>
      <c r="C156" s="2" t="s">
        <v>1782</v>
      </c>
      <c r="D156" s="2" t="s">
        <v>141</v>
      </c>
      <c r="E156" s="2" t="s">
        <v>142</v>
      </c>
      <c r="F156" s="9" t="n">
        <f aca="false">Precios!N156</f>
        <v>303</v>
      </c>
      <c r="G156" s="2" t="n">
        <v>150</v>
      </c>
      <c r="H156" s="10" t="str">
        <f aca="false">Parámetros!$B$28</f>
        <v>Nuevo</v>
      </c>
      <c r="I156" s="10" t="str">
        <f aca="false">Parámetros!$B$29</f>
        <v>Clásica</v>
      </c>
      <c r="J156" s="11" t="s">
        <v>1783</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c r="P156" s="2" t="s">
        <v>1784</v>
      </c>
      <c r="Q156" s="2" t="s">
        <v>395</v>
      </c>
      <c r="R156" s="2"/>
      <c r="S156" s="2"/>
      <c r="T156" s="2" t="s">
        <v>216</v>
      </c>
      <c r="U156" s="2" t="n">
        <v>9</v>
      </c>
      <c r="V156" s="2" t="s">
        <v>217</v>
      </c>
      <c r="W156" s="2" t="n">
        <v>9</v>
      </c>
      <c r="X156" s="2" t="s">
        <v>1785</v>
      </c>
      <c r="Y156" s="2" t="s">
        <v>132</v>
      </c>
      <c r="Z156" s="2" t="s">
        <v>133</v>
      </c>
      <c r="AA156" s="2" t="s">
        <v>81</v>
      </c>
      <c r="AB156" s="2"/>
      <c r="AC156" s="2"/>
      <c r="AD156" s="2"/>
      <c r="AE156" s="2"/>
      <c r="AF156" s="2" t="s">
        <v>1786</v>
      </c>
      <c r="AG156" s="2" t="s">
        <v>1787</v>
      </c>
      <c r="AH156" s="2" t="s">
        <v>1788</v>
      </c>
      <c r="AI156" s="2" t="s">
        <v>1789</v>
      </c>
      <c r="AJ156" s="2"/>
      <c r="AK156" s="2"/>
      <c r="AL156" s="2"/>
      <c r="AM156" s="2"/>
      <c r="AN156" s="2" t="s">
        <v>87</v>
      </c>
      <c r="AO156" s="2" t="s">
        <v>1790</v>
      </c>
      <c r="AP156" s="2" t="s">
        <v>89</v>
      </c>
    </row>
    <row r="157" customFormat="false" ht="15" hidden="false" customHeight="false" outlineLevel="0" collapsed="false">
      <c r="A157" s="8" t="s">
        <v>1791</v>
      </c>
      <c r="B157" s="8" t="s">
        <v>1791</v>
      </c>
      <c r="C157" s="2" t="s">
        <v>1792</v>
      </c>
      <c r="D157" s="2" t="s">
        <v>963</v>
      </c>
      <c r="E157" s="2" t="s">
        <v>964</v>
      </c>
      <c r="F157" s="9" t="n">
        <f aca="false">Precios!N157</f>
        <v>505</v>
      </c>
      <c r="G157" s="2" t="n">
        <v>211</v>
      </c>
      <c r="H157" s="10" t="str">
        <f aca="false">Parámetros!$B$28</f>
        <v>Nuevo</v>
      </c>
      <c r="I157" s="10" t="str">
        <f aca="false">Parámetros!$B$29</f>
        <v>Clásica</v>
      </c>
      <c r="J157" s="11" t="s">
        <v>1793</v>
      </c>
      <c r="K157" s="10" t="str">
        <f aca="false">Parámetros!$B$30</f>
        <v>Mercado Envíos</v>
      </c>
      <c r="L157" s="2" t="str">
        <f aca="false">IF(F157&gt;=Parámetros!$B$7,"Envío gratis (obligatorio en Mercado Libre)",Parámetros!$B$31)</f>
        <v>Envío gratis (obligatorio en Mercado Libre)</v>
      </c>
      <c r="M157" s="10" t="str">
        <f aca="false">Parámetros!$B$32</f>
        <v>No acepto</v>
      </c>
      <c r="N157" s="10" t="str">
        <f aca="false">Parámetros!$B$33</f>
        <v>Sin garantía</v>
      </c>
      <c r="O157" s="2"/>
      <c r="P157" s="2" t="s">
        <v>1682</v>
      </c>
      <c r="Q157" s="2" t="s">
        <v>1683</v>
      </c>
      <c r="R157" s="2" t="s">
        <v>1794</v>
      </c>
      <c r="S157" s="2"/>
      <c r="T157" s="2" t="s">
        <v>149</v>
      </c>
      <c r="U157" s="2" t="n">
        <v>20</v>
      </c>
      <c r="V157" s="2" t="s">
        <v>130</v>
      </c>
      <c r="W157" s="2" t="n">
        <v>20</v>
      </c>
      <c r="X157" s="2" t="s">
        <v>1686</v>
      </c>
      <c r="Y157" s="2" t="s">
        <v>1795</v>
      </c>
      <c r="Z157" s="2" t="s">
        <v>133</v>
      </c>
      <c r="AA157" s="2" t="s">
        <v>81</v>
      </c>
      <c r="AB157" s="2"/>
      <c r="AC157" s="2"/>
      <c r="AD157" s="2"/>
      <c r="AE157" s="2"/>
      <c r="AF157" s="2"/>
      <c r="AG157" s="2" t="s">
        <v>1796</v>
      </c>
      <c r="AH157" s="2" t="s">
        <v>1797</v>
      </c>
      <c r="AI157" s="2" t="s">
        <v>1798</v>
      </c>
      <c r="AJ157" s="2" t="s">
        <v>1799</v>
      </c>
      <c r="AK157" s="2"/>
      <c r="AL157" s="2"/>
      <c r="AM157" s="2"/>
      <c r="AN157" s="2" t="s">
        <v>87</v>
      </c>
      <c r="AO157" s="2" t="s">
        <v>1800</v>
      </c>
      <c r="AP157" s="2" t="s">
        <v>89</v>
      </c>
    </row>
    <row r="158" customFormat="false" ht="15" hidden="false" customHeight="false" outlineLevel="0" collapsed="false">
      <c r="A158" s="8" t="s">
        <v>1801</v>
      </c>
      <c r="B158" s="8" t="s">
        <v>1801</v>
      </c>
      <c r="C158" s="2" t="s">
        <v>1802</v>
      </c>
      <c r="D158" s="2" t="s">
        <v>1803</v>
      </c>
      <c r="E158" s="2" t="s">
        <v>1804</v>
      </c>
      <c r="F158" s="9" t="n">
        <f aca="false">Precios!N158</f>
        <v>559</v>
      </c>
      <c r="G158" s="2" t="n">
        <v>0</v>
      </c>
      <c r="H158" s="10" t="str">
        <f aca="false">Parámetros!$B$28</f>
        <v>Nuevo</v>
      </c>
      <c r="I158" s="10" t="str">
        <f aca="false">Parámetros!$B$29</f>
        <v>Clásica</v>
      </c>
      <c r="J158" s="11" t="s">
        <v>1805</v>
      </c>
      <c r="K158" s="10" t="str">
        <f aca="false">Parámetros!$B$30</f>
        <v>Mercado Envíos</v>
      </c>
      <c r="L158" s="2" t="str">
        <f aca="false">IF(F158&gt;=Parámetros!$B$7,"Envío gratis (obligatorio en Mercado Libre)",Parámetros!$B$31)</f>
        <v>Envío gratis (obligatorio en Mercado Libre)</v>
      </c>
      <c r="M158" s="10" t="str">
        <f aca="false">Parámetros!$B$32</f>
        <v>No acepto</v>
      </c>
      <c r="N158" s="10" t="str">
        <f aca="false">Parámetros!$B$33</f>
        <v>Sin garantía</v>
      </c>
      <c r="O158" s="2"/>
      <c r="P158" s="2" t="s">
        <v>787</v>
      </c>
      <c r="Q158" s="2" t="s">
        <v>1806</v>
      </c>
      <c r="R158" s="2"/>
      <c r="S158" s="2" t="s">
        <v>1807</v>
      </c>
      <c r="T158" s="2" t="s">
        <v>1329</v>
      </c>
      <c r="U158" s="2" t="n">
        <v>1</v>
      </c>
      <c r="V158" s="2" t="s">
        <v>1808</v>
      </c>
      <c r="W158" s="2" t="n">
        <v>12</v>
      </c>
      <c r="X158" s="2" t="s">
        <v>1809</v>
      </c>
      <c r="Y158" s="2" t="s">
        <v>1810</v>
      </c>
      <c r="Z158" s="2"/>
      <c r="AA158" s="2"/>
      <c r="AB158" s="2"/>
      <c r="AC158" s="2"/>
      <c r="AD158" s="2"/>
      <c r="AE158" s="2"/>
      <c r="AF158" s="2"/>
      <c r="AG158" s="2" t="s">
        <v>1811</v>
      </c>
      <c r="AH158" s="2" t="s">
        <v>1812</v>
      </c>
      <c r="AI158" s="2" t="s">
        <v>1813</v>
      </c>
      <c r="AJ158" s="2"/>
      <c r="AK158" s="2"/>
      <c r="AL158" s="2"/>
      <c r="AM158" s="2"/>
      <c r="AN158" s="2" t="s">
        <v>87</v>
      </c>
      <c r="AO158" s="2" t="s">
        <v>1814</v>
      </c>
      <c r="AP158" s="2" t="s">
        <v>89</v>
      </c>
    </row>
    <row r="159" customFormat="false" ht="15" hidden="false" customHeight="false" outlineLevel="0" collapsed="false">
      <c r="A159" s="8" t="s">
        <v>1815</v>
      </c>
      <c r="B159" s="8" t="s">
        <v>1815</v>
      </c>
      <c r="C159" s="2" t="s">
        <v>1816</v>
      </c>
      <c r="D159" s="2" t="s">
        <v>141</v>
      </c>
      <c r="E159" s="2" t="s">
        <v>142</v>
      </c>
      <c r="F159" s="9" t="n">
        <f aca="false">Precios!N159</f>
        <v>465</v>
      </c>
      <c r="G159" s="2" t="n">
        <v>275</v>
      </c>
      <c r="H159" s="10" t="str">
        <f aca="false">Parámetros!$B$28</f>
        <v>Nuevo</v>
      </c>
      <c r="I159" s="10" t="str">
        <f aca="false">Parámetros!$B$29</f>
        <v>Clásica</v>
      </c>
      <c r="J159" s="11" t="s">
        <v>1817</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c r="P159" s="2" t="s">
        <v>1818</v>
      </c>
      <c r="Q159" s="2" t="s">
        <v>1819</v>
      </c>
      <c r="R159" s="2"/>
      <c r="S159" s="2"/>
      <c r="T159" s="2" t="s">
        <v>245</v>
      </c>
      <c r="U159" s="2" t="n">
        <v>230</v>
      </c>
      <c r="V159" s="2" t="s">
        <v>77</v>
      </c>
      <c r="W159" s="2" t="n">
        <v>1</v>
      </c>
      <c r="X159" s="2" t="s">
        <v>1820</v>
      </c>
      <c r="Y159" s="2" t="s">
        <v>1821</v>
      </c>
      <c r="Z159" s="2" t="s">
        <v>133</v>
      </c>
      <c r="AA159" s="2"/>
      <c r="AB159" s="2"/>
      <c r="AC159" s="2"/>
      <c r="AD159" s="2"/>
      <c r="AE159" s="2"/>
      <c r="AF159" s="2" t="s">
        <v>1822</v>
      </c>
      <c r="AG159" s="2" t="s">
        <v>1823</v>
      </c>
      <c r="AH159" s="2" t="s">
        <v>1824</v>
      </c>
      <c r="AI159" s="2" t="s">
        <v>1825</v>
      </c>
      <c r="AJ159" s="2" t="s">
        <v>1826</v>
      </c>
      <c r="AK159" s="2"/>
      <c r="AL159" s="2"/>
      <c r="AM159" s="2"/>
      <c r="AN159" s="2" t="s">
        <v>87</v>
      </c>
      <c r="AO159" s="2" t="s">
        <v>1827</v>
      </c>
      <c r="AP159" s="2" t="s">
        <v>89</v>
      </c>
    </row>
    <row r="160" customFormat="false" ht="15" hidden="false" customHeight="false" outlineLevel="0" collapsed="false">
      <c r="A160" s="8" t="s">
        <v>1828</v>
      </c>
      <c r="B160" s="8" t="s">
        <v>1828</v>
      </c>
      <c r="C160" s="2" t="s">
        <v>1829</v>
      </c>
      <c r="D160" s="2" t="s">
        <v>237</v>
      </c>
      <c r="E160" s="2" t="s">
        <v>238</v>
      </c>
      <c r="F160" s="9" t="n">
        <f aca="false">Precios!N160</f>
        <v>83</v>
      </c>
      <c r="G160" s="2" t="n">
        <v>13016</v>
      </c>
      <c r="H160" s="10" t="str">
        <f aca="false">Parámetros!$B$28</f>
        <v>Nuevo</v>
      </c>
      <c r="I160" s="10" t="str">
        <f aca="false">Parámetros!$B$29</f>
        <v>Clásica</v>
      </c>
      <c r="J160" s="11" t="s">
        <v>1830</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c r="P160" s="2" t="s">
        <v>1632</v>
      </c>
      <c r="Q160" s="2" t="s">
        <v>126</v>
      </c>
      <c r="R160" s="2"/>
      <c r="S160" s="2"/>
      <c r="T160" s="2" t="s">
        <v>149</v>
      </c>
      <c r="U160" s="2" t="n">
        <v>40</v>
      </c>
      <c r="V160" s="2" t="s">
        <v>130</v>
      </c>
      <c r="W160" s="2" t="n">
        <v>40</v>
      </c>
      <c r="X160" s="2" t="s">
        <v>1831</v>
      </c>
      <c r="Y160" s="2" t="s">
        <v>1832</v>
      </c>
      <c r="Z160" s="2" t="s">
        <v>133</v>
      </c>
      <c r="AA160" s="2" t="s">
        <v>1663</v>
      </c>
      <c r="AB160" s="2"/>
      <c r="AC160" s="2"/>
      <c r="AD160" s="2"/>
      <c r="AE160" s="2"/>
      <c r="AF160" s="2"/>
      <c r="AG160" s="2" t="s">
        <v>1833</v>
      </c>
      <c r="AH160" s="2" t="s">
        <v>1834</v>
      </c>
      <c r="AI160" s="2" t="s">
        <v>1835</v>
      </c>
      <c r="AJ160" s="2"/>
      <c r="AK160" s="2"/>
      <c r="AL160" s="2"/>
      <c r="AM160" s="2"/>
      <c r="AN160" s="2" t="s">
        <v>87</v>
      </c>
      <c r="AO160" s="2" t="s">
        <v>1836</v>
      </c>
      <c r="AP160" s="2" t="s">
        <v>89</v>
      </c>
    </row>
    <row r="161" customFormat="false" ht="15" hidden="false" customHeight="false" outlineLevel="0" collapsed="false">
      <c r="A161" s="8" t="s">
        <v>1837</v>
      </c>
      <c r="B161" s="8" t="s">
        <v>1837</v>
      </c>
      <c r="C161" s="2" t="s">
        <v>1838</v>
      </c>
      <c r="D161" s="2" t="s">
        <v>159</v>
      </c>
      <c r="E161" s="2" t="s">
        <v>160</v>
      </c>
      <c r="F161" s="9" t="n">
        <f aca="false">Precios!N161</f>
        <v>220</v>
      </c>
      <c r="G161" s="2" t="n">
        <v>355</v>
      </c>
      <c r="H161" s="10" t="str">
        <f aca="false">Parámetros!$B$28</f>
        <v>Nuevo</v>
      </c>
      <c r="I161" s="10" t="str">
        <f aca="false">Parámetros!$B$29</f>
        <v>Clásica</v>
      </c>
      <c r="J161" s="11" t="s">
        <v>1839</v>
      </c>
      <c r="K161" s="10" t="str">
        <f aca="false">Parámetros!$B$30</f>
        <v>Mercado Envíos</v>
      </c>
      <c r="L161" s="2" t="str">
        <f aca="false">IF(F161&gt;=Parámetros!$B$7,"Envío gratis (obligatorio en Mercado Libre)",Parámetros!$B$31)</f>
        <v>A cargo del comprador</v>
      </c>
      <c r="M161" s="10" t="str">
        <f aca="false">Parámetros!$B$32</f>
        <v>No acepto</v>
      </c>
      <c r="N161" s="10" t="str">
        <f aca="false">Parámetros!$B$33</f>
        <v>Sin garantía</v>
      </c>
      <c r="O161" s="2"/>
      <c r="P161" s="2" t="s">
        <v>163</v>
      </c>
      <c r="Q161" s="2" t="s">
        <v>579</v>
      </c>
      <c r="R161" s="2" t="s">
        <v>165</v>
      </c>
      <c r="S161" s="2" t="s">
        <v>103</v>
      </c>
      <c r="T161" s="2" t="s">
        <v>167</v>
      </c>
      <c r="U161" s="2" t="n">
        <v>40</v>
      </c>
      <c r="V161" s="2" t="s">
        <v>168</v>
      </c>
      <c r="W161" s="2" t="n">
        <v>40</v>
      </c>
      <c r="X161" s="2"/>
      <c r="Y161" s="2"/>
      <c r="Z161" s="2"/>
      <c r="AA161" s="2" t="s">
        <v>1840</v>
      </c>
      <c r="AB161" s="2" t="s">
        <v>1841</v>
      </c>
      <c r="AC161" s="2"/>
      <c r="AD161" s="2" t="s">
        <v>103</v>
      </c>
      <c r="AE161" s="2"/>
      <c r="AF161" s="2"/>
      <c r="AG161" s="2" t="s">
        <v>1842</v>
      </c>
      <c r="AH161" s="2" t="s">
        <v>1843</v>
      </c>
      <c r="AI161" s="2"/>
      <c r="AJ161" s="2"/>
      <c r="AK161" s="2"/>
      <c r="AL161" s="2"/>
      <c r="AM161" s="2"/>
      <c r="AN161" s="2" t="s">
        <v>172</v>
      </c>
      <c r="AO161" s="2" t="s">
        <v>1844</v>
      </c>
      <c r="AP161" s="2" t="s">
        <v>89</v>
      </c>
    </row>
    <row r="162" customFormat="false" ht="15" hidden="false" customHeight="false" outlineLevel="0" collapsed="false">
      <c r="A162" s="8" t="s">
        <v>1845</v>
      </c>
      <c r="B162" s="8" t="s">
        <v>1845</v>
      </c>
      <c r="C162" s="2" t="s">
        <v>1846</v>
      </c>
      <c r="D162" s="2" t="s">
        <v>300</v>
      </c>
      <c r="E162" s="2" t="s">
        <v>301</v>
      </c>
      <c r="F162" s="9" t="n">
        <f aca="false">Precios!N162</f>
        <v>451</v>
      </c>
      <c r="G162" s="2" t="n">
        <v>0</v>
      </c>
      <c r="H162" s="10" t="str">
        <f aca="false">Parámetros!$B$28</f>
        <v>Nuevo</v>
      </c>
      <c r="I162" s="10" t="str">
        <f aca="false">Parámetros!$B$29</f>
        <v>Clásica</v>
      </c>
      <c r="J162" s="11" t="s">
        <v>1847</v>
      </c>
      <c r="K162" s="10" t="str">
        <f aca="false">Parámetros!$B$30</f>
        <v>Mercado Envíos</v>
      </c>
      <c r="L162" s="2" t="str">
        <f aca="false">IF(F162&gt;=Parámetros!$B$7,"Envío gratis (obligatorio en Mercado Libre)",Parámetros!$B$31)</f>
        <v>Envío gratis (obligatorio en Mercado Libre)</v>
      </c>
      <c r="M162" s="10" t="str">
        <f aca="false">Parámetros!$B$32</f>
        <v>No acepto</v>
      </c>
      <c r="N162" s="10" t="str">
        <f aca="false">Parámetros!$B$33</f>
        <v>Sin garantía</v>
      </c>
      <c r="O162" s="2"/>
      <c r="P162" s="2" t="s">
        <v>1848</v>
      </c>
      <c r="Q162" s="2" t="s">
        <v>1849</v>
      </c>
      <c r="R162" s="2" t="s">
        <v>1850</v>
      </c>
      <c r="S162" s="2"/>
      <c r="T162" s="2" t="s">
        <v>216</v>
      </c>
      <c r="U162" s="2" t="n">
        <v>30</v>
      </c>
      <c r="V162" s="2" t="s">
        <v>217</v>
      </c>
      <c r="W162" s="2" t="n">
        <v>30</v>
      </c>
      <c r="X162" s="2" t="s">
        <v>1851</v>
      </c>
      <c r="Y162" s="2"/>
      <c r="Z162" s="2" t="s">
        <v>133</v>
      </c>
      <c r="AA162" s="2" t="s">
        <v>1852</v>
      </c>
      <c r="AB162" s="2"/>
      <c r="AC162" s="2"/>
      <c r="AD162" s="2"/>
      <c r="AE162" s="2"/>
      <c r="AF162" s="2"/>
      <c r="AG162" s="2" t="s">
        <v>1853</v>
      </c>
      <c r="AH162" s="2" t="s">
        <v>1854</v>
      </c>
      <c r="AI162" s="2" t="s">
        <v>1855</v>
      </c>
      <c r="AJ162" s="2" t="s">
        <v>1856</v>
      </c>
      <c r="AK162" s="2"/>
      <c r="AL162" s="2"/>
      <c r="AM162" s="2"/>
      <c r="AN162" s="2" t="s">
        <v>87</v>
      </c>
      <c r="AO162" s="2" t="s">
        <v>1857</v>
      </c>
      <c r="AP162" s="2" t="s">
        <v>89</v>
      </c>
    </row>
    <row r="163" customFormat="false" ht="15" hidden="false" customHeight="false" outlineLevel="0" collapsed="false">
      <c r="A163" s="8" t="s">
        <v>1858</v>
      </c>
      <c r="B163" s="8" t="s">
        <v>1858</v>
      </c>
      <c r="C163" s="2" t="s">
        <v>1859</v>
      </c>
      <c r="D163" s="2" t="s">
        <v>345</v>
      </c>
      <c r="E163" s="2" t="s">
        <v>346</v>
      </c>
      <c r="F163" s="9" t="n">
        <f aca="false">Precios!N163</f>
        <v>170</v>
      </c>
      <c r="G163" s="2" t="n">
        <v>170</v>
      </c>
      <c r="H163" s="10" t="str">
        <f aca="false">Parámetros!$B$28</f>
        <v>Nuevo</v>
      </c>
      <c r="I163" s="10" t="str">
        <f aca="false">Parámetros!$B$29</f>
        <v>Clásica</v>
      </c>
      <c r="J163" s="11" t="s">
        <v>1860</v>
      </c>
      <c r="K163" s="10" t="str">
        <f aca="false">Parámetros!$B$30</f>
        <v>Mercado Envíos</v>
      </c>
      <c r="L163" s="2" t="str">
        <f aca="false">IF(F163&gt;=Parámetros!$B$7,"Envío gratis (obligatorio en Mercado Libre)",Parámetros!$B$31)</f>
        <v>A cargo del comprador</v>
      </c>
      <c r="M163" s="10" t="str">
        <f aca="false">Parámetros!$B$32</f>
        <v>No acepto</v>
      </c>
      <c r="N163" s="10" t="str">
        <f aca="false">Parámetros!$B$33</f>
        <v>Sin garantía</v>
      </c>
      <c r="O163" s="2"/>
      <c r="P163" s="2" t="s">
        <v>1861</v>
      </c>
      <c r="Q163" s="2" t="s">
        <v>1862</v>
      </c>
      <c r="R163" s="2"/>
      <c r="S163" s="2"/>
      <c r="T163" s="2" t="s">
        <v>149</v>
      </c>
      <c r="U163" s="2" t="n">
        <v>20</v>
      </c>
      <c r="V163" s="2" t="s">
        <v>130</v>
      </c>
      <c r="W163" s="2" t="n">
        <v>20</v>
      </c>
      <c r="X163" s="2" t="s">
        <v>1863</v>
      </c>
      <c r="Y163" s="2" t="s">
        <v>1864</v>
      </c>
      <c r="Z163" s="2" t="s">
        <v>133</v>
      </c>
      <c r="AA163" s="2"/>
      <c r="AB163" s="2"/>
      <c r="AC163" s="2"/>
      <c r="AD163" s="2"/>
      <c r="AE163" s="2"/>
      <c r="AF163" s="2"/>
      <c r="AG163" s="2" t="s">
        <v>1865</v>
      </c>
      <c r="AH163" s="2" t="s">
        <v>1866</v>
      </c>
      <c r="AI163" s="2" t="s">
        <v>1867</v>
      </c>
      <c r="AJ163" s="2" t="s">
        <v>1868</v>
      </c>
      <c r="AK163" s="2"/>
      <c r="AL163" s="2"/>
      <c r="AM163" s="2"/>
      <c r="AN163" s="2" t="s">
        <v>87</v>
      </c>
      <c r="AO163" s="2" t="s">
        <v>1869</v>
      </c>
      <c r="AP163" s="2" t="s">
        <v>89</v>
      </c>
    </row>
    <row r="164" customFormat="false" ht="15" hidden="false" customHeight="false" outlineLevel="0" collapsed="false">
      <c r="A164" s="8" t="s">
        <v>1870</v>
      </c>
      <c r="B164" s="8" t="s">
        <v>1870</v>
      </c>
      <c r="C164" s="2" t="s">
        <v>1871</v>
      </c>
      <c r="D164" s="2" t="s">
        <v>327</v>
      </c>
      <c r="E164" s="2" t="s">
        <v>328</v>
      </c>
      <c r="F164" s="9" t="n">
        <f aca="false">Precios!N164</f>
        <v>197</v>
      </c>
      <c r="G164" s="2" t="n">
        <v>176</v>
      </c>
      <c r="H164" s="10" t="str">
        <f aca="false">Parámetros!$B$28</f>
        <v>Nuevo</v>
      </c>
      <c r="I164" s="10" t="str">
        <f aca="false">Parámetros!$B$29</f>
        <v>Clásica</v>
      </c>
      <c r="J164" s="11" t="s">
        <v>1872</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c r="P164" s="2" t="s">
        <v>1601</v>
      </c>
      <c r="Q164" s="2" t="s">
        <v>1873</v>
      </c>
      <c r="R164" s="2"/>
      <c r="S164" s="2"/>
      <c r="T164" s="2" t="s">
        <v>1874</v>
      </c>
      <c r="U164" s="2" t="n">
        <v>40</v>
      </c>
      <c r="V164" s="2" t="s">
        <v>130</v>
      </c>
      <c r="W164" s="2" t="n">
        <v>10</v>
      </c>
      <c r="X164" s="2" t="s">
        <v>1875</v>
      </c>
      <c r="Y164" s="2" t="s">
        <v>1876</v>
      </c>
      <c r="Z164" s="2" t="s">
        <v>133</v>
      </c>
      <c r="AA164" s="2" t="s">
        <v>1877</v>
      </c>
      <c r="AB164" s="2"/>
      <c r="AC164" s="2"/>
      <c r="AD164" s="2"/>
      <c r="AE164" s="2"/>
      <c r="AF164" s="2"/>
      <c r="AG164" s="2" t="s">
        <v>1878</v>
      </c>
      <c r="AH164" s="2" t="s">
        <v>1879</v>
      </c>
      <c r="AI164" s="2" t="s">
        <v>1880</v>
      </c>
      <c r="AJ164" s="2"/>
      <c r="AK164" s="2"/>
      <c r="AL164" s="2"/>
      <c r="AM164" s="2"/>
      <c r="AN164" s="2" t="s">
        <v>87</v>
      </c>
      <c r="AO164" s="2" t="s">
        <v>1881</v>
      </c>
      <c r="AP164" s="2" t="s">
        <v>89</v>
      </c>
    </row>
    <row r="165" customFormat="false" ht="15" hidden="false" customHeight="false" outlineLevel="0" collapsed="false">
      <c r="A165" s="8" t="s">
        <v>1882</v>
      </c>
      <c r="B165" s="8" t="s">
        <v>1882</v>
      </c>
      <c r="C165" s="2" t="s">
        <v>1883</v>
      </c>
      <c r="D165" s="2" t="s">
        <v>1641</v>
      </c>
      <c r="E165" s="2" t="s">
        <v>1642</v>
      </c>
      <c r="F165" s="9" t="n">
        <f aca="false">Precios!N165</f>
        <v>115</v>
      </c>
      <c r="G165" s="2" t="n">
        <v>980</v>
      </c>
      <c r="H165" s="10" t="str">
        <f aca="false">Parámetros!$B$28</f>
        <v>Nuevo</v>
      </c>
      <c r="I165" s="10" t="str">
        <f aca="false">Parámetros!$B$29</f>
        <v>Clásica</v>
      </c>
      <c r="J165" s="11" t="s">
        <v>1884</v>
      </c>
      <c r="K165" s="10" t="str">
        <f aca="false">Parámetros!$B$30</f>
        <v>Mercado Envíos</v>
      </c>
      <c r="L165" s="2" t="str">
        <f aca="false">IF(F165&gt;=Parámetros!$B$7,"Envío gratis (obligatorio en Mercado Libre)",Parámetros!$B$31)</f>
        <v>A cargo del comprador</v>
      </c>
      <c r="M165" s="10" t="str">
        <f aca="false">Parámetros!$B$32</f>
        <v>No acepto</v>
      </c>
      <c r="N165" s="10" t="str">
        <f aca="false">Parámetros!$B$33</f>
        <v>Sin garantía</v>
      </c>
      <c r="O165" s="2"/>
      <c r="P165" s="2" t="s">
        <v>1644</v>
      </c>
      <c r="Q165" s="2" t="s">
        <v>1885</v>
      </c>
      <c r="R165" s="2" t="s">
        <v>1886</v>
      </c>
      <c r="S165" s="2"/>
      <c r="T165" s="2" t="s">
        <v>1887</v>
      </c>
      <c r="U165" s="2" t="n">
        <v>30</v>
      </c>
      <c r="V165" s="2" t="s">
        <v>100</v>
      </c>
      <c r="W165" s="2" t="n">
        <v>1</v>
      </c>
      <c r="X165" s="2" t="s">
        <v>1646</v>
      </c>
      <c r="Y165" s="2" t="s">
        <v>1888</v>
      </c>
      <c r="Z165" s="2" t="s">
        <v>337</v>
      </c>
      <c r="AA165" s="2"/>
      <c r="AB165" s="2"/>
      <c r="AC165" s="2"/>
      <c r="AD165" s="2"/>
      <c r="AE165" s="2"/>
      <c r="AF165" s="2" t="s">
        <v>1889</v>
      </c>
      <c r="AG165" s="2" t="s">
        <v>1890</v>
      </c>
      <c r="AH165" s="2" t="s">
        <v>1891</v>
      </c>
      <c r="AI165" s="2"/>
      <c r="AJ165" s="2"/>
      <c r="AK165" s="2"/>
      <c r="AL165" s="2"/>
      <c r="AM165" s="2"/>
      <c r="AN165" s="2" t="s">
        <v>87</v>
      </c>
      <c r="AO165" s="2" t="s">
        <v>1892</v>
      </c>
      <c r="AP165" s="2" t="s">
        <v>89</v>
      </c>
    </row>
    <row r="166" customFormat="false" ht="15" hidden="false" customHeight="false" outlineLevel="0" collapsed="false">
      <c r="A166" s="8" t="s">
        <v>1893</v>
      </c>
      <c r="B166" s="8" t="s">
        <v>1893</v>
      </c>
      <c r="C166" s="2" t="s">
        <v>1894</v>
      </c>
      <c r="D166" s="2" t="s">
        <v>448</v>
      </c>
      <c r="E166" s="2" t="s">
        <v>449</v>
      </c>
      <c r="F166" s="9" t="n">
        <f aca="false">Precios!N166</f>
        <v>218</v>
      </c>
      <c r="G166" s="2" t="n">
        <v>211</v>
      </c>
      <c r="H166" s="10" t="str">
        <f aca="false">Parámetros!$B$28</f>
        <v>Nuevo</v>
      </c>
      <c r="I166" s="10" t="str">
        <f aca="false">Parámetros!$B$29</f>
        <v>Clásica</v>
      </c>
      <c r="J166" s="11" t="s">
        <v>1895</v>
      </c>
      <c r="K166" s="10" t="str">
        <f aca="false">Parámetros!$B$30</f>
        <v>Mercado Envíos</v>
      </c>
      <c r="L166" s="2" t="str">
        <f aca="false">IF(F166&gt;=Parámetros!$B$7,"Envío gratis (obligatorio en Mercado Libre)",Parámetros!$B$31)</f>
        <v>A cargo del comprador</v>
      </c>
      <c r="M166" s="10" t="str">
        <f aca="false">Parámetros!$B$32</f>
        <v>No acepto</v>
      </c>
      <c r="N166" s="10" t="str">
        <f aca="false">Parámetros!$B$33</f>
        <v>Sin garantía</v>
      </c>
      <c r="O166" s="2"/>
      <c r="P166" s="2" t="s">
        <v>1896</v>
      </c>
      <c r="Q166" s="2" t="s">
        <v>1897</v>
      </c>
      <c r="R166" s="2" t="s">
        <v>1898</v>
      </c>
      <c r="S166" s="2"/>
      <c r="T166" s="2" t="s">
        <v>1899</v>
      </c>
      <c r="U166" s="2" t="n">
        <v>1</v>
      </c>
      <c r="V166" s="2" t="s">
        <v>100</v>
      </c>
      <c r="W166" s="2" t="n">
        <v>1</v>
      </c>
      <c r="X166" s="2" t="s">
        <v>1900</v>
      </c>
      <c r="Y166" s="2" t="s">
        <v>1901</v>
      </c>
      <c r="Z166" s="2" t="s">
        <v>80</v>
      </c>
      <c r="AA166" s="2"/>
      <c r="AB166" s="2"/>
      <c r="AC166" s="2"/>
      <c r="AD166" s="2"/>
      <c r="AE166" s="2"/>
      <c r="AF166" s="2"/>
      <c r="AG166" s="2" t="s">
        <v>1902</v>
      </c>
      <c r="AH166" s="2" t="s">
        <v>1903</v>
      </c>
      <c r="AI166" s="2" t="s">
        <v>1904</v>
      </c>
      <c r="AJ166" s="2"/>
      <c r="AK166" s="2"/>
      <c r="AL166" s="2"/>
      <c r="AM166" s="2"/>
      <c r="AN166" s="2" t="s">
        <v>87</v>
      </c>
      <c r="AO166" s="2" t="s">
        <v>1905</v>
      </c>
      <c r="AP166" s="2" t="s">
        <v>89</v>
      </c>
    </row>
    <row r="167" customFormat="false" ht="15" hidden="false" customHeight="false" outlineLevel="0" collapsed="false">
      <c r="A167" s="8" t="s">
        <v>1906</v>
      </c>
      <c r="B167" s="8" t="s">
        <v>1906</v>
      </c>
      <c r="C167" s="2" t="s">
        <v>1907</v>
      </c>
      <c r="D167" s="2" t="s">
        <v>327</v>
      </c>
      <c r="E167" s="2" t="s">
        <v>328</v>
      </c>
      <c r="F167" s="9" t="n">
        <f aca="false">Precios!N167</f>
        <v>148</v>
      </c>
      <c r="G167" s="2" t="n">
        <v>3159</v>
      </c>
      <c r="H167" s="10" t="str">
        <f aca="false">Parámetros!$B$28</f>
        <v>Nuevo</v>
      </c>
      <c r="I167" s="10" t="str">
        <f aca="false">Parámetros!$B$29</f>
        <v>Clásica</v>
      </c>
      <c r="J167" s="11" t="s">
        <v>1908</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c r="P167" s="2" t="s">
        <v>1490</v>
      </c>
      <c r="Q167" s="2"/>
      <c r="R167" s="2"/>
      <c r="S167" s="2" t="s">
        <v>1909</v>
      </c>
      <c r="T167" s="2" t="s">
        <v>149</v>
      </c>
      <c r="U167" s="2" t="n">
        <v>24</v>
      </c>
      <c r="V167" s="2" t="s">
        <v>130</v>
      </c>
      <c r="W167" s="2" t="n">
        <v>24</v>
      </c>
      <c r="X167" s="2" t="s">
        <v>1910</v>
      </c>
      <c r="Y167" s="2" t="s">
        <v>1911</v>
      </c>
      <c r="Z167" s="2" t="s">
        <v>133</v>
      </c>
      <c r="AA167" s="2"/>
      <c r="AB167" s="2"/>
      <c r="AC167" s="2"/>
      <c r="AD167" s="2"/>
      <c r="AE167" s="2"/>
      <c r="AF167" s="2"/>
      <c r="AG167" s="2" t="s">
        <v>1912</v>
      </c>
      <c r="AH167" s="2" t="s">
        <v>1913</v>
      </c>
      <c r="AI167" s="2"/>
      <c r="AJ167" s="2"/>
      <c r="AK167" s="2"/>
      <c r="AL167" s="2"/>
      <c r="AM167" s="2"/>
      <c r="AN167" s="2" t="s">
        <v>87</v>
      </c>
      <c r="AO167" s="2" t="s">
        <v>1914</v>
      </c>
      <c r="AP167" s="2" t="s">
        <v>89</v>
      </c>
    </row>
    <row r="168" customFormat="false" ht="15" hidden="false" customHeight="false" outlineLevel="0" collapsed="false">
      <c r="A168" s="8" t="s">
        <v>1915</v>
      </c>
      <c r="B168" s="8" t="s">
        <v>1915</v>
      </c>
      <c r="C168" s="2" t="s">
        <v>1916</v>
      </c>
      <c r="D168" s="2" t="s">
        <v>1641</v>
      </c>
      <c r="E168" s="2" t="s">
        <v>1642</v>
      </c>
      <c r="F168" s="9" t="n">
        <f aca="false">Precios!N168</f>
        <v>836</v>
      </c>
      <c r="G168" s="2" t="n">
        <v>11</v>
      </c>
      <c r="H168" s="10" t="str">
        <f aca="false">Parámetros!$B$28</f>
        <v>Nuevo</v>
      </c>
      <c r="I168" s="10" t="str">
        <f aca="false">Parámetros!$B$29</f>
        <v>Clásica</v>
      </c>
      <c r="J168" s="11" t="s">
        <v>1917</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c r="P168" s="2" t="s">
        <v>1918</v>
      </c>
      <c r="Q168" s="2" t="s">
        <v>1919</v>
      </c>
      <c r="R168" s="2" t="s">
        <v>1920</v>
      </c>
      <c r="S168" s="2"/>
      <c r="T168" s="2" t="s">
        <v>1921</v>
      </c>
      <c r="U168" s="2" t="n">
        <v>10</v>
      </c>
      <c r="V168" s="2" t="s">
        <v>1922</v>
      </c>
      <c r="W168" s="2" t="n">
        <v>10</v>
      </c>
      <c r="X168" s="2" t="s">
        <v>1923</v>
      </c>
      <c r="Y168" s="2" t="s">
        <v>1924</v>
      </c>
      <c r="Z168" s="2" t="s">
        <v>337</v>
      </c>
      <c r="AA168" s="2"/>
      <c r="AB168" s="2"/>
      <c r="AC168" s="2"/>
      <c r="AD168" s="2"/>
      <c r="AE168" s="2"/>
      <c r="AF168" s="2"/>
      <c r="AG168" s="2" t="s">
        <v>1925</v>
      </c>
      <c r="AH168" s="2" t="s">
        <v>1926</v>
      </c>
      <c r="AI168" s="2"/>
      <c r="AJ168" s="2"/>
      <c r="AK168" s="2"/>
      <c r="AL168" s="2"/>
      <c r="AM168" s="2"/>
      <c r="AN168" s="2" t="s">
        <v>87</v>
      </c>
      <c r="AO168" s="2" t="s">
        <v>1927</v>
      </c>
      <c r="AP168" s="2" t="s">
        <v>89</v>
      </c>
    </row>
    <row r="169" customFormat="false" ht="15" hidden="false" customHeight="false" outlineLevel="0" collapsed="false">
      <c r="A169" s="8" t="s">
        <v>1928</v>
      </c>
      <c r="B169" s="8" t="s">
        <v>1928</v>
      </c>
      <c r="C169" s="2" t="s">
        <v>1929</v>
      </c>
      <c r="D169" s="2" t="s">
        <v>327</v>
      </c>
      <c r="E169" s="2" t="s">
        <v>328</v>
      </c>
      <c r="F169" s="9" t="n">
        <f aca="false">Precios!N169</f>
        <v>367</v>
      </c>
      <c r="G169" s="2" t="n">
        <v>219</v>
      </c>
      <c r="H169" s="10" t="str">
        <f aca="false">Parámetros!$B$28</f>
        <v>Nuevo</v>
      </c>
      <c r="I169" s="10" t="str">
        <f aca="false">Parámetros!$B$29</f>
        <v>Clásica</v>
      </c>
      <c r="J169" s="11" t="s">
        <v>1930</v>
      </c>
      <c r="K169" s="10" t="str">
        <f aca="false">Parámetros!$B$30</f>
        <v>Mercado Envíos</v>
      </c>
      <c r="L169" s="2" t="str">
        <f aca="false">IF(F169&gt;=Parámetros!$B$7,"Envío gratis (obligatorio en Mercado Libre)",Parámetros!$B$31)</f>
        <v>Envío gratis (obligatorio en Mercado Libre)</v>
      </c>
      <c r="M169" s="10" t="str">
        <f aca="false">Parámetros!$B$32</f>
        <v>No acepto</v>
      </c>
      <c r="N169" s="10" t="str">
        <f aca="false">Parámetros!$B$33</f>
        <v>Sin garantía</v>
      </c>
      <c r="O169" s="2"/>
      <c r="P169" s="2" t="s">
        <v>1931</v>
      </c>
      <c r="Q169" s="2" t="s">
        <v>1932</v>
      </c>
      <c r="R169" s="2"/>
      <c r="S169" s="2"/>
      <c r="T169" s="2" t="s">
        <v>1228</v>
      </c>
      <c r="U169" s="2" t="n">
        <v>25</v>
      </c>
      <c r="V169" s="2" t="s">
        <v>77</v>
      </c>
      <c r="W169" s="2" t="n">
        <v>1</v>
      </c>
      <c r="X169" s="2" t="s">
        <v>1933</v>
      </c>
      <c r="Y169" s="2" t="s">
        <v>1934</v>
      </c>
      <c r="Z169" s="2" t="s">
        <v>133</v>
      </c>
      <c r="AA169" s="2"/>
      <c r="AB169" s="2"/>
      <c r="AC169" s="2"/>
      <c r="AD169" s="2"/>
      <c r="AE169" s="2"/>
      <c r="AF169" s="2" t="s">
        <v>1935</v>
      </c>
      <c r="AG169" s="2" t="s">
        <v>1936</v>
      </c>
      <c r="AH169" s="2" t="s">
        <v>1937</v>
      </c>
      <c r="AI169" s="2" t="s">
        <v>1938</v>
      </c>
      <c r="AJ169" s="2" t="s">
        <v>1939</v>
      </c>
      <c r="AK169" s="2" t="s">
        <v>1940</v>
      </c>
      <c r="AL169" s="2"/>
      <c r="AM169" s="2"/>
      <c r="AN169" s="2" t="s">
        <v>87</v>
      </c>
      <c r="AO169" s="2" t="s">
        <v>1941</v>
      </c>
      <c r="AP169" s="2" t="s">
        <v>89</v>
      </c>
    </row>
    <row r="170" customFormat="false" ht="15" hidden="false" customHeight="false" outlineLevel="0" collapsed="false">
      <c r="A170" s="8" t="s">
        <v>1942</v>
      </c>
      <c r="B170" s="8" t="s">
        <v>1942</v>
      </c>
      <c r="C170" s="2" t="s">
        <v>1943</v>
      </c>
      <c r="D170" s="2" t="s">
        <v>159</v>
      </c>
      <c r="E170" s="2" t="s">
        <v>160</v>
      </c>
      <c r="F170" s="9" t="n">
        <f aca="false">Precios!N170</f>
        <v>195</v>
      </c>
      <c r="G170" s="2" t="n">
        <v>274</v>
      </c>
      <c r="H170" s="10" t="str">
        <f aca="false">Parámetros!$B$28</f>
        <v>Nuevo</v>
      </c>
      <c r="I170" s="10" t="str">
        <f aca="false">Parámetros!$B$29</f>
        <v>Clásica</v>
      </c>
      <c r="J170" s="11" t="s">
        <v>1944</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c r="P170" s="2" t="s">
        <v>1945</v>
      </c>
      <c r="Q170" s="2" t="s">
        <v>579</v>
      </c>
      <c r="R170" s="2" t="s">
        <v>864</v>
      </c>
      <c r="S170" s="2" t="s">
        <v>283</v>
      </c>
      <c r="T170" s="2" t="s">
        <v>167</v>
      </c>
      <c r="U170" s="2" t="n">
        <v>40</v>
      </c>
      <c r="V170" s="2" t="s">
        <v>168</v>
      </c>
      <c r="W170" s="2" t="n">
        <v>40</v>
      </c>
      <c r="X170" s="2"/>
      <c r="Y170" s="2"/>
      <c r="Z170" s="2"/>
      <c r="AA170" s="2" t="s">
        <v>273</v>
      </c>
      <c r="AB170" s="2" t="s">
        <v>1946</v>
      </c>
      <c r="AC170" s="2"/>
      <c r="AD170" s="2" t="s">
        <v>103</v>
      </c>
      <c r="AE170" s="2"/>
      <c r="AF170" s="2"/>
      <c r="AG170" s="2" t="s">
        <v>1947</v>
      </c>
      <c r="AH170" s="2" t="s">
        <v>1948</v>
      </c>
      <c r="AI170" s="2" t="s">
        <v>1949</v>
      </c>
      <c r="AJ170" s="2"/>
      <c r="AK170" s="2"/>
      <c r="AL170" s="2"/>
      <c r="AM170" s="2"/>
      <c r="AN170" s="2" t="s">
        <v>172</v>
      </c>
      <c r="AO170" s="2" t="s">
        <v>1950</v>
      </c>
      <c r="AP170" s="2" t="s">
        <v>89</v>
      </c>
    </row>
    <row r="171" customFormat="false" ht="15" hidden="false" customHeight="false" outlineLevel="0" collapsed="false">
      <c r="A171" s="8" t="s">
        <v>1951</v>
      </c>
      <c r="B171" s="8" t="s">
        <v>1951</v>
      </c>
      <c r="C171" s="2" t="s">
        <v>1952</v>
      </c>
      <c r="D171" s="2" t="s">
        <v>448</v>
      </c>
      <c r="E171" s="2" t="s">
        <v>449</v>
      </c>
      <c r="F171" s="9" t="n">
        <f aca="false">Precios!N171</f>
        <v>1019</v>
      </c>
      <c r="G171" s="2" t="n">
        <v>131</v>
      </c>
      <c r="H171" s="10" t="str">
        <f aca="false">Parámetros!$B$28</f>
        <v>Nuevo</v>
      </c>
      <c r="I171" s="10" t="str">
        <f aca="false">Parámetros!$B$29</f>
        <v>Clásica</v>
      </c>
      <c r="J171" s="11" t="s">
        <v>1953</v>
      </c>
      <c r="K171" s="10" t="str">
        <f aca="false">Parámetros!$B$30</f>
        <v>Mercado Envíos</v>
      </c>
      <c r="L171" s="2" t="str">
        <f aca="false">IF(F171&gt;=Parámetros!$B$7,"Envío gratis (obligatorio en Mercado Libre)",Parámetros!$B$31)</f>
        <v>Envío gratis (obligatorio en Mercado Libre)</v>
      </c>
      <c r="M171" s="10" t="str">
        <f aca="false">Parámetros!$B$32</f>
        <v>No acepto</v>
      </c>
      <c r="N171" s="10" t="str">
        <f aca="false">Parámetros!$B$33</f>
        <v>Sin garantía</v>
      </c>
      <c r="O171" s="2"/>
      <c r="P171" s="2" t="s">
        <v>1954</v>
      </c>
      <c r="Q171" s="2" t="s">
        <v>1955</v>
      </c>
      <c r="R171" s="2"/>
      <c r="S171" s="2"/>
      <c r="T171" s="2" t="s">
        <v>216</v>
      </c>
      <c r="U171" s="2" t="n">
        <v>6</v>
      </c>
      <c r="V171" s="2" t="s">
        <v>217</v>
      </c>
      <c r="W171" s="2" t="n">
        <v>6</v>
      </c>
      <c r="X171" s="2" t="s">
        <v>1956</v>
      </c>
      <c r="Y171" s="2" t="s">
        <v>1957</v>
      </c>
      <c r="Z171" s="2" t="s">
        <v>133</v>
      </c>
      <c r="AA171" s="2"/>
      <c r="AB171" s="2"/>
      <c r="AC171" s="2"/>
      <c r="AD171" s="2"/>
      <c r="AE171" s="2"/>
      <c r="AF171" s="2" t="s">
        <v>1958</v>
      </c>
      <c r="AG171" s="2" t="s">
        <v>1959</v>
      </c>
      <c r="AH171" s="2" t="s">
        <v>1960</v>
      </c>
      <c r="AI171" s="2" t="s">
        <v>1961</v>
      </c>
      <c r="AJ171" s="2" t="s">
        <v>1962</v>
      </c>
      <c r="AK171" s="2" t="s">
        <v>1963</v>
      </c>
      <c r="AL171" s="2"/>
      <c r="AM171" s="2"/>
      <c r="AN171" s="2" t="s">
        <v>87</v>
      </c>
      <c r="AO171" s="2" t="s">
        <v>1964</v>
      </c>
      <c r="AP171" s="2" t="s">
        <v>89</v>
      </c>
    </row>
    <row r="172" customFormat="false" ht="15" hidden="false" customHeight="false" outlineLevel="0" collapsed="false">
      <c r="A172" s="8" t="s">
        <v>1965</v>
      </c>
      <c r="B172" s="8" t="s">
        <v>1965</v>
      </c>
      <c r="C172" s="2" t="s">
        <v>1966</v>
      </c>
      <c r="D172" s="2" t="s">
        <v>237</v>
      </c>
      <c r="E172" s="2" t="s">
        <v>238</v>
      </c>
      <c r="F172" s="9" t="n">
        <f aca="false">Precios!N172</f>
        <v>174</v>
      </c>
      <c r="G172" s="2" t="n">
        <v>620</v>
      </c>
      <c r="H172" s="10" t="str">
        <f aca="false">Parámetros!$B$28</f>
        <v>Nuevo</v>
      </c>
      <c r="I172" s="10" t="str">
        <f aca="false">Parámetros!$B$29</f>
        <v>Clásica</v>
      </c>
      <c r="J172" s="11" t="s">
        <v>1967</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c r="P172" s="2" t="s">
        <v>1601</v>
      </c>
      <c r="Q172" s="2" t="s">
        <v>1873</v>
      </c>
      <c r="R172" s="2" t="s">
        <v>1850</v>
      </c>
      <c r="S172" s="2"/>
      <c r="T172" s="2" t="s">
        <v>1968</v>
      </c>
      <c r="U172" s="2" t="n">
        <v>24</v>
      </c>
      <c r="V172" s="2" t="s">
        <v>130</v>
      </c>
      <c r="W172" s="2" t="n">
        <v>24</v>
      </c>
      <c r="X172" s="2" t="s">
        <v>1969</v>
      </c>
      <c r="Y172" s="2" t="s">
        <v>1970</v>
      </c>
      <c r="Z172" s="2" t="s">
        <v>133</v>
      </c>
      <c r="AA172" s="2" t="s">
        <v>533</v>
      </c>
      <c r="AB172" s="2"/>
      <c r="AC172" s="2"/>
      <c r="AD172" s="2"/>
      <c r="AE172" s="2"/>
      <c r="AF172" s="2"/>
      <c r="AG172" s="2" t="s">
        <v>1971</v>
      </c>
      <c r="AH172" s="2" t="s">
        <v>1972</v>
      </c>
      <c r="AI172" s="2" t="s">
        <v>1973</v>
      </c>
      <c r="AJ172" s="2" t="s">
        <v>1974</v>
      </c>
      <c r="AK172" s="2" t="s">
        <v>1975</v>
      </c>
      <c r="AL172" s="2"/>
      <c r="AM172" s="2"/>
      <c r="AN172" s="2" t="s">
        <v>87</v>
      </c>
      <c r="AO172" s="2" t="s">
        <v>1976</v>
      </c>
      <c r="AP172" s="2" t="s">
        <v>89</v>
      </c>
    </row>
    <row r="173" customFormat="false" ht="15" hidden="false" customHeight="false" outlineLevel="0" collapsed="false">
      <c r="A173" s="8" t="s">
        <v>1977</v>
      </c>
      <c r="B173" s="8" t="s">
        <v>1977</v>
      </c>
      <c r="C173" s="2" t="s">
        <v>1978</v>
      </c>
      <c r="D173" s="2" t="s">
        <v>159</v>
      </c>
      <c r="E173" s="2" t="s">
        <v>160</v>
      </c>
      <c r="F173" s="9" t="n">
        <f aca="false">Precios!N173</f>
        <v>123</v>
      </c>
      <c r="G173" s="2" t="n">
        <v>259</v>
      </c>
      <c r="H173" s="10" t="str">
        <f aca="false">Parámetros!$B$28</f>
        <v>Nuevo</v>
      </c>
      <c r="I173" s="10" t="str">
        <f aca="false">Parámetros!$B$29</f>
        <v>Clásica</v>
      </c>
      <c r="J173" s="11" t="s">
        <v>1979</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1980</v>
      </c>
      <c r="P173" s="2" t="s">
        <v>1945</v>
      </c>
      <c r="Q173" s="2" t="s">
        <v>579</v>
      </c>
      <c r="R173" s="2" t="s">
        <v>228</v>
      </c>
      <c r="S173" s="2" t="s">
        <v>230</v>
      </c>
      <c r="T173" s="2" t="s">
        <v>167</v>
      </c>
      <c r="U173" s="2" t="n">
        <v>14</v>
      </c>
      <c r="V173" s="2" t="s">
        <v>168</v>
      </c>
      <c r="W173" s="2" t="n">
        <v>14</v>
      </c>
      <c r="X173" s="2"/>
      <c r="Y173" s="2"/>
      <c r="Z173" s="2"/>
      <c r="AA173" s="2" t="s">
        <v>166</v>
      </c>
      <c r="AB173" s="2" t="s">
        <v>1981</v>
      </c>
      <c r="AC173" s="2"/>
      <c r="AD173" s="2" t="s">
        <v>103</v>
      </c>
      <c r="AE173" s="2"/>
      <c r="AF173" s="2"/>
      <c r="AG173" s="2" t="s">
        <v>1982</v>
      </c>
      <c r="AH173" s="2" t="s">
        <v>1983</v>
      </c>
      <c r="AI173" s="2"/>
      <c r="AJ173" s="2"/>
      <c r="AK173" s="2"/>
      <c r="AL173" s="2"/>
      <c r="AM173" s="2"/>
      <c r="AN173" s="2" t="s">
        <v>172</v>
      </c>
      <c r="AO173" s="2" t="s">
        <v>1984</v>
      </c>
      <c r="AP173" s="2" t="s">
        <v>89</v>
      </c>
    </row>
    <row r="174" customFormat="false" ht="15" hidden="false" customHeight="false" outlineLevel="0" collapsed="false">
      <c r="A174" s="8" t="s">
        <v>1985</v>
      </c>
      <c r="B174" s="8" t="s">
        <v>1985</v>
      </c>
      <c r="C174" s="2" t="s">
        <v>1986</v>
      </c>
      <c r="D174" s="2" t="s">
        <v>448</v>
      </c>
      <c r="E174" s="2" t="s">
        <v>449</v>
      </c>
      <c r="F174" s="9" t="n">
        <f aca="false">Precios!N174</f>
        <v>61</v>
      </c>
      <c r="G174" s="2" t="n">
        <v>20315</v>
      </c>
      <c r="H174" s="10" t="str">
        <f aca="false">Parámetros!$B$28</f>
        <v>Nuevo</v>
      </c>
      <c r="I174" s="10" t="str">
        <f aca="false">Parámetros!$B$29</f>
        <v>Clásica</v>
      </c>
      <c r="J174" s="11" t="s">
        <v>1987</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c r="P174" s="2" t="s">
        <v>1988</v>
      </c>
      <c r="Q174" s="2" t="s">
        <v>1989</v>
      </c>
      <c r="R174" s="2" t="s">
        <v>1898</v>
      </c>
      <c r="S174" s="2"/>
      <c r="T174" s="2" t="s">
        <v>1899</v>
      </c>
      <c r="U174" s="2" t="n">
        <v>1</v>
      </c>
      <c r="V174" s="2" t="s">
        <v>100</v>
      </c>
      <c r="W174" s="2" t="n">
        <v>1</v>
      </c>
      <c r="X174" s="2" t="s">
        <v>1900</v>
      </c>
      <c r="Y174" s="2" t="s">
        <v>1901</v>
      </c>
      <c r="Z174" s="2" t="s">
        <v>80</v>
      </c>
      <c r="AA174" s="2"/>
      <c r="AB174" s="2"/>
      <c r="AC174" s="2"/>
      <c r="AD174" s="2"/>
      <c r="AE174" s="2"/>
      <c r="AF174" s="2"/>
      <c r="AG174" s="2" t="s">
        <v>1990</v>
      </c>
      <c r="AH174" s="2" t="s">
        <v>1991</v>
      </c>
      <c r="AI174" s="2" t="s">
        <v>1992</v>
      </c>
      <c r="AJ174" s="2"/>
      <c r="AK174" s="2"/>
      <c r="AL174" s="2"/>
      <c r="AM174" s="2"/>
      <c r="AN174" s="2" t="s">
        <v>87</v>
      </c>
      <c r="AO174" s="2" t="s">
        <v>1993</v>
      </c>
      <c r="AP174" s="2" t="s">
        <v>89</v>
      </c>
    </row>
    <row r="175" customFormat="false" ht="15" hidden="false" customHeight="false" outlineLevel="0" collapsed="false">
      <c r="A175" s="8" t="s">
        <v>1994</v>
      </c>
      <c r="B175" s="8" t="s">
        <v>1994</v>
      </c>
      <c r="C175" s="2" t="s">
        <v>1995</v>
      </c>
      <c r="D175" s="2" t="s">
        <v>300</v>
      </c>
      <c r="E175" s="2" t="s">
        <v>301</v>
      </c>
      <c r="F175" s="9" t="n">
        <f aca="false">Precios!N175</f>
        <v>85</v>
      </c>
      <c r="G175" s="2" t="n">
        <v>634</v>
      </c>
      <c r="H175" s="10" t="str">
        <f aca="false">Parámetros!$B$28</f>
        <v>Nuevo</v>
      </c>
      <c r="I175" s="10" t="str">
        <f aca="false">Parámetros!$B$29</f>
        <v>Clásica</v>
      </c>
      <c r="J175" s="11" t="s">
        <v>1996</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c r="P175" s="2" t="s">
        <v>1394</v>
      </c>
      <c r="Q175" s="2" t="s">
        <v>1327</v>
      </c>
      <c r="R175" s="2"/>
      <c r="S175" s="2"/>
      <c r="T175" s="2" t="s">
        <v>1997</v>
      </c>
      <c r="U175" s="2" t="n">
        <v>237</v>
      </c>
      <c r="V175" s="2" t="s">
        <v>77</v>
      </c>
      <c r="W175" s="2" t="n">
        <v>1</v>
      </c>
      <c r="X175" s="2"/>
      <c r="Y175" s="2"/>
      <c r="Z175" s="2"/>
      <c r="AA175" s="2"/>
      <c r="AB175" s="2"/>
      <c r="AC175" s="2" t="s">
        <v>1769</v>
      </c>
      <c r="AD175" s="2"/>
      <c r="AE175" s="2"/>
      <c r="AF175" s="2"/>
      <c r="AG175" s="2" t="s">
        <v>1998</v>
      </c>
      <c r="AH175" s="2" t="s">
        <v>1999</v>
      </c>
      <c r="AI175" s="2" t="s">
        <v>2000</v>
      </c>
      <c r="AJ175" s="2" t="s">
        <v>2001</v>
      </c>
      <c r="AK175" s="2"/>
      <c r="AL175" s="2"/>
      <c r="AM175" s="2"/>
      <c r="AN175" s="2" t="s">
        <v>87</v>
      </c>
      <c r="AO175" s="2" t="s">
        <v>2002</v>
      </c>
      <c r="AP175" s="2" t="s">
        <v>89</v>
      </c>
    </row>
    <row r="176" customFormat="false" ht="15" hidden="false" customHeight="false" outlineLevel="0" collapsed="false">
      <c r="A176" s="8" t="s">
        <v>2003</v>
      </c>
      <c r="B176" s="8" t="s">
        <v>2003</v>
      </c>
      <c r="C176" s="2" t="s">
        <v>2004</v>
      </c>
      <c r="D176" s="2" t="s">
        <v>237</v>
      </c>
      <c r="E176" s="2" t="s">
        <v>238</v>
      </c>
      <c r="F176" s="9" t="n">
        <f aca="false">Precios!N176</f>
        <v>193</v>
      </c>
      <c r="G176" s="2" t="n">
        <v>907</v>
      </c>
      <c r="H176" s="10" t="str">
        <f aca="false">Parámetros!$B$28</f>
        <v>Nuevo</v>
      </c>
      <c r="I176" s="10" t="str">
        <f aca="false">Parámetros!$B$29</f>
        <v>Clásica</v>
      </c>
      <c r="J176" s="11" t="s">
        <v>2005</v>
      </c>
      <c r="K176" s="10" t="str">
        <f aca="false">Parámetros!$B$30</f>
        <v>Mercado Envíos</v>
      </c>
      <c r="L176" s="2" t="str">
        <f aca="false">IF(F176&gt;=Parámetros!$B$7,"Envío gratis (obligatorio en Mercado Libre)",Parámetros!$B$31)</f>
        <v>A cargo del comprador</v>
      </c>
      <c r="M176" s="10" t="str">
        <f aca="false">Parámetros!$B$32</f>
        <v>No acepto</v>
      </c>
      <c r="N176" s="10" t="str">
        <f aca="false">Parámetros!$B$33</f>
        <v>Sin garantía</v>
      </c>
      <c r="O176" s="2"/>
      <c r="P176" s="2" t="s">
        <v>1225</v>
      </c>
      <c r="Q176" s="2"/>
      <c r="R176" s="2"/>
      <c r="S176" s="2" t="s">
        <v>396</v>
      </c>
      <c r="T176" s="2" t="s">
        <v>1968</v>
      </c>
      <c r="U176" s="2" t="n">
        <v>24</v>
      </c>
      <c r="V176" s="2" t="s">
        <v>130</v>
      </c>
      <c r="W176" s="2" t="n">
        <v>24</v>
      </c>
      <c r="X176" s="2" t="s">
        <v>1229</v>
      </c>
      <c r="Y176" s="2" t="s">
        <v>2006</v>
      </c>
      <c r="Z176" s="2" t="s">
        <v>133</v>
      </c>
      <c r="AA176" s="2" t="s">
        <v>1663</v>
      </c>
      <c r="AB176" s="2"/>
      <c r="AC176" s="2"/>
      <c r="AD176" s="2"/>
      <c r="AE176" s="2"/>
      <c r="AF176" s="2"/>
      <c r="AG176" s="2" t="s">
        <v>2007</v>
      </c>
      <c r="AH176" s="2" t="s">
        <v>2008</v>
      </c>
      <c r="AI176" s="2"/>
      <c r="AJ176" s="2"/>
      <c r="AK176" s="2"/>
      <c r="AL176" s="2"/>
      <c r="AM176" s="2"/>
      <c r="AN176" s="2" t="s">
        <v>87</v>
      </c>
      <c r="AO176" s="2" t="s">
        <v>2009</v>
      </c>
      <c r="AP176" s="2" t="s">
        <v>89</v>
      </c>
    </row>
    <row r="177" customFormat="false" ht="15" hidden="false" customHeight="false" outlineLevel="0" collapsed="false">
      <c r="A177" s="8" t="s">
        <v>2010</v>
      </c>
      <c r="B177" s="8" t="s">
        <v>2010</v>
      </c>
      <c r="C177" s="2" t="s">
        <v>2011</v>
      </c>
      <c r="D177" s="2" t="s">
        <v>327</v>
      </c>
      <c r="E177" s="2" t="s">
        <v>328</v>
      </c>
      <c r="F177" s="9" t="n">
        <f aca="false">Precios!N177</f>
        <v>190</v>
      </c>
      <c r="G177" s="2" t="n">
        <v>0</v>
      </c>
      <c r="H177" s="10" t="str">
        <f aca="false">Parámetros!$B$28</f>
        <v>Nuevo</v>
      </c>
      <c r="I177" s="10" t="str">
        <f aca="false">Parámetros!$B$29</f>
        <v>Clásica</v>
      </c>
      <c r="J177" s="11" t="s">
        <v>2012</v>
      </c>
      <c r="K177" s="10" t="str">
        <f aca="false">Parámetros!$B$30</f>
        <v>Mercado Envíos</v>
      </c>
      <c r="L177" s="2" t="str">
        <f aca="false">IF(F177&gt;=Parámetros!$B$7,"Envío gratis (obligatorio en Mercado Libre)",Parámetros!$B$31)</f>
        <v>A cargo del comprador</v>
      </c>
      <c r="M177" s="10" t="str">
        <f aca="false">Parámetros!$B$32</f>
        <v>No acepto</v>
      </c>
      <c r="N177" s="10" t="str">
        <f aca="false">Parámetros!$B$33</f>
        <v>Sin garantía</v>
      </c>
      <c r="O177" s="2"/>
      <c r="P177" s="2" t="s">
        <v>927</v>
      </c>
      <c r="Q177" s="2" t="s">
        <v>928</v>
      </c>
      <c r="R177" s="2" t="s">
        <v>2013</v>
      </c>
      <c r="S177" s="2" t="s">
        <v>243</v>
      </c>
      <c r="T177" s="2" t="s">
        <v>2014</v>
      </c>
      <c r="U177" s="2" t="n">
        <v>60</v>
      </c>
      <c r="V177" s="2" t="s">
        <v>77</v>
      </c>
      <c r="W177" s="2" t="n">
        <v>1</v>
      </c>
      <c r="X177" s="2" t="s">
        <v>2015</v>
      </c>
      <c r="Y177" s="2" t="s">
        <v>2016</v>
      </c>
      <c r="Z177" s="2" t="s">
        <v>133</v>
      </c>
      <c r="AA177" s="2" t="s">
        <v>250</v>
      </c>
      <c r="AB177" s="2"/>
      <c r="AC177" s="2"/>
      <c r="AD177" s="2"/>
      <c r="AE177" s="2"/>
      <c r="AF177" s="2"/>
      <c r="AG177" s="2" t="s">
        <v>948</v>
      </c>
      <c r="AH177" s="2" t="s">
        <v>2017</v>
      </c>
      <c r="AI177" s="2"/>
      <c r="AJ177" s="2"/>
      <c r="AK177" s="2"/>
      <c r="AL177" s="2"/>
      <c r="AM177" s="2"/>
      <c r="AN177" s="2" t="s">
        <v>87</v>
      </c>
      <c r="AO177" s="2" t="s">
        <v>2018</v>
      </c>
      <c r="AP177" s="2" t="s">
        <v>89</v>
      </c>
    </row>
    <row r="178" customFormat="false" ht="15" hidden="false" customHeight="false" outlineLevel="0" collapsed="false">
      <c r="A178" s="8" t="s">
        <v>2019</v>
      </c>
      <c r="B178" s="8" t="s">
        <v>2019</v>
      </c>
      <c r="C178" s="2" t="s">
        <v>2020</v>
      </c>
      <c r="D178" s="2" t="s">
        <v>327</v>
      </c>
      <c r="E178" s="2" t="s">
        <v>328</v>
      </c>
      <c r="F178" s="9" t="n">
        <f aca="false">Precios!N178</f>
        <v>117</v>
      </c>
      <c r="G178" s="2" t="n">
        <v>1817</v>
      </c>
      <c r="H178" s="10" t="str">
        <f aca="false">Parámetros!$B$28</f>
        <v>Nuevo</v>
      </c>
      <c r="I178" s="10" t="str">
        <f aca="false">Parámetros!$B$29</f>
        <v>Clásica</v>
      </c>
      <c r="J178" s="11" t="s">
        <v>2021</v>
      </c>
      <c r="K178" s="10" t="str">
        <f aca="false">Parámetros!$B$30</f>
        <v>Mercado Envíos</v>
      </c>
      <c r="L178" s="2" t="str">
        <f aca="false">IF(F178&gt;=Parámetros!$B$7,"Envío gratis (obligatorio en Mercado Libre)",Parámetros!$B$31)</f>
        <v>A cargo del comprador</v>
      </c>
      <c r="M178" s="10" t="str">
        <f aca="false">Parámetros!$B$32</f>
        <v>No acepto</v>
      </c>
      <c r="N178" s="10" t="str">
        <f aca="false">Parámetros!$B$33</f>
        <v>Sin garantía</v>
      </c>
      <c r="O178" s="2"/>
      <c r="P178" s="2" t="s">
        <v>1724</v>
      </c>
      <c r="Q178" s="2" t="s">
        <v>126</v>
      </c>
      <c r="R178" s="2"/>
      <c r="S178" s="2" t="s">
        <v>2022</v>
      </c>
      <c r="T178" s="2" t="s">
        <v>216</v>
      </c>
      <c r="U178" s="2" t="n">
        <v>12</v>
      </c>
      <c r="V178" s="2" t="s">
        <v>217</v>
      </c>
      <c r="W178" s="2" t="n">
        <v>12</v>
      </c>
      <c r="X178" s="2" t="s">
        <v>2023</v>
      </c>
      <c r="Y178" s="2" t="s">
        <v>2024</v>
      </c>
      <c r="Z178" s="2" t="s">
        <v>133</v>
      </c>
      <c r="AA178" s="2" t="s">
        <v>81</v>
      </c>
      <c r="AB178" s="2"/>
      <c r="AC178" s="2"/>
      <c r="AD178" s="2"/>
      <c r="AE178" s="2"/>
      <c r="AF178" s="2"/>
      <c r="AG178" s="2" t="s">
        <v>2025</v>
      </c>
      <c r="AH178" s="2" t="s">
        <v>2026</v>
      </c>
      <c r="AI178" s="2" t="s">
        <v>2027</v>
      </c>
      <c r="AJ178" s="2"/>
      <c r="AK178" s="2"/>
      <c r="AL178" s="2"/>
      <c r="AM178" s="2"/>
      <c r="AN178" s="2" t="s">
        <v>87</v>
      </c>
      <c r="AO178" s="2" t="s">
        <v>2028</v>
      </c>
      <c r="AP178" s="2" t="s">
        <v>89</v>
      </c>
    </row>
    <row r="179" customFormat="false" ht="15" hidden="false" customHeight="false" outlineLevel="0" collapsed="false">
      <c r="A179" s="8" t="s">
        <v>2029</v>
      </c>
      <c r="B179" s="8" t="s">
        <v>2029</v>
      </c>
      <c r="C179" s="2" t="s">
        <v>2030</v>
      </c>
      <c r="D179" s="2" t="s">
        <v>542</v>
      </c>
      <c r="E179" s="2" t="s">
        <v>543</v>
      </c>
      <c r="F179" s="9" t="n">
        <f aca="false">Precios!N179</f>
        <v>407</v>
      </c>
      <c r="G179" s="2" t="n">
        <v>230</v>
      </c>
      <c r="H179" s="10" t="str">
        <f aca="false">Parámetros!$B$28</f>
        <v>Nuevo</v>
      </c>
      <c r="I179" s="10" t="str">
        <f aca="false">Parámetros!$B$29</f>
        <v>Clásica</v>
      </c>
      <c r="J179" s="11" t="s">
        <v>2031</v>
      </c>
      <c r="K179" s="10" t="str">
        <f aca="false">Parámetros!$B$30</f>
        <v>Mercado Envíos</v>
      </c>
      <c r="L179" s="2" t="str">
        <f aca="false">IF(F179&gt;=Parámetros!$B$7,"Envío gratis (obligatorio en Mercado Libre)",Parámetros!$B$31)</f>
        <v>Envío gratis (obligatorio en Mercado Libre)</v>
      </c>
      <c r="M179" s="10" t="str">
        <f aca="false">Parámetros!$B$32</f>
        <v>No acepto</v>
      </c>
      <c r="N179" s="10" t="str">
        <f aca="false">Parámetros!$B$33</f>
        <v>Sin garantía</v>
      </c>
      <c r="O179" s="2"/>
      <c r="P179" s="2" t="s">
        <v>2032</v>
      </c>
      <c r="Q179" s="2" t="s">
        <v>452</v>
      </c>
      <c r="R179" s="2"/>
      <c r="S179" s="2"/>
      <c r="T179" s="2" t="s">
        <v>2033</v>
      </c>
      <c r="U179" s="2" t="n">
        <v>1</v>
      </c>
      <c r="V179" s="2" t="s">
        <v>77</v>
      </c>
      <c r="W179" s="2" t="n">
        <v>1</v>
      </c>
      <c r="X179" s="2" t="s">
        <v>2034</v>
      </c>
      <c r="Y179" s="2" t="s">
        <v>2035</v>
      </c>
      <c r="Z179" s="2" t="s">
        <v>80</v>
      </c>
      <c r="AA179" s="2" t="s">
        <v>81</v>
      </c>
      <c r="AB179" s="2"/>
      <c r="AC179" s="2"/>
      <c r="AD179" s="2" t="s">
        <v>551</v>
      </c>
      <c r="AE179" s="2"/>
      <c r="AF179" s="2" t="s">
        <v>2036</v>
      </c>
      <c r="AG179" s="2" t="s">
        <v>2037</v>
      </c>
      <c r="AH179" s="2" t="s">
        <v>2038</v>
      </c>
      <c r="AI179" s="2"/>
      <c r="AJ179" s="2"/>
      <c r="AK179" s="2"/>
      <c r="AL179" s="2"/>
      <c r="AM179" s="2"/>
      <c r="AN179" s="2" t="s">
        <v>87</v>
      </c>
      <c r="AO179" s="2" t="s">
        <v>2039</v>
      </c>
      <c r="AP179" s="2" t="s">
        <v>89</v>
      </c>
    </row>
    <row r="180" customFormat="false" ht="15" hidden="false" customHeight="false" outlineLevel="0" collapsed="false">
      <c r="A180" s="8" t="s">
        <v>2040</v>
      </c>
      <c r="B180" s="8" t="s">
        <v>2040</v>
      </c>
      <c r="C180" s="2" t="s">
        <v>2041</v>
      </c>
      <c r="D180" s="2" t="s">
        <v>313</v>
      </c>
      <c r="E180" s="2" t="s">
        <v>314</v>
      </c>
      <c r="F180" s="9" t="n">
        <f aca="false">Precios!N180</f>
        <v>457</v>
      </c>
      <c r="G180" s="2" t="n">
        <v>0</v>
      </c>
      <c r="H180" s="10" t="str">
        <f aca="false">Parámetros!$B$28</f>
        <v>Nuevo</v>
      </c>
      <c r="I180" s="10" t="str">
        <f aca="false">Parámetros!$B$29</f>
        <v>Clásica</v>
      </c>
      <c r="J180" s="11" t="s">
        <v>2042</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c r="P180" s="2" t="s">
        <v>2043</v>
      </c>
      <c r="Q180" s="2" t="s">
        <v>2044</v>
      </c>
      <c r="R180" s="2"/>
      <c r="S180" s="2"/>
      <c r="T180" s="2" t="s">
        <v>149</v>
      </c>
      <c r="U180" s="2" t="n">
        <v>20</v>
      </c>
      <c r="V180" s="2" t="s">
        <v>130</v>
      </c>
      <c r="W180" s="2" t="n">
        <v>20</v>
      </c>
      <c r="X180" s="2" t="s">
        <v>2045</v>
      </c>
      <c r="Y180" s="2" t="s">
        <v>2046</v>
      </c>
      <c r="Z180" s="2" t="s">
        <v>133</v>
      </c>
      <c r="AA180" s="2" t="s">
        <v>81</v>
      </c>
      <c r="AB180" s="2"/>
      <c r="AC180" s="2"/>
      <c r="AD180" s="2"/>
      <c r="AE180" s="2"/>
      <c r="AF180" s="2" t="s">
        <v>2047</v>
      </c>
      <c r="AG180" s="2" t="s">
        <v>2048</v>
      </c>
      <c r="AH180" s="2" t="s">
        <v>2049</v>
      </c>
      <c r="AI180" s="2"/>
      <c r="AJ180" s="2"/>
      <c r="AK180" s="2"/>
      <c r="AL180" s="2"/>
      <c r="AM180" s="2"/>
      <c r="AN180" s="2" t="s">
        <v>87</v>
      </c>
      <c r="AO180" s="2" t="s">
        <v>2050</v>
      </c>
      <c r="AP180" s="2" t="s">
        <v>89</v>
      </c>
    </row>
    <row r="181" customFormat="false" ht="15" hidden="false" customHeight="false" outlineLevel="0" collapsed="false">
      <c r="A181" s="8" t="s">
        <v>2051</v>
      </c>
      <c r="B181" s="8" t="s">
        <v>2051</v>
      </c>
      <c r="C181" s="2" t="s">
        <v>2052</v>
      </c>
      <c r="D181" s="2" t="s">
        <v>141</v>
      </c>
      <c r="E181" s="2" t="s">
        <v>142</v>
      </c>
      <c r="F181" s="9" t="n">
        <f aca="false">Precios!N181</f>
        <v>1069</v>
      </c>
      <c r="G181" s="2" t="n">
        <v>101</v>
      </c>
      <c r="H181" s="10" t="str">
        <f aca="false">Parámetros!$B$28</f>
        <v>Nuevo</v>
      </c>
      <c r="I181" s="10" t="str">
        <f aca="false">Parámetros!$B$29</f>
        <v>Clásica</v>
      </c>
      <c r="J181" s="11" t="s">
        <v>2053</v>
      </c>
      <c r="K181" s="10" t="str">
        <f aca="false">Parámetros!$B$30</f>
        <v>Mercado Envíos</v>
      </c>
      <c r="L181" s="2" t="str">
        <f aca="false">IF(F181&gt;=Parámetros!$B$7,"Envío gratis (obligatorio en Mercado Libre)",Parámetros!$B$31)</f>
        <v>Envío gratis (obligatorio en Mercado Libre)</v>
      </c>
      <c r="M181" s="10" t="str">
        <f aca="false">Parámetros!$B$32</f>
        <v>No acepto</v>
      </c>
      <c r="N181" s="10" t="str">
        <f aca="false">Parámetros!$B$33</f>
        <v>Sin garantía</v>
      </c>
      <c r="O181" s="2"/>
      <c r="P181" s="2" t="s">
        <v>2054</v>
      </c>
      <c r="Q181" s="2" t="s">
        <v>2055</v>
      </c>
      <c r="R181" s="2"/>
      <c r="S181" s="2"/>
      <c r="T181" s="2" t="s">
        <v>149</v>
      </c>
      <c r="U181" s="2" t="n">
        <v>15</v>
      </c>
      <c r="V181" s="2" t="s">
        <v>130</v>
      </c>
      <c r="W181" s="2" t="n">
        <v>15</v>
      </c>
      <c r="X181" s="2" t="s">
        <v>2056</v>
      </c>
      <c r="Y181" s="2" t="s">
        <v>568</v>
      </c>
      <c r="Z181" s="2" t="s">
        <v>133</v>
      </c>
      <c r="AA181" s="2" t="s">
        <v>81</v>
      </c>
      <c r="AB181" s="2"/>
      <c r="AC181" s="2"/>
      <c r="AD181" s="2"/>
      <c r="AE181" s="2"/>
      <c r="AF181" s="2"/>
      <c r="AG181" s="2" t="s">
        <v>948</v>
      </c>
      <c r="AH181" s="2" t="s">
        <v>2057</v>
      </c>
      <c r="AI181" s="2" t="s">
        <v>2058</v>
      </c>
      <c r="AJ181" s="2" t="s">
        <v>2059</v>
      </c>
      <c r="AK181" s="2"/>
      <c r="AL181" s="2"/>
      <c r="AM181" s="2"/>
      <c r="AN181" s="2" t="s">
        <v>87</v>
      </c>
      <c r="AO181" s="2" t="s">
        <v>2060</v>
      </c>
      <c r="AP181" s="2" t="s">
        <v>89</v>
      </c>
    </row>
    <row r="182" customFormat="false" ht="15" hidden="false" customHeight="false" outlineLevel="0" collapsed="false">
      <c r="A182" s="8" t="s">
        <v>2061</v>
      </c>
      <c r="B182" s="8" t="s">
        <v>2061</v>
      </c>
      <c r="C182" s="2" t="s">
        <v>2062</v>
      </c>
      <c r="D182" s="2" t="s">
        <v>575</v>
      </c>
      <c r="E182" s="2" t="s">
        <v>576</v>
      </c>
      <c r="F182" s="9" t="n">
        <f aca="false">Precios!N182</f>
        <v>141</v>
      </c>
      <c r="G182" s="2" t="n">
        <v>194</v>
      </c>
      <c r="H182" s="10" t="str">
        <f aca="false">Parámetros!$B$28</f>
        <v>Nuevo</v>
      </c>
      <c r="I182" s="10" t="str">
        <f aca="false">Parámetros!$B$29</f>
        <v>Clásica</v>
      </c>
      <c r="J182" s="11" t="s">
        <v>2063</v>
      </c>
      <c r="K182" s="10" t="str">
        <f aca="false">Parámetros!$B$30</f>
        <v>Mercado Envíos</v>
      </c>
      <c r="L182" s="2" t="str">
        <f aca="false">IF(F182&gt;=Parámetros!$B$7,"Envío gratis (obligatorio en Mercado Libre)",Parámetros!$B$31)</f>
        <v>A cargo del comprador</v>
      </c>
      <c r="M182" s="10" t="str">
        <f aca="false">Parámetros!$B$32</f>
        <v>No acepto</v>
      </c>
      <c r="N182" s="10" t="str">
        <f aca="false">Parámetros!$B$33</f>
        <v>Sin garantía</v>
      </c>
      <c r="O182" s="2"/>
      <c r="P182" s="2" t="s">
        <v>578</v>
      </c>
      <c r="Q182" s="2"/>
      <c r="R182" s="2" t="s">
        <v>2064</v>
      </c>
      <c r="S182" s="2" t="s">
        <v>2065</v>
      </c>
      <c r="T182" s="2" t="s">
        <v>2066</v>
      </c>
      <c r="U182" s="2" t="n">
        <v>10</v>
      </c>
      <c r="V182" s="2" t="s">
        <v>168</v>
      </c>
      <c r="W182" s="2" t="n">
        <v>10</v>
      </c>
      <c r="X182" s="2"/>
      <c r="Y182" s="2"/>
      <c r="Z182" s="2"/>
      <c r="AA182" s="2" t="s">
        <v>81</v>
      </c>
      <c r="AB182" s="2" t="s">
        <v>283</v>
      </c>
      <c r="AC182" s="2"/>
      <c r="AD182" s="2" t="s">
        <v>103</v>
      </c>
      <c r="AE182" s="2"/>
      <c r="AF182" s="2"/>
      <c r="AG182" s="2" t="s">
        <v>2067</v>
      </c>
      <c r="AH182" s="2" t="s">
        <v>2068</v>
      </c>
      <c r="AI182" s="2"/>
      <c r="AJ182" s="2"/>
      <c r="AK182" s="2"/>
      <c r="AL182" s="2"/>
      <c r="AM182" s="2"/>
      <c r="AN182" s="2" t="s">
        <v>172</v>
      </c>
      <c r="AO182" s="2" t="s">
        <v>2069</v>
      </c>
      <c r="AP182" s="2" t="s">
        <v>89</v>
      </c>
    </row>
    <row r="183" customFormat="false" ht="15" hidden="false" customHeight="false" outlineLevel="0" collapsed="false">
      <c r="A183" s="8" t="s">
        <v>2070</v>
      </c>
      <c r="B183" s="8" t="s">
        <v>2070</v>
      </c>
      <c r="C183" s="2" t="s">
        <v>2071</v>
      </c>
      <c r="D183" s="2" t="s">
        <v>141</v>
      </c>
      <c r="E183" s="2" t="s">
        <v>142</v>
      </c>
      <c r="F183" s="9" t="n">
        <f aca="false">Precios!N183</f>
        <v>425</v>
      </c>
      <c r="G183" s="2" t="n">
        <v>914</v>
      </c>
      <c r="H183" s="10" t="str">
        <f aca="false">Parámetros!$B$28</f>
        <v>Nuevo</v>
      </c>
      <c r="I183" s="10" t="str">
        <f aca="false">Parámetros!$B$29</f>
        <v>Clásica</v>
      </c>
      <c r="J183" s="11" t="s">
        <v>2072</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c r="P183" s="2" t="s">
        <v>1021</v>
      </c>
      <c r="Q183" s="2" t="s">
        <v>1022</v>
      </c>
      <c r="R183" s="2"/>
      <c r="S183" s="2"/>
      <c r="T183" s="2" t="s">
        <v>2073</v>
      </c>
      <c r="U183" s="2" t="n">
        <v>20</v>
      </c>
      <c r="V183" s="2" t="s">
        <v>710</v>
      </c>
      <c r="W183" s="2" t="n">
        <v>20</v>
      </c>
      <c r="X183" s="2" t="s">
        <v>2074</v>
      </c>
      <c r="Y183" s="2" t="s">
        <v>2075</v>
      </c>
      <c r="Z183" s="2" t="s">
        <v>133</v>
      </c>
      <c r="AA183" s="2" t="s">
        <v>1624</v>
      </c>
      <c r="AB183" s="2"/>
      <c r="AC183" s="2"/>
      <c r="AD183" s="2"/>
      <c r="AE183" s="2"/>
      <c r="AF183" s="2"/>
      <c r="AG183" s="2" t="s">
        <v>2076</v>
      </c>
      <c r="AH183" s="2" t="s">
        <v>2077</v>
      </c>
      <c r="AI183" s="2"/>
      <c r="AJ183" s="2"/>
      <c r="AK183" s="2"/>
      <c r="AL183" s="2"/>
      <c r="AM183" s="2"/>
      <c r="AN183" s="2" t="s">
        <v>87</v>
      </c>
      <c r="AO183" s="2" t="s">
        <v>2078</v>
      </c>
      <c r="AP183" s="2" t="s">
        <v>89</v>
      </c>
    </row>
    <row r="184" customFormat="false" ht="15" hidden="false" customHeight="false" outlineLevel="0" collapsed="false">
      <c r="A184" s="8" t="s">
        <v>2079</v>
      </c>
      <c r="B184" s="8" t="s">
        <v>2079</v>
      </c>
      <c r="C184" s="2" t="s">
        <v>2080</v>
      </c>
      <c r="D184" s="2" t="s">
        <v>467</v>
      </c>
      <c r="E184" s="2" t="s">
        <v>468</v>
      </c>
      <c r="F184" s="9" t="n">
        <f aca="false">Precios!N184</f>
        <v>168</v>
      </c>
      <c r="G184" s="2" t="n">
        <v>22</v>
      </c>
      <c r="H184" s="10" t="str">
        <f aca="false">Parámetros!$B$28</f>
        <v>Nuevo</v>
      </c>
      <c r="I184" s="10" t="str">
        <f aca="false">Parámetros!$B$29</f>
        <v>Clásica</v>
      </c>
      <c r="J184" s="11" t="s">
        <v>2081</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c r="P184" s="2" t="s">
        <v>2082</v>
      </c>
      <c r="Q184" s="2" t="s">
        <v>2083</v>
      </c>
      <c r="R184" s="2" t="s">
        <v>2084</v>
      </c>
      <c r="S184" s="2" t="s">
        <v>2085</v>
      </c>
      <c r="T184" s="2" t="s">
        <v>2086</v>
      </c>
      <c r="U184" s="2" t="n">
        <v>40</v>
      </c>
      <c r="V184" s="2" t="s">
        <v>100</v>
      </c>
      <c r="W184" s="2" t="n">
        <v>1</v>
      </c>
      <c r="X184" s="2"/>
      <c r="Y184" s="2"/>
      <c r="Z184" s="2"/>
      <c r="AA184" s="2"/>
      <c r="AB184" s="2"/>
      <c r="AC184" s="2" t="s">
        <v>102</v>
      </c>
      <c r="AD184" s="2"/>
      <c r="AE184" s="2"/>
      <c r="AF184" s="2"/>
      <c r="AG184" s="2" t="s">
        <v>2087</v>
      </c>
      <c r="AH184" s="2" t="s">
        <v>2088</v>
      </c>
      <c r="AI184" s="2" t="s">
        <v>2089</v>
      </c>
      <c r="AJ184" s="2"/>
      <c r="AK184" s="2"/>
      <c r="AL184" s="2"/>
      <c r="AM184" s="2"/>
      <c r="AN184" s="2" t="s">
        <v>87</v>
      </c>
      <c r="AO184" s="2" t="s">
        <v>2090</v>
      </c>
      <c r="AP184" s="2" t="s">
        <v>89</v>
      </c>
    </row>
    <row r="185" customFormat="false" ht="15" hidden="false" customHeight="false" outlineLevel="0" collapsed="false">
      <c r="A185" s="8" t="s">
        <v>2091</v>
      </c>
      <c r="B185" s="8" t="s">
        <v>2091</v>
      </c>
      <c r="C185" s="2" t="s">
        <v>2092</v>
      </c>
      <c r="D185" s="2" t="s">
        <v>448</v>
      </c>
      <c r="E185" s="2" t="s">
        <v>449</v>
      </c>
      <c r="F185" s="9" t="n">
        <f aca="false">Precios!N185</f>
        <v>444</v>
      </c>
      <c r="G185" s="2" t="n">
        <v>106</v>
      </c>
      <c r="H185" s="10" t="str">
        <f aca="false">Parámetros!$B$28</f>
        <v>Nuevo</v>
      </c>
      <c r="I185" s="10" t="str">
        <f aca="false">Parámetros!$B$29</f>
        <v>Clásica</v>
      </c>
      <c r="J185" s="11" t="s">
        <v>2093</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c r="P185" s="2" t="s">
        <v>2094</v>
      </c>
      <c r="Q185" s="2" t="s">
        <v>2095</v>
      </c>
      <c r="R185" s="2" t="s">
        <v>664</v>
      </c>
      <c r="S185" s="2"/>
      <c r="T185" s="2" t="s">
        <v>1009</v>
      </c>
      <c r="U185" s="2" t="n">
        <v>14</v>
      </c>
      <c r="V185" s="2" t="s">
        <v>1575</v>
      </c>
      <c r="W185" s="2" t="n">
        <v>14</v>
      </c>
      <c r="X185" s="2" t="s">
        <v>2096</v>
      </c>
      <c r="Y185" s="2" t="s">
        <v>2097</v>
      </c>
      <c r="Z185" s="2" t="s">
        <v>133</v>
      </c>
      <c r="AA185" s="2"/>
      <c r="AB185" s="2"/>
      <c r="AC185" s="2"/>
      <c r="AD185" s="2"/>
      <c r="AE185" s="2"/>
      <c r="AF185" s="2" t="s">
        <v>2098</v>
      </c>
      <c r="AG185" s="2" t="s">
        <v>2099</v>
      </c>
      <c r="AH185" s="2" t="s">
        <v>2100</v>
      </c>
      <c r="AI185" s="2" t="s">
        <v>2101</v>
      </c>
      <c r="AJ185" s="2" t="s">
        <v>2102</v>
      </c>
      <c r="AK185" s="2" t="s">
        <v>2103</v>
      </c>
      <c r="AL185" s="2"/>
      <c r="AM185" s="2"/>
      <c r="AN185" s="2" t="s">
        <v>87</v>
      </c>
      <c r="AO185" s="2" t="s">
        <v>2104</v>
      </c>
      <c r="AP185" s="2" t="s">
        <v>89</v>
      </c>
    </row>
    <row r="186" customFormat="false" ht="15" hidden="false" customHeight="false" outlineLevel="0" collapsed="false">
      <c r="A186" s="8" t="s">
        <v>2105</v>
      </c>
      <c r="B186" s="8" t="s">
        <v>2105</v>
      </c>
      <c r="C186" s="2" t="s">
        <v>2106</v>
      </c>
      <c r="D186" s="2" t="s">
        <v>141</v>
      </c>
      <c r="E186" s="2" t="s">
        <v>142</v>
      </c>
      <c r="F186" s="9" t="n">
        <f aca="false">Precios!N186</f>
        <v>371</v>
      </c>
      <c r="G186" s="2" t="n">
        <v>0</v>
      </c>
      <c r="H186" s="10" t="str">
        <f aca="false">Parámetros!$B$28</f>
        <v>Nuevo</v>
      </c>
      <c r="I186" s="10" t="str">
        <f aca="false">Parámetros!$B$29</f>
        <v>Clásica</v>
      </c>
      <c r="J186" s="11" t="s">
        <v>2107</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c r="P186" s="2" t="s">
        <v>2108</v>
      </c>
      <c r="Q186" s="2" t="s">
        <v>2109</v>
      </c>
      <c r="R186" s="2"/>
      <c r="S186" s="2"/>
      <c r="T186" s="2" t="s">
        <v>245</v>
      </c>
      <c r="U186" s="2" t="n">
        <v>180</v>
      </c>
      <c r="V186" s="2" t="s">
        <v>77</v>
      </c>
      <c r="W186" s="2" t="n">
        <v>1</v>
      </c>
      <c r="X186" s="2" t="s">
        <v>2110</v>
      </c>
      <c r="Y186" s="2" t="s">
        <v>2111</v>
      </c>
      <c r="Z186" s="2" t="s">
        <v>133</v>
      </c>
      <c r="AA186" s="2"/>
      <c r="AB186" s="2"/>
      <c r="AC186" s="2"/>
      <c r="AD186" s="2"/>
      <c r="AE186" s="2"/>
      <c r="AF186" s="2"/>
      <c r="AG186" s="2" t="s">
        <v>2112</v>
      </c>
      <c r="AH186" s="2" t="s">
        <v>2113</v>
      </c>
      <c r="AI186" s="2" t="s">
        <v>2114</v>
      </c>
      <c r="AJ186" s="2"/>
      <c r="AK186" s="2"/>
      <c r="AL186" s="2"/>
      <c r="AM186" s="2"/>
      <c r="AN186" s="2" t="s">
        <v>87</v>
      </c>
      <c r="AO186" s="2" t="s">
        <v>2115</v>
      </c>
      <c r="AP186" s="2" t="s">
        <v>89</v>
      </c>
    </row>
    <row r="187" customFormat="false" ht="15" hidden="false" customHeight="false" outlineLevel="0" collapsed="false">
      <c r="A187" s="8" t="s">
        <v>2116</v>
      </c>
      <c r="B187" s="8" t="s">
        <v>2116</v>
      </c>
      <c r="C187" s="2" t="s">
        <v>2117</v>
      </c>
      <c r="D187" s="2" t="s">
        <v>2118</v>
      </c>
      <c r="E187" s="2" t="s">
        <v>2119</v>
      </c>
      <c r="F187" s="9" t="n">
        <f aca="false">Precios!N187</f>
        <v>81</v>
      </c>
      <c r="G187" s="2" t="n">
        <v>357</v>
      </c>
      <c r="H187" s="10" t="str">
        <f aca="false">Parámetros!$B$28</f>
        <v>Nuevo</v>
      </c>
      <c r="I187" s="10" t="str">
        <f aca="false">Parámetros!$B$29</f>
        <v>Clásica</v>
      </c>
      <c r="J187" s="11" t="s">
        <v>2120</v>
      </c>
      <c r="K187" s="10" t="str">
        <f aca="false">Parámetros!$B$30</f>
        <v>Mercado Envíos</v>
      </c>
      <c r="L187" s="2" t="str">
        <f aca="false">IF(F187&gt;=Parámetros!$B$7,"Envío gratis (obligatorio en Mercado Libre)",Parámetros!$B$31)</f>
        <v>A cargo del comprador</v>
      </c>
      <c r="M187" s="10" t="str">
        <f aca="false">Parámetros!$B$32</f>
        <v>No acepto</v>
      </c>
      <c r="N187" s="10" t="str">
        <f aca="false">Parámetros!$B$33</f>
        <v>Sin garantía</v>
      </c>
      <c r="O187" s="2"/>
      <c r="P187" s="2" t="s">
        <v>2121</v>
      </c>
      <c r="Q187" s="2" t="s">
        <v>594</v>
      </c>
      <c r="R187" s="2" t="s">
        <v>2122</v>
      </c>
      <c r="S187" s="2" t="s">
        <v>2123</v>
      </c>
      <c r="T187" s="2" t="s">
        <v>2124</v>
      </c>
      <c r="U187" s="2" t="n">
        <v>316</v>
      </c>
      <c r="V187" s="2" t="s">
        <v>77</v>
      </c>
      <c r="W187" s="2" t="n">
        <v>1</v>
      </c>
      <c r="X187" s="2"/>
      <c r="Y187" s="2"/>
      <c r="Z187" s="2"/>
      <c r="AA187" s="2"/>
      <c r="AB187" s="2"/>
      <c r="AC187" s="2" t="s">
        <v>2123</v>
      </c>
      <c r="AD187" s="2"/>
      <c r="AE187" s="2"/>
      <c r="AF187" s="2"/>
      <c r="AG187" s="2" t="s">
        <v>2125</v>
      </c>
      <c r="AH187" s="2" t="s">
        <v>2126</v>
      </c>
      <c r="AI187" s="2" t="s">
        <v>2127</v>
      </c>
      <c r="AJ187" s="2"/>
      <c r="AK187" s="2"/>
      <c r="AL187" s="2"/>
      <c r="AM187" s="2"/>
      <c r="AN187" s="2" t="s">
        <v>172</v>
      </c>
      <c r="AO187" s="2" t="s">
        <v>2128</v>
      </c>
      <c r="AP187" s="2" t="s">
        <v>89</v>
      </c>
    </row>
    <row r="188" customFormat="false" ht="15" hidden="false" customHeight="false" outlineLevel="0" collapsed="false">
      <c r="A188" s="8" t="s">
        <v>2129</v>
      </c>
      <c r="B188" s="8" t="s">
        <v>2129</v>
      </c>
      <c r="C188" s="2" t="s">
        <v>2130</v>
      </c>
      <c r="D188" s="2" t="s">
        <v>478</v>
      </c>
      <c r="E188" s="2" t="s">
        <v>479</v>
      </c>
      <c r="F188" s="9" t="n">
        <f aca="false">Precios!N188</f>
        <v>587</v>
      </c>
      <c r="G188" s="2" t="n">
        <v>146</v>
      </c>
      <c r="H188" s="10" t="str">
        <f aca="false">Parámetros!$B$28</f>
        <v>Nuevo</v>
      </c>
      <c r="I188" s="10" t="str">
        <f aca="false">Parámetros!$B$29</f>
        <v>Clásica</v>
      </c>
      <c r="J188" s="11" t="s">
        <v>2131</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c r="P188" s="2" t="s">
        <v>2132</v>
      </c>
      <c r="Q188" s="2" t="s">
        <v>2133</v>
      </c>
      <c r="R188" s="2"/>
      <c r="S188" s="2"/>
      <c r="T188" s="2" t="s">
        <v>485</v>
      </c>
      <c r="U188" s="2" t="n">
        <v>2.5</v>
      </c>
      <c r="V188" s="2" t="s">
        <v>77</v>
      </c>
      <c r="W188" s="2" t="n">
        <v>1</v>
      </c>
      <c r="X188" s="2" t="s">
        <v>2134</v>
      </c>
      <c r="Y188" s="2" t="s">
        <v>2135</v>
      </c>
      <c r="Z188" s="2" t="s">
        <v>488</v>
      </c>
      <c r="AA188" s="2"/>
      <c r="AB188" s="2"/>
      <c r="AC188" s="2"/>
      <c r="AD188" s="2"/>
      <c r="AE188" s="2"/>
      <c r="AF188" s="2"/>
      <c r="AG188" s="2" t="s">
        <v>2136</v>
      </c>
      <c r="AH188" s="2" t="s">
        <v>2137</v>
      </c>
      <c r="AI188" s="2" t="s">
        <v>2138</v>
      </c>
      <c r="AJ188" s="2"/>
      <c r="AK188" s="2"/>
      <c r="AL188" s="2"/>
      <c r="AM188" s="2"/>
      <c r="AN188" s="2" t="s">
        <v>87</v>
      </c>
      <c r="AO188" s="2" t="s">
        <v>2139</v>
      </c>
      <c r="AP188" s="2" t="s">
        <v>89</v>
      </c>
    </row>
    <row r="189" customFormat="false" ht="15" hidden="false" customHeight="false" outlineLevel="0" collapsed="false">
      <c r="A189" s="8" t="s">
        <v>2140</v>
      </c>
      <c r="B189" s="8" t="s">
        <v>2140</v>
      </c>
      <c r="C189" s="2" t="s">
        <v>2141</v>
      </c>
      <c r="D189" s="2" t="s">
        <v>141</v>
      </c>
      <c r="E189" s="2" t="s">
        <v>142</v>
      </c>
      <c r="F189" s="9" t="n">
        <f aca="false">Precios!N189</f>
        <v>274</v>
      </c>
      <c r="G189" s="2" t="n">
        <v>375</v>
      </c>
      <c r="H189" s="10" t="str">
        <f aca="false">Parámetros!$B$28</f>
        <v>Nuevo</v>
      </c>
      <c r="I189" s="10" t="str">
        <f aca="false">Parámetros!$B$29</f>
        <v>Clásica</v>
      </c>
      <c r="J189" s="11" t="s">
        <v>2142</v>
      </c>
      <c r="K189" s="10" t="str">
        <f aca="false">Parámetros!$B$30</f>
        <v>Mercado Envíos</v>
      </c>
      <c r="L189" s="2" t="str">
        <f aca="false">IF(F189&gt;=Parámetros!$B$7,"Envío gratis (obligatorio en Mercado Libre)",Parámetros!$B$31)</f>
        <v>A cargo del comprador</v>
      </c>
      <c r="M189" s="10" t="str">
        <f aca="false">Parámetros!$B$32</f>
        <v>No acepto</v>
      </c>
      <c r="N189" s="10" t="str">
        <f aca="false">Parámetros!$B$33</f>
        <v>Sin garantía</v>
      </c>
      <c r="O189" s="2"/>
      <c r="P189" s="2" t="s">
        <v>2143</v>
      </c>
      <c r="Q189" s="2" t="s">
        <v>2144</v>
      </c>
      <c r="R189" s="2"/>
      <c r="S189" s="2" t="s">
        <v>2145</v>
      </c>
      <c r="T189" s="2" t="s">
        <v>149</v>
      </c>
      <c r="U189" s="2" t="n">
        <v>50</v>
      </c>
      <c r="V189" s="2" t="s">
        <v>130</v>
      </c>
      <c r="W189" s="2" t="n">
        <v>50</v>
      </c>
      <c r="X189" s="2" t="s">
        <v>2146</v>
      </c>
      <c r="Y189" s="2" t="s">
        <v>2147</v>
      </c>
      <c r="Z189" s="2" t="s">
        <v>133</v>
      </c>
      <c r="AA189" s="2"/>
      <c r="AB189" s="2"/>
      <c r="AC189" s="2" t="s">
        <v>2148</v>
      </c>
      <c r="AD189" s="2"/>
      <c r="AE189" s="2"/>
      <c r="AF189" s="2"/>
      <c r="AG189" s="2" t="s">
        <v>2149</v>
      </c>
      <c r="AH189" s="2" t="s">
        <v>2150</v>
      </c>
      <c r="AI189" s="2"/>
      <c r="AJ189" s="2"/>
      <c r="AK189" s="2"/>
      <c r="AL189" s="2"/>
      <c r="AM189" s="2"/>
      <c r="AN189" s="2" t="s">
        <v>87</v>
      </c>
      <c r="AO189" s="2" t="s">
        <v>2151</v>
      </c>
      <c r="AP189" s="2" t="s">
        <v>89</v>
      </c>
    </row>
    <row r="190" customFormat="false" ht="15" hidden="false" customHeight="false" outlineLevel="0" collapsed="false">
      <c r="A190" s="8" t="s">
        <v>2152</v>
      </c>
      <c r="B190" s="8" t="s">
        <v>2152</v>
      </c>
      <c r="C190" s="2" t="s">
        <v>2153</v>
      </c>
      <c r="D190" s="2" t="s">
        <v>300</v>
      </c>
      <c r="E190" s="2" t="s">
        <v>301</v>
      </c>
      <c r="F190" s="9" t="n">
        <f aca="false">Precios!N190</f>
        <v>815</v>
      </c>
      <c r="G190" s="2" t="n">
        <v>17</v>
      </c>
      <c r="H190" s="10" t="str">
        <f aca="false">Parámetros!$B$28</f>
        <v>Nuevo</v>
      </c>
      <c r="I190" s="10" t="str">
        <f aca="false">Parámetros!$B$29</f>
        <v>Clásica</v>
      </c>
      <c r="J190" s="11" t="s">
        <v>2154</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c r="P190" s="2" t="s">
        <v>2155</v>
      </c>
      <c r="Q190" s="2" t="s">
        <v>997</v>
      </c>
      <c r="R190" s="2"/>
      <c r="S190" s="2"/>
      <c r="T190" s="2" t="s">
        <v>216</v>
      </c>
      <c r="U190" s="2" t="n">
        <v>2</v>
      </c>
      <c r="V190" s="2" t="s">
        <v>217</v>
      </c>
      <c r="W190" s="2" t="n">
        <v>2</v>
      </c>
      <c r="X190" s="2" t="s">
        <v>1539</v>
      </c>
      <c r="Y190" s="2" t="s">
        <v>2156</v>
      </c>
      <c r="Z190" s="2" t="s">
        <v>133</v>
      </c>
      <c r="AA190" s="2"/>
      <c r="AB190" s="2"/>
      <c r="AC190" s="2"/>
      <c r="AD190" s="2"/>
      <c r="AE190" s="2"/>
      <c r="AF190" s="2"/>
      <c r="AG190" s="2" t="s">
        <v>2157</v>
      </c>
      <c r="AH190" s="2" t="s">
        <v>2158</v>
      </c>
      <c r="AI190" s="2" t="s">
        <v>2159</v>
      </c>
      <c r="AJ190" s="2" t="s">
        <v>2160</v>
      </c>
      <c r="AK190" s="2"/>
      <c r="AL190" s="2"/>
      <c r="AM190" s="2"/>
      <c r="AN190" s="2" t="s">
        <v>87</v>
      </c>
      <c r="AO190" s="2" t="s">
        <v>2161</v>
      </c>
      <c r="AP190" s="2" t="s">
        <v>89</v>
      </c>
    </row>
    <row r="191" customFormat="false" ht="15" hidden="false" customHeight="false" outlineLevel="0" collapsed="false">
      <c r="A191" s="8" t="s">
        <v>2162</v>
      </c>
      <c r="B191" s="8" t="s">
        <v>2162</v>
      </c>
      <c r="C191" s="2" t="s">
        <v>2163</v>
      </c>
      <c r="D191" s="2" t="s">
        <v>963</v>
      </c>
      <c r="E191" s="2" t="s">
        <v>964</v>
      </c>
      <c r="F191" s="9" t="n">
        <f aca="false">Precios!N191</f>
        <v>487</v>
      </c>
      <c r="G191" s="2" t="n">
        <v>299</v>
      </c>
      <c r="H191" s="10" t="str">
        <f aca="false">Parámetros!$B$28</f>
        <v>Nuevo</v>
      </c>
      <c r="I191" s="10" t="str">
        <f aca="false">Parámetros!$B$29</f>
        <v>Clásica</v>
      </c>
      <c r="J191" s="11" t="s">
        <v>2164</v>
      </c>
      <c r="K191" s="10" t="str">
        <f aca="false">Parámetros!$B$30</f>
        <v>Mercado Envíos</v>
      </c>
      <c r="L191" s="2" t="str">
        <f aca="false">IF(F191&gt;=Parámetros!$B$7,"Envío gratis (obligatorio en Mercado Libre)",Parámetros!$B$31)</f>
        <v>Envío gratis (obligatorio en Mercado Libre)</v>
      </c>
      <c r="M191" s="10" t="str">
        <f aca="false">Parámetros!$B$32</f>
        <v>No acepto</v>
      </c>
      <c r="N191" s="10" t="str">
        <f aca="false">Parámetros!$B$33</f>
        <v>Sin garantía</v>
      </c>
      <c r="O191" s="2"/>
      <c r="P191" s="2" t="s">
        <v>2165</v>
      </c>
      <c r="Q191" s="2" t="s">
        <v>830</v>
      </c>
      <c r="R191" s="2"/>
      <c r="S191" s="2"/>
      <c r="T191" s="2" t="s">
        <v>216</v>
      </c>
      <c r="U191" s="2" t="n">
        <v>20</v>
      </c>
      <c r="V191" s="2" t="s">
        <v>217</v>
      </c>
      <c r="W191" s="2" t="n">
        <v>20</v>
      </c>
      <c r="X191" s="2" t="s">
        <v>2166</v>
      </c>
      <c r="Y191" s="2" t="s">
        <v>1417</v>
      </c>
      <c r="Z191" s="2" t="s">
        <v>133</v>
      </c>
      <c r="AA191" s="2"/>
      <c r="AB191" s="2"/>
      <c r="AC191" s="2"/>
      <c r="AD191" s="2"/>
      <c r="AE191" s="2"/>
      <c r="AF191" s="2"/>
      <c r="AG191" s="2" t="s">
        <v>2167</v>
      </c>
      <c r="AH191" s="2" t="s">
        <v>2168</v>
      </c>
      <c r="AI191" s="2"/>
      <c r="AJ191" s="2"/>
      <c r="AK191" s="2"/>
      <c r="AL191" s="2"/>
      <c r="AM191" s="2"/>
      <c r="AN191" s="2" t="s">
        <v>87</v>
      </c>
      <c r="AO191" s="2" t="s">
        <v>2169</v>
      </c>
      <c r="AP191" s="2" t="s">
        <v>89</v>
      </c>
    </row>
    <row r="192" customFormat="false" ht="15" hidden="false" customHeight="false" outlineLevel="0" collapsed="false">
      <c r="A192" s="8" t="s">
        <v>2170</v>
      </c>
      <c r="B192" s="8" t="s">
        <v>2170</v>
      </c>
      <c r="C192" s="2" t="s">
        <v>2171</v>
      </c>
      <c r="D192" s="2" t="s">
        <v>141</v>
      </c>
      <c r="E192" s="2" t="s">
        <v>142</v>
      </c>
      <c r="F192" s="9" t="n">
        <f aca="false">Precios!N192</f>
        <v>528</v>
      </c>
      <c r="G192" s="2" t="n">
        <v>317</v>
      </c>
      <c r="H192" s="10" t="str">
        <f aca="false">Parámetros!$B$28</f>
        <v>Nuevo</v>
      </c>
      <c r="I192" s="10" t="str">
        <f aca="false">Parámetros!$B$29</f>
        <v>Clásica</v>
      </c>
      <c r="J192" s="11" t="s">
        <v>2172</v>
      </c>
      <c r="K192" s="10" t="str">
        <f aca="false">Parámetros!$B$30</f>
        <v>Mercado Envíos</v>
      </c>
      <c r="L192" s="2" t="str">
        <f aca="false">IF(F192&gt;=Parámetros!$B$7,"Envío gratis (obligatorio en Mercado Libre)",Parámetros!$B$31)</f>
        <v>Envío gratis (obligatorio en Mercado Libre)</v>
      </c>
      <c r="M192" s="10" t="str">
        <f aca="false">Parámetros!$B$32</f>
        <v>No acepto</v>
      </c>
      <c r="N192" s="10" t="str">
        <f aca="false">Parámetros!$B$33</f>
        <v>Sin garantía</v>
      </c>
      <c r="O192" s="2"/>
      <c r="P192" s="2" t="s">
        <v>2173</v>
      </c>
      <c r="Q192" s="2" t="s">
        <v>213</v>
      </c>
      <c r="R192" s="2" t="s">
        <v>2174</v>
      </c>
      <c r="S192" s="2"/>
      <c r="T192" s="2" t="s">
        <v>2175</v>
      </c>
      <c r="U192" s="2" t="n">
        <v>20</v>
      </c>
      <c r="V192" s="2" t="s">
        <v>2176</v>
      </c>
      <c r="W192" s="2" t="n">
        <v>20</v>
      </c>
      <c r="X192" s="2" t="s">
        <v>2177</v>
      </c>
      <c r="Y192" s="2"/>
      <c r="Z192" s="2" t="s">
        <v>133</v>
      </c>
      <c r="AA192" s="2"/>
      <c r="AB192" s="2"/>
      <c r="AC192" s="2"/>
      <c r="AD192" s="2"/>
      <c r="AE192" s="2"/>
      <c r="AF192" s="2"/>
      <c r="AG192" s="2" t="s">
        <v>2178</v>
      </c>
      <c r="AH192" s="2" t="s">
        <v>2179</v>
      </c>
      <c r="AI192" s="2" t="s">
        <v>2180</v>
      </c>
      <c r="AJ192" s="2"/>
      <c r="AK192" s="2"/>
      <c r="AL192" s="2"/>
      <c r="AM192" s="2"/>
      <c r="AN192" s="2" t="s">
        <v>87</v>
      </c>
      <c r="AO192" s="2" t="s">
        <v>2181</v>
      </c>
      <c r="AP192" s="2" t="s">
        <v>89</v>
      </c>
    </row>
    <row r="193" customFormat="false" ht="15" hidden="false" customHeight="false" outlineLevel="0" collapsed="false">
      <c r="A193" s="8" t="s">
        <v>2182</v>
      </c>
      <c r="B193" s="8" t="s">
        <v>2182</v>
      </c>
      <c r="C193" s="2" t="s">
        <v>2183</v>
      </c>
      <c r="D193" s="2" t="s">
        <v>448</v>
      </c>
      <c r="E193" s="2" t="s">
        <v>449</v>
      </c>
      <c r="F193" s="9" t="n">
        <f aca="false">Precios!N193</f>
        <v>360</v>
      </c>
      <c r="G193" s="2" t="n">
        <v>15</v>
      </c>
      <c r="H193" s="10" t="str">
        <f aca="false">Parámetros!$B$28</f>
        <v>Nuevo</v>
      </c>
      <c r="I193" s="10" t="str">
        <f aca="false">Parámetros!$B$29</f>
        <v>Clásica</v>
      </c>
      <c r="J193" s="11" t="s">
        <v>2184</v>
      </c>
      <c r="K193" s="10" t="str">
        <f aca="false">Parámetros!$B$30</f>
        <v>Mercado Envíos</v>
      </c>
      <c r="L193" s="2" t="str">
        <f aca="false">IF(F193&gt;=Parámetros!$B$7,"Envío gratis (obligatorio en Mercado Libre)",Parámetros!$B$31)</f>
        <v>Envío gratis (obligatorio en Mercado Libre)</v>
      </c>
      <c r="M193" s="10" t="str">
        <f aca="false">Parámetros!$B$32</f>
        <v>No acepto</v>
      </c>
      <c r="N193" s="10" t="str">
        <f aca="false">Parámetros!$B$33</f>
        <v>Sin garantía</v>
      </c>
      <c r="O193" s="2"/>
      <c r="P193" s="2" t="s">
        <v>2185</v>
      </c>
      <c r="Q193" s="2" t="s">
        <v>2186</v>
      </c>
      <c r="R193" s="2"/>
      <c r="S193" s="2" t="s">
        <v>2187</v>
      </c>
      <c r="T193" s="2" t="s">
        <v>149</v>
      </c>
      <c r="U193" s="2" t="n">
        <v>14</v>
      </c>
      <c r="V193" s="2" t="s">
        <v>130</v>
      </c>
      <c r="W193" s="2" t="n">
        <v>14</v>
      </c>
      <c r="X193" s="2" t="s">
        <v>2188</v>
      </c>
      <c r="Y193" s="2" t="s">
        <v>2189</v>
      </c>
      <c r="Z193" s="2" t="s">
        <v>133</v>
      </c>
      <c r="AA193" s="2" t="s">
        <v>2190</v>
      </c>
      <c r="AB193" s="2"/>
      <c r="AC193" s="2"/>
      <c r="AD193" s="2"/>
      <c r="AE193" s="2"/>
      <c r="AF193" s="2" t="s">
        <v>2191</v>
      </c>
      <c r="AG193" s="2" t="s">
        <v>2192</v>
      </c>
      <c r="AH193" s="2" t="s">
        <v>2193</v>
      </c>
      <c r="AI193" s="2"/>
      <c r="AJ193" s="2"/>
      <c r="AK193" s="2"/>
      <c r="AL193" s="2"/>
      <c r="AM193" s="2"/>
      <c r="AN193" s="2" t="s">
        <v>87</v>
      </c>
      <c r="AO193" s="2" t="s">
        <v>2194</v>
      </c>
      <c r="AP193" s="2" t="s">
        <v>89</v>
      </c>
    </row>
    <row r="194" customFormat="false" ht="15" hidden="false" customHeight="false" outlineLevel="0" collapsed="false">
      <c r="A194" s="8" t="s">
        <v>2195</v>
      </c>
      <c r="B194" s="8" t="s">
        <v>2195</v>
      </c>
      <c r="C194" s="2" t="s">
        <v>2196</v>
      </c>
      <c r="D194" s="2" t="s">
        <v>478</v>
      </c>
      <c r="E194" s="2" t="s">
        <v>479</v>
      </c>
      <c r="F194" s="9" t="n">
        <f aca="false">Precios!N194</f>
        <v>112</v>
      </c>
      <c r="G194" s="2" t="n">
        <v>1894</v>
      </c>
      <c r="H194" s="10" t="str">
        <f aca="false">Parámetros!$B$28</f>
        <v>Nuevo</v>
      </c>
      <c r="I194" s="10" t="str">
        <f aca="false">Parámetros!$B$29</f>
        <v>Clásica</v>
      </c>
      <c r="J194" s="11" t="s">
        <v>2197</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c r="P194" s="2" t="s">
        <v>1362</v>
      </c>
      <c r="Q194" s="2" t="s">
        <v>482</v>
      </c>
      <c r="R194" s="2" t="s">
        <v>2198</v>
      </c>
      <c r="S194" s="2"/>
      <c r="T194" s="2" t="s">
        <v>2199</v>
      </c>
      <c r="U194" s="2" t="n">
        <v>15</v>
      </c>
      <c r="V194" s="2" t="s">
        <v>77</v>
      </c>
      <c r="W194" s="2" t="n">
        <v>1</v>
      </c>
      <c r="X194" s="2" t="s">
        <v>2200</v>
      </c>
      <c r="Y194" s="2"/>
      <c r="Z194" s="2" t="s">
        <v>2201</v>
      </c>
      <c r="AA194" s="2"/>
      <c r="AB194" s="2"/>
      <c r="AC194" s="2"/>
      <c r="AD194" s="2"/>
      <c r="AE194" s="2"/>
      <c r="AF194" s="2"/>
      <c r="AG194" s="2" t="s">
        <v>2202</v>
      </c>
      <c r="AH194" s="2" t="s">
        <v>2203</v>
      </c>
      <c r="AI194" s="2"/>
      <c r="AJ194" s="2"/>
      <c r="AK194" s="2"/>
      <c r="AL194" s="2"/>
      <c r="AM194" s="2"/>
      <c r="AN194" s="2" t="s">
        <v>87</v>
      </c>
      <c r="AO194" s="2" t="s">
        <v>2204</v>
      </c>
      <c r="AP194" s="2" t="s">
        <v>89</v>
      </c>
    </row>
    <row r="195" customFormat="false" ht="15" hidden="false" customHeight="false" outlineLevel="0" collapsed="false">
      <c r="A195" s="8" t="s">
        <v>2205</v>
      </c>
      <c r="B195" s="8" t="s">
        <v>2205</v>
      </c>
      <c r="C195" s="2" t="s">
        <v>2206</v>
      </c>
      <c r="D195" s="2" t="s">
        <v>237</v>
      </c>
      <c r="E195" s="2" t="s">
        <v>238</v>
      </c>
      <c r="F195" s="9" t="n">
        <f aca="false">Precios!N195</f>
        <v>177</v>
      </c>
      <c r="G195" s="2" t="n">
        <v>753</v>
      </c>
      <c r="H195" s="10" t="str">
        <f aca="false">Parámetros!$B$28</f>
        <v>Nuevo</v>
      </c>
      <c r="I195" s="10" t="str">
        <f aca="false">Parámetros!$B$29</f>
        <v>Clásica</v>
      </c>
      <c r="J195" s="11" t="s">
        <v>2207</v>
      </c>
      <c r="K195" s="10" t="str">
        <f aca="false">Parámetros!$B$30</f>
        <v>Mercado Envíos</v>
      </c>
      <c r="L195" s="2" t="str">
        <f aca="false">IF(F195&gt;=Parámetros!$B$7,"Envío gratis (obligatorio en Mercado Libre)",Parámetros!$B$31)</f>
        <v>A cargo del comprador</v>
      </c>
      <c r="M195" s="10" t="str">
        <f aca="false">Parámetros!$B$32</f>
        <v>No acepto</v>
      </c>
      <c r="N195" s="10" t="str">
        <f aca="false">Parámetros!$B$33</f>
        <v>Sin garantía</v>
      </c>
      <c r="O195" s="2"/>
      <c r="P195" s="2" t="s">
        <v>840</v>
      </c>
      <c r="Q195" s="2" t="s">
        <v>841</v>
      </c>
      <c r="R195" s="2" t="s">
        <v>243</v>
      </c>
      <c r="S195" s="2"/>
      <c r="T195" s="2" t="s">
        <v>1316</v>
      </c>
      <c r="U195" s="2" t="n">
        <v>100</v>
      </c>
      <c r="V195" s="2" t="s">
        <v>77</v>
      </c>
      <c r="W195" s="2" t="n">
        <v>1</v>
      </c>
      <c r="X195" s="2" t="s">
        <v>842</v>
      </c>
      <c r="Y195" s="2" t="s">
        <v>2208</v>
      </c>
      <c r="Z195" s="2" t="s">
        <v>133</v>
      </c>
      <c r="AA195" s="2" t="s">
        <v>248</v>
      </c>
      <c r="AB195" s="2"/>
      <c r="AC195" s="2" t="s">
        <v>2209</v>
      </c>
      <c r="AD195" s="2"/>
      <c r="AE195" s="2"/>
      <c r="AF195" s="2"/>
      <c r="AG195" s="2" t="s">
        <v>2210</v>
      </c>
      <c r="AH195" s="2" t="s">
        <v>2211</v>
      </c>
      <c r="AI195" s="2"/>
      <c r="AJ195" s="2"/>
      <c r="AK195" s="2"/>
      <c r="AL195" s="2"/>
      <c r="AM195" s="2"/>
      <c r="AN195" s="2" t="s">
        <v>87</v>
      </c>
      <c r="AO195" s="2" t="s">
        <v>2212</v>
      </c>
      <c r="AP195" s="2" t="s">
        <v>89</v>
      </c>
    </row>
    <row r="196" customFormat="false" ht="15" hidden="false" customHeight="false" outlineLevel="0" collapsed="false">
      <c r="A196" s="8" t="s">
        <v>2213</v>
      </c>
      <c r="B196" s="8" t="s">
        <v>2213</v>
      </c>
      <c r="C196" s="2" t="s">
        <v>2214</v>
      </c>
      <c r="D196" s="2" t="s">
        <v>2118</v>
      </c>
      <c r="E196" s="2" t="s">
        <v>2119</v>
      </c>
      <c r="F196" s="9" t="n">
        <f aca="false">Precios!N196</f>
        <v>81</v>
      </c>
      <c r="G196" s="2" t="n">
        <v>345</v>
      </c>
      <c r="H196" s="10" t="str">
        <f aca="false">Parámetros!$B$28</f>
        <v>Nuevo</v>
      </c>
      <c r="I196" s="10" t="str">
        <f aca="false">Parámetros!$B$29</f>
        <v>Clásica</v>
      </c>
      <c r="J196" s="11" t="s">
        <v>2215</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c r="P196" s="2" t="s">
        <v>2121</v>
      </c>
      <c r="Q196" s="2" t="s">
        <v>594</v>
      </c>
      <c r="R196" s="2" t="s">
        <v>2216</v>
      </c>
      <c r="S196" s="2" t="s">
        <v>2217</v>
      </c>
      <c r="T196" s="2" t="s">
        <v>2218</v>
      </c>
      <c r="U196" s="2" t="n">
        <v>316</v>
      </c>
      <c r="V196" s="2" t="s">
        <v>77</v>
      </c>
      <c r="W196" s="2" t="n">
        <v>1</v>
      </c>
      <c r="X196" s="2"/>
      <c r="Y196" s="2"/>
      <c r="Z196" s="2"/>
      <c r="AA196" s="2"/>
      <c r="AB196" s="2"/>
      <c r="AC196" s="2"/>
      <c r="AD196" s="2"/>
      <c r="AE196" s="2"/>
      <c r="AF196" s="2"/>
      <c r="AG196" s="2" t="s">
        <v>2219</v>
      </c>
      <c r="AH196" s="2" t="s">
        <v>2220</v>
      </c>
      <c r="AI196" s="2" t="s">
        <v>2221</v>
      </c>
      <c r="AJ196" s="2"/>
      <c r="AK196" s="2"/>
      <c r="AL196" s="2"/>
      <c r="AM196" s="2"/>
      <c r="AN196" s="2" t="s">
        <v>172</v>
      </c>
      <c r="AO196" s="2" t="s">
        <v>2222</v>
      </c>
      <c r="AP196" s="2" t="s">
        <v>89</v>
      </c>
    </row>
    <row r="197" customFormat="false" ht="15" hidden="false" customHeight="false" outlineLevel="0" collapsed="false">
      <c r="A197" s="8" t="s">
        <v>2223</v>
      </c>
      <c r="B197" s="8" t="s">
        <v>2223</v>
      </c>
      <c r="C197" s="2" t="s">
        <v>2224</v>
      </c>
      <c r="D197" s="2" t="s">
        <v>159</v>
      </c>
      <c r="E197" s="2" t="s">
        <v>160</v>
      </c>
      <c r="F197" s="9" t="n">
        <f aca="false">Precios!N197</f>
        <v>389</v>
      </c>
      <c r="G197" s="2" t="n">
        <v>4</v>
      </c>
      <c r="H197" s="10" t="str">
        <f aca="false">Parámetros!$B$28</f>
        <v>Nuevo</v>
      </c>
      <c r="I197" s="10" t="str">
        <f aca="false">Parámetros!$B$29</f>
        <v>Clásica</v>
      </c>
      <c r="J197" s="11" t="s">
        <v>2225</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c r="P197" s="2" t="s">
        <v>163</v>
      </c>
      <c r="Q197" s="2" t="s">
        <v>579</v>
      </c>
      <c r="R197" s="2" t="s">
        <v>165</v>
      </c>
      <c r="S197" s="2" t="s">
        <v>1425</v>
      </c>
      <c r="T197" s="2" t="s">
        <v>1426</v>
      </c>
      <c r="U197" s="2"/>
      <c r="V197" s="2"/>
      <c r="W197" s="2"/>
      <c r="X197" s="2"/>
      <c r="Y197" s="2"/>
      <c r="Z197" s="2"/>
      <c r="AA197" s="2" t="s">
        <v>178</v>
      </c>
      <c r="AB197" s="2" t="s">
        <v>2226</v>
      </c>
      <c r="AC197" s="2"/>
      <c r="AD197" s="2" t="s">
        <v>103</v>
      </c>
      <c r="AE197" s="2"/>
      <c r="AF197" s="2"/>
      <c r="AG197" s="2" t="s">
        <v>2227</v>
      </c>
      <c r="AH197" s="2"/>
      <c r="AI197" s="2"/>
      <c r="AJ197" s="2"/>
      <c r="AK197" s="2"/>
      <c r="AL197" s="2"/>
      <c r="AM197" s="2"/>
      <c r="AN197" s="2" t="s">
        <v>172</v>
      </c>
      <c r="AO197" s="2" t="s">
        <v>2228</v>
      </c>
      <c r="AP197" s="2" t="s">
        <v>1429</v>
      </c>
    </row>
    <row r="198" customFormat="false" ht="15" hidden="false" customHeight="false" outlineLevel="0" collapsed="false">
      <c r="A198" s="8" t="s">
        <v>2229</v>
      </c>
      <c r="B198" s="8" t="s">
        <v>2229</v>
      </c>
      <c r="C198" s="2" t="s">
        <v>2230</v>
      </c>
      <c r="D198" s="2" t="s">
        <v>141</v>
      </c>
      <c r="E198" s="2" t="s">
        <v>142</v>
      </c>
      <c r="F198" s="9" t="n">
        <f aca="false">Precios!N198</f>
        <v>168</v>
      </c>
      <c r="G198" s="2" t="n">
        <v>1418</v>
      </c>
      <c r="H198" s="10" t="str">
        <f aca="false">Parámetros!$B$28</f>
        <v>Nuevo</v>
      </c>
      <c r="I198" s="10" t="str">
        <f aca="false">Parámetros!$B$29</f>
        <v>Clásica</v>
      </c>
      <c r="J198" s="11" t="s">
        <v>2231</v>
      </c>
      <c r="K198" s="10" t="str">
        <f aca="false">Parámetros!$B$30</f>
        <v>Mercado Envíos</v>
      </c>
      <c r="L198" s="2" t="str">
        <f aca="false">IF(F198&gt;=Parámetros!$B$7,"Envío gratis (obligatorio en Mercado Libre)",Parámetros!$B$31)</f>
        <v>A cargo del comprador</v>
      </c>
      <c r="M198" s="10" t="str">
        <f aca="false">Parámetros!$B$32</f>
        <v>No acepto</v>
      </c>
      <c r="N198" s="10" t="str">
        <f aca="false">Parámetros!$B$33</f>
        <v>Sin garantía</v>
      </c>
      <c r="O198" s="2"/>
      <c r="P198" s="2" t="s">
        <v>2232</v>
      </c>
      <c r="Q198" s="2" t="s">
        <v>2233</v>
      </c>
      <c r="R198" s="2"/>
      <c r="S198" s="2"/>
      <c r="T198" s="2" t="s">
        <v>1726</v>
      </c>
      <c r="U198" s="2" t="n">
        <v>16</v>
      </c>
      <c r="V198" s="2" t="s">
        <v>217</v>
      </c>
      <c r="W198" s="2" t="n">
        <v>16</v>
      </c>
      <c r="X198" s="2" t="s">
        <v>2234</v>
      </c>
      <c r="Y198" s="2" t="s">
        <v>2235</v>
      </c>
      <c r="Z198" s="2" t="s">
        <v>133</v>
      </c>
      <c r="AA198" s="2" t="s">
        <v>81</v>
      </c>
      <c r="AB198" s="2"/>
      <c r="AC198" s="2"/>
      <c r="AD198" s="2"/>
      <c r="AE198" s="2"/>
      <c r="AF198" s="2"/>
      <c r="AG198" s="2" t="s">
        <v>2236</v>
      </c>
      <c r="AH198" s="2" t="s">
        <v>2237</v>
      </c>
      <c r="AI198" s="2" t="s">
        <v>2238</v>
      </c>
      <c r="AJ198" s="2"/>
      <c r="AK198" s="2"/>
      <c r="AL198" s="2"/>
      <c r="AM198" s="2"/>
      <c r="AN198" s="2" t="s">
        <v>87</v>
      </c>
      <c r="AO198" s="2" t="s">
        <v>2239</v>
      </c>
      <c r="AP198" s="2" t="s">
        <v>89</v>
      </c>
    </row>
    <row r="199" customFormat="false" ht="15" hidden="false" customHeight="false" outlineLevel="0" collapsed="false">
      <c r="A199" s="8" t="s">
        <v>2240</v>
      </c>
      <c r="B199" s="8" t="s">
        <v>2240</v>
      </c>
      <c r="C199" s="2" t="s">
        <v>2241</v>
      </c>
      <c r="D199" s="2" t="s">
        <v>141</v>
      </c>
      <c r="E199" s="2" t="s">
        <v>142</v>
      </c>
      <c r="F199" s="9" t="n">
        <f aca="false">Precios!N199</f>
        <v>317</v>
      </c>
      <c r="G199" s="2" t="n">
        <v>105</v>
      </c>
      <c r="H199" s="10" t="str">
        <f aca="false">Parámetros!$B$28</f>
        <v>Nuevo</v>
      </c>
      <c r="I199" s="10" t="str">
        <f aca="false">Parámetros!$B$29</f>
        <v>Clásica</v>
      </c>
      <c r="J199" s="11" t="s">
        <v>2242</v>
      </c>
      <c r="K199" s="10" t="str">
        <f aca="false">Parámetros!$B$30</f>
        <v>Mercado Envíos</v>
      </c>
      <c r="L199" s="2" t="str">
        <f aca="false">IF(F199&gt;=Parámetros!$B$7,"Envío gratis (obligatorio en Mercado Libre)",Parámetros!$B$31)</f>
        <v>Envío gratis (obligatorio en Mercado Libre)</v>
      </c>
      <c r="M199" s="10" t="str">
        <f aca="false">Parámetros!$B$32</f>
        <v>No acepto</v>
      </c>
      <c r="N199" s="10" t="str">
        <f aca="false">Parámetros!$B$33</f>
        <v>Sin garantía</v>
      </c>
      <c r="O199" s="2"/>
      <c r="P199" s="2" t="s">
        <v>2243</v>
      </c>
      <c r="Q199" s="2" t="s">
        <v>830</v>
      </c>
      <c r="R199" s="2"/>
      <c r="S199" s="2"/>
      <c r="T199" s="2" t="s">
        <v>1316</v>
      </c>
      <c r="U199" s="2" t="n">
        <v>125</v>
      </c>
      <c r="V199" s="2" t="s">
        <v>77</v>
      </c>
      <c r="W199" s="2" t="n">
        <v>1</v>
      </c>
      <c r="X199" s="2" t="s">
        <v>2244</v>
      </c>
      <c r="Y199" s="2" t="s">
        <v>2245</v>
      </c>
      <c r="Z199" s="2" t="s">
        <v>133</v>
      </c>
      <c r="AA199" s="2"/>
      <c r="AB199" s="2"/>
      <c r="AC199" s="2"/>
      <c r="AD199" s="2"/>
      <c r="AE199" s="2"/>
      <c r="AF199" s="2"/>
      <c r="AG199" s="2" t="s">
        <v>2246</v>
      </c>
      <c r="AH199" s="2" t="s">
        <v>2247</v>
      </c>
      <c r="AI199" s="2"/>
      <c r="AJ199" s="2"/>
      <c r="AK199" s="2"/>
      <c r="AL199" s="2"/>
      <c r="AM199" s="2"/>
      <c r="AN199" s="2" t="s">
        <v>87</v>
      </c>
      <c r="AO199" s="2" t="s">
        <v>2248</v>
      </c>
      <c r="AP199" s="2" t="s">
        <v>89</v>
      </c>
    </row>
    <row r="200" customFormat="false" ht="15" hidden="false" customHeight="false" outlineLevel="0" collapsed="false">
      <c r="A200" s="8" t="s">
        <v>2249</v>
      </c>
      <c r="B200" s="8" t="s">
        <v>2249</v>
      </c>
      <c r="C200" s="2" t="s">
        <v>2250</v>
      </c>
      <c r="D200" s="2" t="s">
        <v>1641</v>
      </c>
      <c r="E200" s="2" t="s">
        <v>1642</v>
      </c>
      <c r="F200" s="9" t="n">
        <f aca="false">Precios!N200</f>
        <v>57</v>
      </c>
      <c r="G200" s="2" t="n">
        <v>7401</v>
      </c>
      <c r="H200" s="10" t="str">
        <f aca="false">Parámetros!$B$28</f>
        <v>Nuevo</v>
      </c>
      <c r="I200" s="10" t="str">
        <f aca="false">Parámetros!$B$29</f>
        <v>Clásica</v>
      </c>
      <c r="J200" s="11" t="s">
        <v>2251</v>
      </c>
      <c r="K200" s="10" t="str">
        <f aca="false">Parámetros!$B$30</f>
        <v>Mercado Envíos</v>
      </c>
      <c r="L200" s="2" t="str">
        <f aca="false">IF(F200&gt;=Parámetros!$B$7,"Envío gratis (obligatorio en Mercado Libre)",Parámetros!$B$31)</f>
        <v>A cargo del comprador</v>
      </c>
      <c r="M200" s="10" t="str">
        <f aca="false">Parámetros!$B$32</f>
        <v>No acepto</v>
      </c>
      <c r="N200" s="10" t="str">
        <f aca="false">Parámetros!$B$33</f>
        <v>Sin garantía</v>
      </c>
      <c r="O200" s="2"/>
      <c r="P200" s="2" t="s">
        <v>2252</v>
      </c>
      <c r="Q200" s="2" t="s">
        <v>2253</v>
      </c>
      <c r="R200" s="2" t="s">
        <v>2254</v>
      </c>
      <c r="S200" s="2"/>
      <c r="T200" s="2" t="s">
        <v>2086</v>
      </c>
      <c r="U200" s="2" t="n">
        <v>40</v>
      </c>
      <c r="V200" s="2" t="s">
        <v>100</v>
      </c>
      <c r="W200" s="2" t="n">
        <v>1</v>
      </c>
      <c r="X200" s="2" t="s">
        <v>2255</v>
      </c>
      <c r="Y200" s="2" t="s">
        <v>2256</v>
      </c>
      <c r="Z200" s="2" t="s">
        <v>337</v>
      </c>
      <c r="AA200" s="2"/>
      <c r="AB200" s="2"/>
      <c r="AC200" s="2"/>
      <c r="AD200" s="2"/>
      <c r="AE200" s="2"/>
      <c r="AF200" s="2"/>
      <c r="AG200" s="2" t="s">
        <v>2257</v>
      </c>
      <c r="AH200" s="2" t="s">
        <v>2258</v>
      </c>
      <c r="AI200" s="2" t="s">
        <v>2259</v>
      </c>
      <c r="AJ200" s="2"/>
      <c r="AK200" s="2"/>
      <c r="AL200" s="2"/>
      <c r="AM200" s="2"/>
      <c r="AN200" s="2" t="s">
        <v>87</v>
      </c>
      <c r="AO200" s="2" t="s">
        <v>2260</v>
      </c>
      <c r="AP200" s="2" t="s">
        <v>89</v>
      </c>
    </row>
    <row r="201" customFormat="false" ht="15" hidden="false" customHeight="false" outlineLevel="0" collapsed="false">
      <c r="A201" s="8" t="s">
        <v>2261</v>
      </c>
      <c r="B201" s="8" t="s">
        <v>2261</v>
      </c>
      <c r="C201" s="2" t="s">
        <v>2262</v>
      </c>
      <c r="D201" s="2" t="s">
        <v>345</v>
      </c>
      <c r="E201" s="2" t="s">
        <v>346</v>
      </c>
      <c r="F201" s="9" t="n">
        <f aca="false">Precios!N201</f>
        <v>478</v>
      </c>
      <c r="G201" s="2" t="n">
        <v>288</v>
      </c>
      <c r="H201" s="10" t="str">
        <f aca="false">Parámetros!$B$28</f>
        <v>Nuevo</v>
      </c>
      <c r="I201" s="10" t="str">
        <f aca="false">Parámetros!$B$29</f>
        <v>Clásica</v>
      </c>
      <c r="J201" s="11" t="s">
        <v>2263</v>
      </c>
      <c r="K201" s="10" t="str">
        <f aca="false">Parámetros!$B$30</f>
        <v>Mercado Envíos</v>
      </c>
      <c r="L201" s="2" t="str">
        <f aca="false">IF(F201&gt;=Parámetros!$B$7,"Envío gratis (obligatorio en Mercado Libre)",Parámetros!$B$31)</f>
        <v>Envío gratis (obligatorio en Mercado Libre)</v>
      </c>
      <c r="M201" s="10" t="str">
        <f aca="false">Parámetros!$B$32</f>
        <v>No acepto</v>
      </c>
      <c r="N201" s="10" t="str">
        <f aca="false">Parámetros!$B$33</f>
        <v>Sin garantía</v>
      </c>
      <c r="O201" s="2"/>
      <c r="P201" s="2" t="s">
        <v>2264</v>
      </c>
      <c r="Q201" s="2" t="s">
        <v>2265</v>
      </c>
      <c r="R201" s="2" t="s">
        <v>2266</v>
      </c>
      <c r="S201" s="2"/>
      <c r="T201" s="2" t="s">
        <v>149</v>
      </c>
      <c r="U201" s="2" t="n">
        <v>20</v>
      </c>
      <c r="V201" s="2" t="s">
        <v>130</v>
      </c>
      <c r="W201" s="2" t="n">
        <v>20</v>
      </c>
      <c r="X201" s="2" t="s">
        <v>2267</v>
      </c>
      <c r="Y201" s="2" t="s">
        <v>2268</v>
      </c>
      <c r="Z201" s="2" t="s">
        <v>133</v>
      </c>
      <c r="AA201" s="2"/>
      <c r="AB201" s="2"/>
      <c r="AC201" s="2"/>
      <c r="AD201" s="2"/>
      <c r="AE201" s="2"/>
      <c r="AF201" s="2"/>
      <c r="AG201" s="2" t="s">
        <v>2269</v>
      </c>
      <c r="AH201" s="2" t="s">
        <v>2270</v>
      </c>
      <c r="AI201" s="2" t="s">
        <v>2271</v>
      </c>
      <c r="AJ201" s="2"/>
      <c r="AK201" s="2"/>
      <c r="AL201" s="2"/>
      <c r="AM201" s="2"/>
      <c r="AN201" s="2" t="s">
        <v>87</v>
      </c>
      <c r="AO201" s="2" t="s">
        <v>2272</v>
      </c>
      <c r="AP201" s="2" t="s">
        <v>89</v>
      </c>
    </row>
    <row r="202" customFormat="false" ht="15" hidden="false" customHeight="false" outlineLevel="0" collapsed="false">
      <c r="A202" s="8" t="s">
        <v>2273</v>
      </c>
      <c r="B202" s="8" t="s">
        <v>2273</v>
      </c>
      <c r="C202" s="2" t="s">
        <v>2274</v>
      </c>
      <c r="D202" s="2" t="s">
        <v>993</v>
      </c>
      <c r="E202" s="2" t="s">
        <v>994</v>
      </c>
      <c r="F202" s="9" t="n">
        <f aca="false">Precios!N202</f>
        <v>1022</v>
      </c>
      <c r="G202" s="2" t="n">
        <v>151</v>
      </c>
      <c r="H202" s="10" t="str">
        <f aca="false">Parámetros!$B$28</f>
        <v>Nuevo</v>
      </c>
      <c r="I202" s="10" t="str">
        <f aca="false">Parámetros!$B$29</f>
        <v>Clásica</v>
      </c>
      <c r="J202" s="11" t="s">
        <v>2275</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c r="P202" s="2" t="s">
        <v>2276</v>
      </c>
      <c r="Q202" s="2" t="s">
        <v>2277</v>
      </c>
      <c r="R202" s="2"/>
      <c r="S202" s="2" t="s">
        <v>2278</v>
      </c>
      <c r="T202" s="2" t="s">
        <v>149</v>
      </c>
      <c r="U202" s="2" t="n">
        <v>100</v>
      </c>
      <c r="V202" s="2" t="s">
        <v>130</v>
      </c>
      <c r="W202" s="2" t="n">
        <v>100</v>
      </c>
      <c r="X202" s="2" t="s">
        <v>2279</v>
      </c>
      <c r="Y202" s="2" t="s">
        <v>2278</v>
      </c>
      <c r="Z202" s="2" t="s">
        <v>133</v>
      </c>
      <c r="AA202" s="2"/>
      <c r="AB202" s="2"/>
      <c r="AC202" s="2"/>
      <c r="AD202" s="2"/>
      <c r="AE202" s="2"/>
      <c r="AF202" s="2"/>
      <c r="AG202" s="2" t="s">
        <v>2280</v>
      </c>
      <c r="AH202" s="2" t="s">
        <v>2281</v>
      </c>
      <c r="AI202" s="2" t="s">
        <v>2282</v>
      </c>
      <c r="AJ202" s="2"/>
      <c r="AK202" s="2"/>
      <c r="AL202" s="2"/>
      <c r="AM202" s="2"/>
      <c r="AN202" s="2" t="s">
        <v>87</v>
      </c>
      <c r="AO202" s="2" t="s">
        <v>2283</v>
      </c>
      <c r="AP202" s="2" t="s">
        <v>89</v>
      </c>
    </row>
    <row r="203" customFormat="false" ht="15" hidden="false" customHeight="false" outlineLevel="0" collapsed="false">
      <c r="A203" s="8" t="s">
        <v>2284</v>
      </c>
      <c r="B203" s="8" t="s">
        <v>2284</v>
      </c>
      <c r="C203" s="2" t="s">
        <v>2285</v>
      </c>
      <c r="D203" s="2" t="s">
        <v>1641</v>
      </c>
      <c r="E203" s="2" t="s">
        <v>1642</v>
      </c>
      <c r="F203" s="9" t="n">
        <f aca="false">Precios!N203</f>
        <v>127</v>
      </c>
      <c r="G203" s="2" t="n">
        <v>3015</v>
      </c>
      <c r="H203" s="10" t="str">
        <f aca="false">Parámetros!$B$28</f>
        <v>Nuevo</v>
      </c>
      <c r="I203" s="10" t="str">
        <f aca="false">Parámetros!$B$29</f>
        <v>Clásica</v>
      </c>
      <c r="J203" s="11" t="s">
        <v>2286</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c r="P203" s="2" t="s">
        <v>2287</v>
      </c>
      <c r="Q203" s="2" t="s">
        <v>2288</v>
      </c>
      <c r="R203" s="2"/>
      <c r="S203" s="2"/>
      <c r="T203" s="2" t="s">
        <v>2289</v>
      </c>
      <c r="U203" s="2" t="n">
        <v>60</v>
      </c>
      <c r="V203" s="2" t="s">
        <v>77</v>
      </c>
      <c r="W203" s="2" t="n">
        <v>1</v>
      </c>
      <c r="X203" s="2" t="s">
        <v>2290</v>
      </c>
      <c r="Y203" s="2"/>
      <c r="Z203" s="2" t="s">
        <v>337</v>
      </c>
      <c r="AA203" s="2"/>
      <c r="AB203" s="2"/>
      <c r="AC203" s="2"/>
      <c r="AD203" s="2"/>
      <c r="AE203" s="2"/>
      <c r="AF203" s="2"/>
      <c r="AG203" s="2" t="s">
        <v>2291</v>
      </c>
      <c r="AH203" s="2" t="s">
        <v>2292</v>
      </c>
      <c r="AI203" s="2" t="s">
        <v>2293</v>
      </c>
      <c r="AJ203" s="2"/>
      <c r="AK203" s="2"/>
      <c r="AL203" s="2"/>
      <c r="AM203" s="2"/>
      <c r="AN203" s="2" t="s">
        <v>87</v>
      </c>
      <c r="AO203" s="2" t="s">
        <v>2294</v>
      </c>
      <c r="AP203" s="2" t="s">
        <v>89</v>
      </c>
    </row>
    <row r="204" customFormat="false" ht="15" hidden="false" customHeight="false" outlineLevel="0" collapsed="false">
      <c r="A204" s="8" t="s">
        <v>2295</v>
      </c>
      <c r="B204" s="8" t="s">
        <v>2295</v>
      </c>
      <c r="C204" s="2" t="s">
        <v>2296</v>
      </c>
      <c r="D204" s="2" t="s">
        <v>448</v>
      </c>
      <c r="E204" s="2" t="s">
        <v>449</v>
      </c>
      <c r="F204" s="9" t="n">
        <f aca="false">Precios!N204</f>
        <v>287</v>
      </c>
      <c r="G204" s="2" t="n">
        <v>474</v>
      </c>
      <c r="H204" s="10" t="str">
        <f aca="false">Parámetros!$B$28</f>
        <v>Nuevo</v>
      </c>
      <c r="I204" s="10" t="str">
        <f aca="false">Parámetros!$B$29</f>
        <v>Clásica</v>
      </c>
      <c r="J204" s="11" t="s">
        <v>2297</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c r="P204" s="2" t="s">
        <v>2298</v>
      </c>
      <c r="Q204" s="2" t="s">
        <v>874</v>
      </c>
      <c r="R204" s="2" t="s">
        <v>1898</v>
      </c>
      <c r="S204" s="2"/>
      <c r="T204" s="2" t="s">
        <v>2299</v>
      </c>
      <c r="U204" s="2" t="n">
        <v>1</v>
      </c>
      <c r="V204" s="2" t="s">
        <v>2300</v>
      </c>
      <c r="W204" s="2" t="n">
        <v>1</v>
      </c>
      <c r="X204" s="2" t="s">
        <v>1900</v>
      </c>
      <c r="Y204" s="2" t="s">
        <v>1901</v>
      </c>
      <c r="Z204" s="2" t="s">
        <v>80</v>
      </c>
      <c r="AA204" s="2"/>
      <c r="AB204" s="2"/>
      <c r="AC204" s="2"/>
      <c r="AD204" s="2"/>
      <c r="AE204" s="2"/>
      <c r="AF204" s="2"/>
      <c r="AG204" s="2" t="s">
        <v>2301</v>
      </c>
      <c r="AH204" s="2" t="s">
        <v>2302</v>
      </c>
      <c r="AI204" s="2"/>
      <c r="AJ204" s="2"/>
      <c r="AK204" s="2"/>
      <c r="AL204" s="2"/>
      <c r="AM204" s="2"/>
      <c r="AN204" s="2" t="s">
        <v>87</v>
      </c>
      <c r="AO204" s="2" t="s">
        <v>2303</v>
      </c>
      <c r="AP204" s="2" t="s">
        <v>89</v>
      </c>
    </row>
    <row r="205" customFormat="false" ht="15" hidden="false" customHeight="false" outlineLevel="0" collapsed="false">
      <c r="A205" s="8" t="s">
        <v>2304</v>
      </c>
      <c r="B205" s="8" t="s">
        <v>2304</v>
      </c>
      <c r="C205" s="2" t="s">
        <v>2305</v>
      </c>
      <c r="D205" s="2" t="s">
        <v>141</v>
      </c>
      <c r="E205" s="2" t="s">
        <v>142</v>
      </c>
      <c r="F205" s="9" t="n">
        <f aca="false">Precios!N205</f>
        <v>292</v>
      </c>
      <c r="G205" s="2" t="n">
        <v>874</v>
      </c>
      <c r="H205" s="10" t="str">
        <f aca="false">Parámetros!$B$28</f>
        <v>Nuevo</v>
      </c>
      <c r="I205" s="10" t="str">
        <f aca="false">Parámetros!$B$29</f>
        <v>Clásica</v>
      </c>
      <c r="J205" s="11" t="s">
        <v>2306</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c r="P205" s="2" t="s">
        <v>2307</v>
      </c>
      <c r="Q205" s="2" t="s">
        <v>841</v>
      </c>
      <c r="R205" s="2"/>
      <c r="S205" s="2"/>
      <c r="T205" s="2" t="s">
        <v>1023</v>
      </c>
      <c r="U205" s="2" t="n">
        <v>10</v>
      </c>
      <c r="V205" s="2" t="s">
        <v>710</v>
      </c>
      <c r="W205" s="2" t="n">
        <v>10</v>
      </c>
      <c r="X205" s="2" t="s">
        <v>2074</v>
      </c>
      <c r="Y205" s="2" t="s">
        <v>2308</v>
      </c>
      <c r="Z205" s="2" t="s">
        <v>133</v>
      </c>
      <c r="AA205" s="2" t="s">
        <v>1026</v>
      </c>
      <c r="AB205" s="2"/>
      <c r="AC205" s="2"/>
      <c r="AD205" s="2"/>
      <c r="AE205" s="2"/>
      <c r="AF205" s="2"/>
      <c r="AG205" s="2" t="s">
        <v>2309</v>
      </c>
      <c r="AH205" s="2" t="s">
        <v>2310</v>
      </c>
      <c r="AI205" s="2"/>
      <c r="AJ205" s="2"/>
      <c r="AK205" s="2"/>
      <c r="AL205" s="2"/>
      <c r="AM205" s="2"/>
      <c r="AN205" s="2" t="s">
        <v>87</v>
      </c>
      <c r="AO205" s="2" t="s">
        <v>2311</v>
      </c>
      <c r="AP205" s="2" t="s">
        <v>89</v>
      </c>
    </row>
    <row r="206" customFormat="false" ht="15" hidden="false" customHeight="false" outlineLevel="0" collapsed="false">
      <c r="A206" s="8" t="s">
        <v>2312</v>
      </c>
      <c r="B206" s="8" t="s">
        <v>2312</v>
      </c>
      <c r="C206" s="2" t="s">
        <v>2313</v>
      </c>
      <c r="D206" s="2" t="s">
        <v>1641</v>
      </c>
      <c r="E206" s="2" t="s">
        <v>1642</v>
      </c>
      <c r="F206" s="9" t="n">
        <f aca="false">Precios!N206</f>
        <v>296</v>
      </c>
      <c r="G206" s="2" t="n">
        <v>157</v>
      </c>
      <c r="H206" s="10" t="str">
        <f aca="false">Parámetros!$B$28</f>
        <v>Nuevo</v>
      </c>
      <c r="I206" s="10" t="str">
        <f aca="false">Parámetros!$B$29</f>
        <v>Clásica</v>
      </c>
      <c r="J206" s="11" t="s">
        <v>2314</v>
      </c>
      <c r="K206" s="10" t="str">
        <f aca="false">Parámetros!$B$30</f>
        <v>Mercado Envíos</v>
      </c>
      <c r="L206" s="2" t="str">
        <f aca="false">IF(F206&gt;=Parámetros!$B$7,"Envío gratis (obligatorio en Mercado Libre)",Parámetros!$B$31)</f>
        <v>A cargo del comprador</v>
      </c>
      <c r="M206" s="10" t="str">
        <f aca="false">Parámetros!$B$32</f>
        <v>No acepto</v>
      </c>
      <c r="N206" s="10" t="str">
        <f aca="false">Parámetros!$B$33</f>
        <v>Sin garantía</v>
      </c>
      <c r="O206" s="2"/>
      <c r="P206" s="2" t="s">
        <v>2315</v>
      </c>
      <c r="Q206" s="2"/>
      <c r="R206" s="2"/>
      <c r="S206" s="2"/>
      <c r="T206" s="2" t="s">
        <v>1887</v>
      </c>
      <c r="U206" s="2" t="n">
        <v>85</v>
      </c>
      <c r="V206" s="2" t="s">
        <v>100</v>
      </c>
      <c r="W206" s="2" t="n">
        <v>1</v>
      </c>
      <c r="X206" s="2" t="s">
        <v>2316</v>
      </c>
      <c r="Y206" s="2" t="s">
        <v>2317</v>
      </c>
      <c r="Z206" s="2" t="s">
        <v>337</v>
      </c>
      <c r="AA206" s="2"/>
      <c r="AB206" s="2"/>
      <c r="AC206" s="2"/>
      <c r="AD206" s="2"/>
      <c r="AE206" s="2"/>
      <c r="AF206" s="2"/>
      <c r="AG206" s="2" t="s">
        <v>2318</v>
      </c>
      <c r="AH206" s="2" t="s">
        <v>2319</v>
      </c>
      <c r="AI206" s="2"/>
      <c r="AJ206" s="2"/>
      <c r="AK206" s="2"/>
      <c r="AL206" s="2"/>
      <c r="AM206" s="2"/>
      <c r="AN206" s="2" t="s">
        <v>87</v>
      </c>
      <c r="AO206" s="2" t="s">
        <v>2320</v>
      </c>
      <c r="AP206" s="2" t="s">
        <v>89</v>
      </c>
    </row>
    <row r="207" customFormat="false" ht="15" hidden="false" customHeight="false" outlineLevel="0" collapsed="false">
      <c r="A207" s="8" t="s">
        <v>2321</v>
      </c>
      <c r="B207" s="8" t="s">
        <v>2321</v>
      </c>
      <c r="C207" s="2" t="s">
        <v>2322</v>
      </c>
      <c r="D207" s="2" t="s">
        <v>159</v>
      </c>
      <c r="E207" s="2" t="s">
        <v>160</v>
      </c>
      <c r="F207" s="9" t="n">
        <f aca="false">Precios!N207</f>
        <v>212</v>
      </c>
      <c r="G207" s="2" t="n">
        <v>223</v>
      </c>
      <c r="H207" s="10" t="str">
        <f aca="false">Parámetros!$B$28</f>
        <v>Nuevo</v>
      </c>
      <c r="I207" s="10" t="str">
        <f aca="false">Parámetros!$B$29</f>
        <v>Clásica</v>
      </c>
      <c r="J207" s="11" t="s">
        <v>2323</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c r="P207" s="2" t="s">
        <v>227</v>
      </c>
      <c r="Q207" s="2" t="s">
        <v>579</v>
      </c>
      <c r="R207" s="2" t="s">
        <v>864</v>
      </c>
      <c r="S207" s="2" t="s">
        <v>230</v>
      </c>
      <c r="T207" s="2" t="s">
        <v>167</v>
      </c>
      <c r="U207" s="2" t="n">
        <v>40</v>
      </c>
      <c r="V207" s="2" t="s">
        <v>168</v>
      </c>
      <c r="W207" s="2" t="n">
        <v>40</v>
      </c>
      <c r="X207" s="2"/>
      <c r="Y207" s="2"/>
      <c r="Z207" s="2"/>
      <c r="AA207" s="2" t="s">
        <v>166</v>
      </c>
      <c r="AB207" s="2" t="s">
        <v>230</v>
      </c>
      <c r="AC207" s="2"/>
      <c r="AD207" s="2" t="s">
        <v>103</v>
      </c>
      <c r="AE207" s="2"/>
      <c r="AF207" s="2"/>
      <c r="AG207" s="2" t="s">
        <v>2324</v>
      </c>
      <c r="AH207" s="2" t="s">
        <v>2325</v>
      </c>
      <c r="AI207" s="2" t="s">
        <v>2326</v>
      </c>
      <c r="AJ207" s="2"/>
      <c r="AK207" s="2"/>
      <c r="AL207" s="2"/>
      <c r="AM207" s="2"/>
      <c r="AN207" s="2" t="s">
        <v>172</v>
      </c>
      <c r="AO207" s="2" t="s">
        <v>2327</v>
      </c>
      <c r="AP207" s="2" t="s">
        <v>89</v>
      </c>
    </row>
    <row r="208" customFormat="false" ht="15" hidden="false" customHeight="false" outlineLevel="0" collapsed="false">
      <c r="A208" s="8" t="s">
        <v>2328</v>
      </c>
      <c r="B208" s="8" t="s">
        <v>2328</v>
      </c>
      <c r="C208" s="2" t="s">
        <v>2329</v>
      </c>
      <c r="D208" s="2" t="s">
        <v>141</v>
      </c>
      <c r="E208" s="2" t="s">
        <v>142</v>
      </c>
      <c r="F208" s="9" t="n">
        <f aca="false">Precios!N208</f>
        <v>257</v>
      </c>
      <c r="G208" s="2" t="n">
        <v>846</v>
      </c>
      <c r="H208" s="10" t="str">
        <f aca="false">Parámetros!$B$28</f>
        <v>Nuevo</v>
      </c>
      <c r="I208" s="10" t="str">
        <f aca="false">Parámetros!$B$29</f>
        <v>Clásica</v>
      </c>
      <c r="J208" s="11" t="s">
        <v>2330</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c r="P208" s="2" t="s">
        <v>2331</v>
      </c>
      <c r="Q208" s="2"/>
      <c r="R208" s="2"/>
      <c r="S208" s="2"/>
      <c r="T208" s="2" t="s">
        <v>149</v>
      </c>
      <c r="U208" s="2" t="n">
        <v>24</v>
      </c>
      <c r="V208" s="2" t="s">
        <v>130</v>
      </c>
      <c r="W208" s="2" t="n">
        <v>24</v>
      </c>
      <c r="X208" s="2" t="s">
        <v>2332</v>
      </c>
      <c r="Y208" s="2" t="s">
        <v>2333</v>
      </c>
      <c r="Z208" s="2" t="s">
        <v>133</v>
      </c>
      <c r="AA208" s="2"/>
      <c r="AB208" s="2"/>
      <c r="AC208" s="2"/>
      <c r="AD208" s="2"/>
      <c r="AE208" s="2"/>
      <c r="AF208" s="2"/>
      <c r="AG208" s="2" t="s">
        <v>2334</v>
      </c>
      <c r="AH208" s="2" t="s">
        <v>2335</v>
      </c>
      <c r="AI208" s="2" t="s">
        <v>2336</v>
      </c>
      <c r="AJ208" s="2"/>
      <c r="AK208" s="2"/>
      <c r="AL208" s="2"/>
      <c r="AM208" s="2"/>
      <c r="AN208" s="2" t="s">
        <v>87</v>
      </c>
      <c r="AO208" s="2" t="s">
        <v>2337</v>
      </c>
      <c r="AP208" s="2" t="s">
        <v>89</v>
      </c>
    </row>
    <row r="209" customFormat="false" ht="15" hidden="false" customHeight="false" outlineLevel="0" collapsed="false">
      <c r="A209" s="8" t="s">
        <v>2338</v>
      </c>
      <c r="B209" s="8" t="s">
        <v>2338</v>
      </c>
      <c r="C209" s="2" t="s">
        <v>2339</v>
      </c>
      <c r="D209" s="2" t="s">
        <v>68</v>
      </c>
      <c r="E209" s="2" t="s">
        <v>69</v>
      </c>
      <c r="F209" s="9" t="n">
        <f aca="false">Precios!N209</f>
        <v>218</v>
      </c>
      <c r="G209" s="2" t="n">
        <v>158</v>
      </c>
      <c r="H209" s="10" t="str">
        <f aca="false">Parámetros!$B$28</f>
        <v>Nuevo</v>
      </c>
      <c r="I209" s="10" t="str">
        <f aca="false">Parámetros!$B$29</f>
        <v>Clásica</v>
      </c>
      <c r="J209" s="11" t="s">
        <v>2340</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2341</v>
      </c>
      <c r="P209" s="2" t="s">
        <v>2264</v>
      </c>
      <c r="Q209" s="2" t="s">
        <v>2342</v>
      </c>
      <c r="R209" s="2"/>
      <c r="S209" s="2"/>
      <c r="T209" s="2" t="s">
        <v>2343</v>
      </c>
      <c r="U209" s="2" t="n">
        <v>2</v>
      </c>
      <c r="V209" s="2" t="s">
        <v>710</v>
      </c>
      <c r="W209" s="2" t="n">
        <v>2</v>
      </c>
      <c r="X209" s="2" t="s">
        <v>2344</v>
      </c>
      <c r="Y209" s="2" t="s">
        <v>2345</v>
      </c>
      <c r="Z209" s="2" t="s">
        <v>2346</v>
      </c>
      <c r="AA209" s="2"/>
      <c r="AB209" s="2"/>
      <c r="AC209" s="2"/>
      <c r="AD209" s="2"/>
      <c r="AE209" s="2"/>
      <c r="AF209" s="2"/>
      <c r="AG209" s="2" t="s">
        <v>2347</v>
      </c>
      <c r="AH209" s="2" t="s">
        <v>2348</v>
      </c>
      <c r="AI209" s="2"/>
      <c r="AJ209" s="2"/>
      <c r="AK209" s="2"/>
      <c r="AL209" s="2"/>
      <c r="AM209" s="2"/>
      <c r="AN209" s="2" t="s">
        <v>87</v>
      </c>
      <c r="AO209" s="2" t="s">
        <v>2349</v>
      </c>
      <c r="AP209" s="2" t="s">
        <v>89</v>
      </c>
    </row>
    <row r="210" customFormat="false" ht="15" hidden="false" customHeight="false" outlineLevel="0" collapsed="false">
      <c r="A210" s="8" t="s">
        <v>2350</v>
      </c>
      <c r="B210" s="8" t="s">
        <v>2350</v>
      </c>
      <c r="C210" s="2" t="s">
        <v>2351</v>
      </c>
      <c r="D210" s="2" t="s">
        <v>141</v>
      </c>
      <c r="E210" s="2" t="s">
        <v>142</v>
      </c>
      <c r="F210" s="9" t="n">
        <f aca="false">Precios!N210</f>
        <v>692</v>
      </c>
      <c r="G210" s="2" t="n">
        <v>175</v>
      </c>
      <c r="H210" s="10" t="str">
        <f aca="false">Parámetros!$B$28</f>
        <v>Nuevo</v>
      </c>
      <c r="I210" s="10" t="str">
        <f aca="false">Parámetros!$B$29</f>
        <v>Clásica</v>
      </c>
      <c r="J210" s="11" t="s">
        <v>2352</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c r="P210" s="2" t="s">
        <v>1070</v>
      </c>
      <c r="Q210" s="2" t="s">
        <v>349</v>
      </c>
      <c r="R210" s="2" t="s">
        <v>1071</v>
      </c>
      <c r="S210" s="2"/>
      <c r="T210" s="2" t="s">
        <v>1073</v>
      </c>
      <c r="U210" s="2" t="n">
        <v>60</v>
      </c>
      <c r="V210" s="2" t="s">
        <v>130</v>
      </c>
      <c r="W210" s="2" t="n">
        <v>60</v>
      </c>
      <c r="X210" s="2" t="s">
        <v>2353</v>
      </c>
      <c r="Y210" s="2" t="s">
        <v>2354</v>
      </c>
      <c r="Z210" s="2" t="s">
        <v>133</v>
      </c>
      <c r="AA210" s="2" t="s">
        <v>81</v>
      </c>
      <c r="AB210" s="2"/>
      <c r="AC210" s="2"/>
      <c r="AD210" s="2"/>
      <c r="AE210" s="2"/>
      <c r="AF210" s="2"/>
      <c r="AG210" s="2" t="s">
        <v>2355</v>
      </c>
      <c r="AH210" s="2" t="s">
        <v>2356</v>
      </c>
      <c r="AI210" s="2" t="s">
        <v>2357</v>
      </c>
      <c r="AJ210" s="2"/>
      <c r="AK210" s="2"/>
      <c r="AL210" s="2"/>
      <c r="AM210" s="2"/>
      <c r="AN210" s="2" t="s">
        <v>87</v>
      </c>
      <c r="AO210" s="2" t="s">
        <v>2358</v>
      </c>
      <c r="AP210" s="2" t="s">
        <v>89</v>
      </c>
    </row>
    <row r="211" customFormat="false" ht="15" hidden="false" customHeight="false" outlineLevel="0" collapsed="false">
      <c r="A211" s="8" t="s">
        <v>2359</v>
      </c>
      <c r="B211" s="8" t="s">
        <v>2359</v>
      </c>
      <c r="C211" s="2" t="s">
        <v>2360</v>
      </c>
      <c r="D211" s="2" t="s">
        <v>2118</v>
      </c>
      <c r="E211" s="2" t="s">
        <v>2119</v>
      </c>
      <c r="F211" s="9" t="n">
        <f aca="false">Precios!N211</f>
        <v>81</v>
      </c>
      <c r="G211" s="2" t="n">
        <v>284</v>
      </c>
      <c r="H211" s="10" t="str">
        <f aca="false">Parámetros!$B$28</f>
        <v>Nuevo</v>
      </c>
      <c r="I211" s="10" t="str">
        <f aca="false">Parámetros!$B$29</f>
        <v>Clásica</v>
      </c>
      <c r="J211" s="11" t="s">
        <v>2361</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c r="P211" s="2" t="s">
        <v>2121</v>
      </c>
      <c r="Q211" s="2" t="s">
        <v>594</v>
      </c>
      <c r="R211" s="2" t="s">
        <v>2122</v>
      </c>
      <c r="S211" s="2" t="s">
        <v>2362</v>
      </c>
      <c r="T211" s="2" t="s">
        <v>2218</v>
      </c>
      <c r="U211" s="2" t="n">
        <v>316</v>
      </c>
      <c r="V211" s="2" t="s">
        <v>77</v>
      </c>
      <c r="W211" s="2" t="n">
        <v>1</v>
      </c>
      <c r="X211" s="2"/>
      <c r="Y211" s="2"/>
      <c r="Z211" s="2"/>
      <c r="AA211" s="2"/>
      <c r="AB211" s="2"/>
      <c r="AC211" s="2" t="s">
        <v>2123</v>
      </c>
      <c r="AD211" s="2"/>
      <c r="AE211" s="2" t="s">
        <v>2363</v>
      </c>
      <c r="AF211" s="2"/>
      <c r="AG211" s="2" t="s">
        <v>2364</v>
      </c>
      <c r="AH211" s="2" t="s">
        <v>2365</v>
      </c>
      <c r="AI211" s="2" t="s">
        <v>2366</v>
      </c>
      <c r="AJ211" s="2"/>
      <c r="AK211" s="2"/>
      <c r="AL211" s="2"/>
      <c r="AM211" s="2"/>
      <c r="AN211" s="2" t="s">
        <v>172</v>
      </c>
      <c r="AO211" s="2" t="s">
        <v>2367</v>
      </c>
      <c r="AP211" s="2" t="s">
        <v>89</v>
      </c>
    </row>
    <row r="212" customFormat="false" ht="15" hidden="false" customHeight="false" outlineLevel="0" collapsed="false">
      <c r="A212" s="8" t="s">
        <v>2368</v>
      </c>
      <c r="B212" s="8" t="s">
        <v>2368</v>
      </c>
      <c r="C212" s="2" t="s">
        <v>2369</v>
      </c>
      <c r="D212" s="2" t="s">
        <v>2370</v>
      </c>
      <c r="E212" s="2" t="s">
        <v>2371</v>
      </c>
      <c r="F212" s="9" t="n">
        <f aca="false">Precios!N212</f>
        <v>177</v>
      </c>
      <c r="G212" s="2" t="n">
        <v>948</v>
      </c>
      <c r="H212" s="10" t="str">
        <f aca="false">Parámetros!$B$28</f>
        <v>Nuevo</v>
      </c>
      <c r="I212" s="10" t="str">
        <f aca="false">Parámetros!$B$29</f>
        <v>Clásica</v>
      </c>
      <c r="J212" s="11" t="s">
        <v>2372</v>
      </c>
      <c r="K212" s="10" t="str">
        <f aca="false">Parámetros!$B$30</f>
        <v>Mercado Envíos</v>
      </c>
      <c r="L212" s="2" t="str">
        <f aca="false">IF(F212&gt;=Parámetros!$B$7,"Envío gratis (obligatorio en Mercado Libre)",Parámetros!$B$31)</f>
        <v>A cargo del comprador</v>
      </c>
      <c r="M212" s="10" t="str">
        <f aca="false">Parámetros!$B$32</f>
        <v>No acepto</v>
      </c>
      <c r="N212" s="10" t="str">
        <f aca="false">Parámetros!$B$33</f>
        <v>Sin garantía</v>
      </c>
      <c r="O212" s="2"/>
      <c r="P212" s="2" t="s">
        <v>2373</v>
      </c>
      <c r="Q212" s="2" t="s">
        <v>2374</v>
      </c>
      <c r="R212" s="2"/>
      <c r="S212" s="2"/>
      <c r="T212" s="2" t="s">
        <v>2375</v>
      </c>
      <c r="U212" s="2" t="n">
        <v>24</v>
      </c>
      <c r="V212" s="2" t="s">
        <v>2376</v>
      </c>
      <c r="W212" s="2" t="n">
        <v>24</v>
      </c>
      <c r="X212" s="2" t="s">
        <v>2377</v>
      </c>
      <c r="Y212" s="2" t="s">
        <v>2046</v>
      </c>
      <c r="Z212" s="2" t="s">
        <v>133</v>
      </c>
      <c r="AA212" s="2"/>
      <c r="AB212" s="2"/>
      <c r="AC212" s="2" t="s">
        <v>2209</v>
      </c>
      <c r="AD212" s="2"/>
      <c r="AE212" s="2"/>
      <c r="AF212" s="2"/>
      <c r="AG212" s="2" t="s">
        <v>2378</v>
      </c>
      <c r="AH212" s="2" t="s">
        <v>2379</v>
      </c>
      <c r="AI212" s="2"/>
      <c r="AJ212" s="2"/>
      <c r="AK212" s="2"/>
      <c r="AL212" s="2"/>
      <c r="AM212" s="2"/>
      <c r="AN212" s="2" t="s">
        <v>87</v>
      </c>
      <c r="AO212" s="2" t="s">
        <v>2380</v>
      </c>
      <c r="AP212" s="2" t="s">
        <v>89</v>
      </c>
    </row>
    <row r="213" customFormat="false" ht="15" hidden="false" customHeight="false" outlineLevel="0" collapsed="false">
      <c r="A213" s="8" t="s">
        <v>2381</v>
      </c>
      <c r="B213" s="8" t="s">
        <v>2381</v>
      </c>
      <c r="C213" s="2" t="s">
        <v>2382</v>
      </c>
      <c r="D213" s="2" t="s">
        <v>2383</v>
      </c>
      <c r="E213" s="2" t="s">
        <v>2384</v>
      </c>
      <c r="F213" s="9" t="n">
        <f aca="false">Precios!N213</f>
        <v>133</v>
      </c>
      <c r="G213" s="2" t="n">
        <v>1143</v>
      </c>
      <c r="H213" s="10" t="str">
        <f aca="false">Parámetros!$B$28</f>
        <v>Nuevo</v>
      </c>
      <c r="I213" s="10" t="str">
        <f aca="false">Parámetros!$B$29</f>
        <v>Clásica</v>
      </c>
      <c r="J213" s="11" t="s">
        <v>2385</v>
      </c>
      <c r="K213" s="10" t="str">
        <f aca="false">Parámetros!$B$30</f>
        <v>Mercado Envíos</v>
      </c>
      <c r="L213" s="2" t="str">
        <f aca="false">IF(F213&gt;=Parámetros!$B$7,"Envío gratis (obligatorio en Mercado Libre)",Parámetros!$B$31)</f>
        <v>A cargo del comprador</v>
      </c>
      <c r="M213" s="10" t="str">
        <f aca="false">Parámetros!$B$32</f>
        <v>No acepto</v>
      </c>
      <c r="N213" s="10" t="str">
        <f aca="false">Parámetros!$B$33</f>
        <v>Sin garantía</v>
      </c>
      <c r="O213" s="2"/>
      <c r="P213" s="2" t="s">
        <v>2386</v>
      </c>
      <c r="Q213" s="2" t="s">
        <v>2387</v>
      </c>
      <c r="R213" s="2"/>
      <c r="S213" s="2"/>
      <c r="T213" s="2" t="s">
        <v>2388</v>
      </c>
      <c r="U213" s="2" t="n">
        <v>5</v>
      </c>
      <c r="V213" s="2" t="s">
        <v>710</v>
      </c>
      <c r="W213" s="2" t="n">
        <v>5</v>
      </c>
      <c r="X213" s="2" t="s">
        <v>2389</v>
      </c>
      <c r="Y213" s="2" t="s">
        <v>2390</v>
      </c>
      <c r="Z213" s="2" t="s">
        <v>133</v>
      </c>
      <c r="AA213" s="2"/>
      <c r="AB213" s="2"/>
      <c r="AC213" s="2"/>
      <c r="AD213" s="2"/>
      <c r="AE213" s="2"/>
      <c r="AF213" s="2"/>
      <c r="AG213" s="2" t="s">
        <v>2391</v>
      </c>
      <c r="AH213" s="2" t="s">
        <v>2392</v>
      </c>
      <c r="AI213" s="2" t="s">
        <v>2393</v>
      </c>
      <c r="AJ213" s="2"/>
      <c r="AK213" s="2"/>
      <c r="AL213" s="2"/>
      <c r="AM213" s="2"/>
      <c r="AN213" s="2" t="s">
        <v>87</v>
      </c>
      <c r="AO213" s="2" t="s">
        <v>2394</v>
      </c>
      <c r="AP213" s="2" t="s">
        <v>89</v>
      </c>
    </row>
    <row r="214" customFormat="false" ht="15" hidden="false" customHeight="false" outlineLevel="0" collapsed="false">
      <c r="A214" s="8" t="s">
        <v>2395</v>
      </c>
      <c r="B214" s="8" t="s">
        <v>2395</v>
      </c>
      <c r="C214" s="2" t="s">
        <v>2396</v>
      </c>
      <c r="D214" s="2" t="s">
        <v>542</v>
      </c>
      <c r="E214" s="2" t="s">
        <v>543</v>
      </c>
      <c r="F214" s="9" t="n">
        <f aca="false">Precios!N214</f>
        <v>307</v>
      </c>
      <c r="G214" s="2" t="n">
        <v>96</v>
      </c>
      <c r="H214" s="10" t="str">
        <f aca="false">Parámetros!$B$28</f>
        <v>Nuevo</v>
      </c>
      <c r="I214" s="10" t="str">
        <f aca="false">Parámetros!$B$29</f>
        <v>Clásica</v>
      </c>
      <c r="J214" s="11" t="s">
        <v>2397</v>
      </c>
      <c r="K214" s="10" t="str">
        <f aca="false">Parámetros!$B$30</f>
        <v>Mercado Envíos</v>
      </c>
      <c r="L214" s="2" t="str">
        <f aca="false">IF(F214&gt;=Parámetros!$B$7,"Envío gratis (obligatorio en Mercado Libre)",Parámetros!$B$31)</f>
        <v>Envío gratis (obligatorio en Mercado Libre)</v>
      </c>
      <c r="M214" s="10" t="str">
        <f aca="false">Parámetros!$B$32</f>
        <v>No acepto</v>
      </c>
      <c r="N214" s="10" t="str">
        <f aca="false">Parámetros!$B$33</f>
        <v>Sin garantía</v>
      </c>
      <c r="O214" s="2"/>
      <c r="P214" s="2" t="s">
        <v>1610</v>
      </c>
      <c r="Q214" s="2" t="s">
        <v>349</v>
      </c>
      <c r="R214" s="2"/>
      <c r="S214" s="2"/>
      <c r="T214" s="2" t="s">
        <v>149</v>
      </c>
      <c r="U214" s="2" t="n">
        <v>50</v>
      </c>
      <c r="V214" s="2" t="s">
        <v>130</v>
      </c>
      <c r="W214" s="2" t="n">
        <v>50</v>
      </c>
      <c r="X214" s="2" t="s">
        <v>1611</v>
      </c>
      <c r="Y214" s="2" t="s">
        <v>2398</v>
      </c>
      <c r="Z214" s="2" t="s">
        <v>133</v>
      </c>
      <c r="AA214" s="2"/>
      <c r="AB214" s="2"/>
      <c r="AC214" s="2"/>
      <c r="AD214" s="2"/>
      <c r="AE214" s="2"/>
      <c r="AF214" s="2"/>
      <c r="AG214" s="2" t="s">
        <v>2399</v>
      </c>
      <c r="AH214" s="2" t="s">
        <v>2400</v>
      </c>
      <c r="AI214" s="2"/>
      <c r="AJ214" s="2"/>
      <c r="AK214" s="2"/>
      <c r="AL214" s="2"/>
      <c r="AM214" s="2"/>
      <c r="AN214" s="2" t="s">
        <v>87</v>
      </c>
      <c r="AO214" s="2" t="s">
        <v>2401</v>
      </c>
      <c r="AP214" s="2" t="s">
        <v>89</v>
      </c>
    </row>
    <row r="215" customFormat="false" ht="15" hidden="false" customHeight="false" outlineLevel="0" collapsed="false">
      <c r="A215" s="8" t="s">
        <v>2402</v>
      </c>
      <c r="B215" s="8" t="s">
        <v>2402</v>
      </c>
      <c r="C215" s="2" t="s">
        <v>2403</v>
      </c>
      <c r="D215" s="2" t="s">
        <v>2118</v>
      </c>
      <c r="E215" s="2" t="s">
        <v>2119</v>
      </c>
      <c r="F215" s="9" t="n">
        <f aca="false">Precios!N215</f>
        <v>81</v>
      </c>
      <c r="G215" s="2" t="n">
        <v>416</v>
      </c>
      <c r="H215" s="10" t="str">
        <f aca="false">Parámetros!$B$28</f>
        <v>Nuevo</v>
      </c>
      <c r="I215" s="10" t="str">
        <f aca="false">Parámetros!$B$29</f>
        <v>Clásica</v>
      </c>
      <c r="J215" s="11" t="s">
        <v>2404</v>
      </c>
      <c r="K215" s="10" t="str">
        <f aca="false">Parámetros!$B$30</f>
        <v>Mercado Envíos</v>
      </c>
      <c r="L215" s="2" t="str">
        <f aca="false">IF(F215&gt;=Parámetros!$B$7,"Envío gratis (obligatorio en Mercado Libre)",Parámetros!$B$31)</f>
        <v>A cargo del comprador</v>
      </c>
      <c r="M215" s="10" t="str">
        <f aca="false">Parámetros!$B$32</f>
        <v>No acepto</v>
      </c>
      <c r="N215" s="10" t="str">
        <f aca="false">Parámetros!$B$33</f>
        <v>Sin garantía</v>
      </c>
      <c r="O215" s="2"/>
      <c r="P215" s="2" t="s">
        <v>2121</v>
      </c>
      <c r="Q215" s="2" t="s">
        <v>594</v>
      </c>
      <c r="R215" s="2" t="s">
        <v>2122</v>
      </c>
      <c r="S215" s="2" t="s">
        <v>2405</v>
      </c>
      <c r="T215" s="2" t="s">
        <v>2218</v>
      </c>
      <c r="U215" s="2" t="n">
        <v>316</v>
      </c>
      <c r="V215" s="2" t="s">
        <v>77</v>
      </c>
      <c r="W215" s="2" t="n">
        <v>1</v>
      </c>
      <c r="X215" s="2"/>
      <c r="Y215" s="2"/>
      <c r="Z215" s="2"/>
      <c r="AA215" s="2"/>
      <c r="AB215" s="2"/>
      <c r="AC215" s="2"/>
      <c r="AD215" s="2"/>
      <c r="AE215" s="2"/>
      <c r="AF215" s="2"/>
      <c r="AG215" s="2" t="s">
        <v>2406</v>
      </c>
      <c r="AH215" s="2" t="s">
        <v>2407</v>
      </c>
      <c r="AI215" s="2" t="s">
        <v>2408</v>
      </c>
      <c r="AJ215" s="2"/>
      <c r="AK215" s="2"/>
      <c r="AL215" s="2"/>
      <c r="AM215" s="2"/>
      <c r="AN215" s="2" t="s">
        <v>172</v>
      </c>
      <c r="AO215" s="2" t="s">
        <v>2409</v>
      </c>
      <c r="AP215" s="2" t="s">
        <v>89</v>
      </c>
    </row>
    <row r="216" customFormat="false" ht="15" hidden="false" customHeight="false" outlineLevel="0" collapsed="false">
      <c r="A216" s="8" t="s">
        <v>2410</v>
      </c>
      <c r="B216" s="8" t="s">
        <v>2410</v>
      </c>
      <c r="C216" s="2" t="s">
        <v>2411</v>
      </c>
      <c r="D216" s="2" t="s">
        <v>704</v>
      </c>
      <c r="E216" s="2" t="s">
        <v>705</v>
      </c>
      <c r="F216" s="9" t="n">
        <f aca="false">Precios!N216</f>
        <v>906</v>
      </c>
      <c r="G216" s="2" t="n">
        <v>11</v>
      </c>
      <c r="H216" s="10" t="str">
        <f aca="false">Parámetros!$B$28</f>
        <v>Nuevo</v>
      </c>
      <c r="I216" s="10" t="str">
        <f aca="false">Parámetros!$B$29</f>
        <v>Clásica</v>
      </c>
      <c r="J216" s="11" t="s">
        <v>2412</v>
      </c>
      <c r="K216" s="10" t="str">
        <f aca="false">Parámetros!$B$30</f>
        <v>Mercado Envíos</v>
      </c>
      <c r="L216" s="2" t="str">
        <f aca="false">IF(F216&gt;=Parámetros!$B$7,"Envío gratis (obligatorio en Mercado Libre)",Parámetros!$B$31)</f>
        <v>Envío gratis (obligatorio en Mercado Libre)</v>
      </c>
      <c r="M216" s="10" t="str">
        <f aca="false">Parámetros!$B$32</f>
        <v>No acepto</v>
      </c>
      <c r="N216" s="10" t="str">
        <f aca="false">Parámetros!$B$33</f>
        <v>Sin garantía</v>
      </c>
      <c r="O216" s="2"/>
      <c r="P216" s="2" t="s">
        <v>2413</v>
      </c>
      <c r="Q216" s="2" t="s">
        <v>146</v>
      </c>
      <c r="R216" s="2" t="s">
        <v>2414</v>
      </c>
      <c r="S216" s="2"/>
      <c r="T216" s="2" t="s">
        <v>2415</v>
      </c>
      <c r="U216" s="2" t="n">
        <v>120</v>
      </c>
      <c r="V216" s="2" t="s">
        <v>2416</v>
      </c>
      <c r="W216" s="2" t="n">
        <v>1</v>
      </c>
      <c r="X216" s="2" t="s">
        <v>2417</v>
      </c>
      <c r="Y216" s="2" t="s">
        <v>2418</v>
      </c>
      <c r="Z216" s="2" t="s">
        <v>2419</v>
      </c>
      <c r="AA216" s="2"/>
      <c r="AB216" s="2"/>
      <c r="AC216" s="2"/>
      <c r="AD216" s="2"/>
      <c r="AE216" s="2"/>
      <c r="AF216" s="2"/>
      <c r="AG216" s="2" t="s">
        <v>2420</v>
      </c>
      <c r="AH216" s="2" t="s">
        <v>2421</v>
      </c>
      <c r="AI216" s="2" t="s">
        <v>2422</v>
      </c>
      <c r="AJ216" s="2" t="s">
        <v>2423</v>
      </c>
      <c r="AK216" s="2"/>
      <c r="AL216" s="2"/>
      <c r="AM216" s="2"/>
      <c r="AN216" s="2" t="s">
        <v>87</v>
      </c>
      <c r="AO216" s="2" t="s">
        <v>2424</v>
      </c>
      <c r="AP216" s="2" t="s">
        <v>89</v>
      </c>
    </row>
    <row r="217" customFormat="false" ht="15" hidden="false" customHeight="false" outlineLevel="0" collapsed="false">
      <c r="A217" s="8" t="s">
        <v>2425</v>
      </c>
      <c r="B217" s="8" t="s">
        <v>2425</v>
      </c>
      <c r="C217" s="2" t="s">
        <v>2426</v>
      </c>
      <c r="D217" s="2" t="s">
        <v>141</v>
      </c>
      <c r="E217" s="2" t="s">
        <v>142</v>
      </c>
      <c r="F217" s="9" t="n">
        <f aca="false">Precios!N217</f>
        <v>380</v>
      </c>
      <c r="G217" s="2" t="n">
        <v>242</v>
      </c>
      <c r="H217" s="10" t="str">
        <f aca="false">Parámetros!$B$28</f>
        <v>Nuevo</v>
      </c>
      <c r="I217" s="10" t="str">
        <f aca="false">Parámetros!$B$29</f>
        <v>Clásica</v>
      </c>
      <c r="J217" s="11" t="s">
        <v>2427</v>
      </c>
      <c r="K217" s="10" t="str">
        <f aca="false">Parámetros!$B$30</f>
        <v>Mercado Envíos</v>
      </c>
      <c r="L217" s="2" t="str">
        <f aca="false">IF(F217&gt;=Parámetros!$B$7,"Envío gratis (obligatorio en Mercado Libre)",Parámetros!$B$31)</f>
        <v>Envío gratis (obligatorio en Mercado Libre)</v>
      </c>
      <c r="M217" s="10" t="str">
        <f aca="false">Parámetros!$B$32</f>
        <v>No acepto</v>
      </c>
      <c r="N217" s="10" t="str">
        <f aca="false">Parámetros!$B$33</f>
        <v>Sin garantía</v>
      </c>
      <c r="O217" s="2"/>
      <c r="P217" s="2" t="s">
        <v>1070</v>
      </c>
      <c r="Q217" s="2" t="s">
        <v>349</v>
      </c>
      <c r="R217" s="2" t="s">
        <v>1071</v>
      </c>
      <c r="S217" s="2" t="s">
        <v>2428</v>
      </c>
      <c r="T217" s="2" t="s">
        <v>1073</v>
      </c>
      <c r="U217" s="2" t="n">
        <v>30</v>
      </c>
      <c r="V217" s="2" t="s">
        <v>130</v>
      </c>
      <c r="W217" s="2" t="n">
        <v>30</v>
      </c>
      <c r="X217" s="2" t="s">
        <v>1074</v>
      </c>
      <c r="Y217" s="2" t="s">
        <v>2354</v>
      </c>
      <c r="Z217" s="2" t="s">
        <v>133</v>
      </c>
      <c r="AA217" s="2" t="s">
        <v>81</v>
      </c>
      <c r="AB217" s="2"/>
      <c r="AC217" s="2"/>
      <c r="AD217" s="2"/>
      <c r="AE217" s="2"/>
      <c r="AF217" s="2"/>
      <c r="AG217" s="2" t="s">
        <v>2429</v>
      </c>
      <c r="AH217" s="2" t="s">
        <v>2430</v>
      </c>
      <c r="AI217" s="2" t="s">
        <v>2431</v>
      </c>
      <c r="AJ217" s="2"/>
      <c r="AK217" s="2"/>
      <c r="AL217" s="2"/>
      <c r="AM217" s="2"/>
      <c r="AN217" s="2" t="s">
        <v>87</v>
      </c>
      <c r="AO217" s="2" t="s">
        <v>2432</v>
      </c>
      <c r="AP217" s="2" t="s">
        <v>89</v>
      </c>
    </row>
    <row r="218" customFormat="false" ht="15" hidden="false" customHeight="false" outlineLevel="0" collapsed="false">
      <c r="A218" s="8" t="s">
        <v>2433</v>
      </c>
      <c r="B218" s="8" t="s">
        <v>2433</v>
      </c>
      <c r="C218" s="2" t="s">
        <v>2434</v>
      </c>
      <c r="D218" s="2" t="s">
        <v>1523</v>
      </c>
      <c r="E218" s="2" t="s">
        <v>1524</v>
      </c>
      <c r="F218" s="9" t="n">
        <f aca="false">Precios!N218</f>
        <v>49</v>
      </c>
      <c r="G218" s="2" t="n">
        <v>306</v>
      </c>
      <c r="H218" s="10" t="str">
        <f aca="false">Parámetros!$B$28</f>
        <v>Nuevo</v>
      </c>
      <c r="I218" s="10" t="str">
        <f aca="false">Parámetros!$B$29</f>
        <v>Clásica</v>
      </c>
      <c r="J218" s="11" t="s">
        <v>2435</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c r="P218" s="2" t="s">
        <v>593</v>
      </c>
      <c r="Q218" s="2" t="s">
        <v>594</v>
      </c>
      <c r="R218" s="2" t="s">
        <v>2436</v>
      </c>
      <c r="S218" s="2" t="s">
        <v>2437</v>
      </c>
      <c r="T218" s="2" t="s">
        <v>2438</v>
      </c>
      <c r="U218" s="2" t="n">
        <v>60</v>
      </c>
      <c r="V218" s="2" t="s">
        <v>77</v>
      </c>
      <c r="W218" s="2" t="n">
        <v>1</v>
      </c>
      <c r="X218" s="2"/>
      <c r="Y218" s="2"/>
      <c r="Z218" s="2"/>
      <c r="AA218" s="2" t="s">
        <v>81</v>
      </c>
      <c r="AB218" s="2"/>
      <c r="AC218" s="2" t="s">
        <v>2439</v>
      </c>
      <c r="AD218" s="2"/>
      <c r="AE218" s="2"/>
      <c r="AF218" s="2"/>
      <c r="AG218" s="2" t="s">
        <v>2440</v>
      </c>
      <c r="AH218" s="2" t="s">
        <v>2441</v>
      </c>
      <c r="AI218" s="2" t="s">
        <v>2442</v>
      </c>
      <c r="AJ218" s="2"/>
      <c r="AK218" s="2"/>
      <c r="AL218" s="2"/>
      <c r="AM218" s="2"/>
      <c r="AN218" s="2" t="s">
        <v>172</v>
      </c>
      <c r="AO218" s="2" t="s">
        <v>2443</v>
      </c>
      <c r="AP218" s="2" t="s">
        <v>89</v>
      </c>
    </row>
    <row r="219" customFormat="false" ht="15" hidden="false" customHeight="false" outlineLevel="0" collapsed="false">
      <c r="A219" s="8" t="s">
        <v>2444</v>
      </c>
      <c r="B219" s="8" t="s">
        <v>2444</v>
      </c>
      <c r="C219" s="2" t="s">
        <v>2445</v>
      </c>
      <c r="D219" s="2" t="s">
        <v>704</v>
      </c>
      <c r="E219" s="2" t="s">
        <v>705</v>
      </c>
      <c r="F219" s="9" t="n">
        <f aca="false">Precios!N219</f>
        <v>295</v>
      </c>
      <c r="G219" s="2" t="n">
        <v>73</v>
      </c>
      <c r="H219" s="10" t="str">
        <f aca="false">Parámetros!$B$28</f>
        <v>Nuevo</v>
      </c>
      <c r="I219" s="10" t="str">
        <f aca="false">Parámetros!$B$29</f>
        <v>Clásica</v>
      </c>
      <c r="J219" s="11" t="s">
        <v>2446</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c r="P219" s="2" t="s">
        <v>2447</v>
      </c>
      <c r="Q219" s="2" t="s">
        <v>874</v>
      </c>
      <c r="R219" s="2" t="s">
        <v>2447</v>
      </c>
      <c r="S219" s="2" t="s">
        <v>2448</v>
      </c>
      <c r="T219" s="2" t="s">
        <v>1316</v>
      </c>
      <c r="U219" s="2" t="n">
        <v>100</v>
      </c>
      <c r="V219" s="2" t="s">
        <v>77</v>
      </c>
      <c r="W219" s="2" t="n">
        <v>1</v>
      </c>
      <c r="X219" s="2" t="s">
        <v>2449</v>
      </c>
      <c r="Y219" s="2" t="s">
        <v>2450</v>
      </c>
      <c r="Z219" s="2" t="s">
        <v>133</v>
      </c>
      <c r="AA219" s="2" t="s">
        <v>2451</v>
      </c>
      <c r="AB219" s="2"/>
      <c r="AC219" s="2"/>
      <c r="AD219" s="2"/>
      <c r="AE219" s="2"/>
      <c r="AF219" s="2"/>
      <c r="AG219" s="2" t="s">
        <v>2452</v>
      </c>
      <c r="AH219" s="2" t="s">
        <v>2453</v>
      </c>
      <c r="AI219" s="2" t="s">
        <v>2454</v>
      </c>
      <c r="AJ219" s="2"/>
      <c r="AK219" s="2"/>
      <c r="AL219" s="2"/>
      <c r="AM219" s="2"/>
      <c r="AN219" s="2" t="s">
        <v>87</v>
      </c>
      <c r="AO219" s="2" t="s">
        <v>2455</v>
      </c>
      <c r="AP219" s="2" t="s">
        <v>89</v>
      </c>
    </row>
    <row r="220" customFormat="false" ht="15" hidden="false" customHeight="false" outlineLevel="0" collapsed="false">
      <c r="A220" s="8" t="s">
        <v>2456</v>
      </c>
      <c r="B220" s="8" t="s">
        <v>2456</v>
      </c>
      <c r="C220" s="2" t="s">
        <v>2457</v>
      </c>
      <c r="D220" s="2" t="s">
        <v>542</v>
      </c>
      <c r="E220" s="2" t="s">
        <v>543</v>
      </c>
      <c r="F220" s="9" t="n">
        <f aca="false">Precios!N220</f>
        <v>107</v>
      </c>
      <c r="G220" s="2" t="n">
        <v>608</v>
      </c>
      <c r="H220" s="10" t="str">
        <f aca="false">Parámetros!$B$28</f>
        <v>Nuevo</v>
      </c>
      <c r="I220" s="10" t="str">
        <f aca="false">Parámetros!$B$29</f>
        <v>Clásica</v>
      </c>
      <c r="J220" s="11" t="s">
        <v>2458</v>
      </c>
      <c r="K220" s="10" t="str">
        <f aca="false">Parámetros!$B$30</f>
        <v>Mercado Envíos</v>
      </c>
      <c r="L220" s="2" t="str">
        <f aca="false">IF(F220&gt;=Parámetros!$B$7,"Envío gratis (obligatorio en Mercado Libre)",Parámetros!$B$31)</f>
        <v>A cargo del comprador</v>
      </c>
      <c r="M220" s="10" t="str">
        <f aca="false">Parámetros!$B$32</f>
        <v>No acepto</v>
      </c>
      <c r="N220" s="10" t="str">
        <f aca="false">Parámetros!$B$33</f>
        <v>Sin garantía</v>
      </c>
      <c r="O220" s="2"/>
      <c r="P220" s="2" t="s">
        <v>1151</v>
      </c>
      <c r="Q220" s="2" t="s">
        <v>2459</v>
      </c>
      <c r="R220" s="2" t="s">
        <v>1151</v>
      </c>
      <c r="S220" s="2" t="s">
        <v>2460</v>
      </c>
      <c r="T220" s="2" t="s">
        <v>2461</v>
      </c>
      <c r="U220" s="2" t="n">
        <v>2</v>
      </c>
      <c r="V220" s="2" t="s">
        <v>710</v>
      </c>
      <c r="W220" s="2" t="n">
        <v>2</v>
      </c>
      <c r="X220" s="2" t="s">
        <v>2462</v>
      </c>
      <c r="Y220" s="2" t="s">
        <v>2463</v>
      </c>
      <c r="Z220" s="2" t="s">
        <v>713</v>
      </c>
      <c r="AA220" s="2" t="s">
        <v>81</v>
      </c>
      <c r="AB220" s="2"/>
      <c r="AC220" s="2"/>
      <c r="AD220" s="2"/>
      <c r="AE220" s="2"/>
      <c r="AF220" s="2"/>
      <c r="AG220" s="2" t="s">
        <v>2464</v>
      </c>
      <c r="AH220" s="2" t="s">
        <v>2465</v>
      </c>
      <c r="AI220" s="2" t="s">
        <v>2466</v>
      </c>
      <c r="AJ220" s="2"/>
      <c r="AK220" s="2"/>
      <c r="AL220" s="2"/>
      <c r="AM220" s="2"/>
      <c r="AN220" s="2" t="s">
        <v>87</v>
      </c>
      <c r="AO220" s="2" t="s">
        <v>2467</v>
      </c>
      <c r="AP220" s="2" t="s">
        <v>89</v>
      </c>
    </row>
    <row r="221" customFormat="false" ht="15" hidden="false" customHeight="false" outlineLevel="0" collapsed="false">
      <c r="A221" s="8" t="s">
        <v>2468</v>
      </c>
      <c r="B221" s="8" t="s">
        <v>2468</v>
      </c>
      <c r="C221" s="2" t="s">
        <v>2469</v>
      </c>
      <c r="D221" s="2" t="s">
        <v>448</v>
      </c>
      <c r="E221" s="2" t="s">
        <v>449</v>
      </c>
      <c r="F221" s="9" t="n">
        <f aca="false">Precios!N221</f>
        <v>266</v>
      </c>
      <c r="G221" s="2" t="n">
        <v>589</v>
      </c>
      <c r="H221" s="10" t="str">
        <f aca="false">Parámetros!$B$28</f>
        <v>Nuevo</v>
      </c>
      <c r="I221" s="10" t="str">
        <f aca="false">Parámetros!$B$29</f>
        <v>Clásica</v>
      </c>
      <c r="J221" s="11" t="s">
        <v>2470</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c r="P221" s="2" t="s">
        <v>681</v>
      </c>
      <c r="Q221" s="2" t="s">
        <v>2471</v>
      </c>
      <c r="R221" s="2" t="s">
        <v>681</v>
      </c>
      <c r="S221" s="2" t="s">
        <v>2472</v>
      </c>
      <c r="T221" s="2" t="s">
        <v>245</v>
      </c>
      <c r="U221" s="2" t="n">
        <v>100</v>
      </c>
      <c r="V221" s="2" t="s">
        <v>77</v>
      </c>
      <c r="W221" s="2" t="n">
        <v>1</v>
      </c>
      <c r="X221" s="2" t="s">
        <v>2473</v>
      </c>
      <c r="Y221" s="2" t="s">
        <v>2474</v>
      </c>
      <c r="Z221" s="2" t="s">
        <v>133</v>
      </c>
      <c r="AA221" s="2" t="s">
        <v>1026</v>
      </c>
      <c r="AB221" s="2"/>
      <c r="AC221" s="2"/>
      <c r="AD221" s="2"/>
      <c r="AE221" s="2"/>
      <c r="AF221" s="2"/>
      <c r="AG221" s="2" t="s">
        <v>2475</v>
      </c>
      <c r="AH221" s="2" t="s">
        <v>2476</v>
      </c>
      <c r="AI221" s="2" t="s">
        <v>2477</v>
      </c>
      <c r="AJ221" s="2"/>
      <c r="AK221" s="2"/>
      <c r="AL221" s="2"/>
      <c r="AM221" s="2"/>
      <c r="AN221" s="2" t="s">
        <v>87</v>
      </c>
      <c r="AO221" s="2" t="s">
        <v>2478</v>
      </c>
      <c r="AP221" s="2" t="s">
        <v>89</v>
      </c>
    </row>
    <row r="222" customFormat="false" ht="15" hidden="false" customHeight="false" outlineLevel="0" collapsed="false">
      <c r="A222" s="8" t="s">
        <v>2479</v>
      </c>
      <c r="B222" s="8" t="s">
        <v>2479</v>
      </c>
      <c r="C222" s="2" t="s">
        <v>2480</v>
      </c>
      <c r="D222" s="2" t="s">
        <v>345</v>
      </c>
      <c r="E222" s="2" t="s">
        <v>346</v>
      </c>
      <c r="F222" s="9" t="n">
        <f aca="false">Precios!N222</f>
        <v>92</v>
      </c>
      <c r="G222" s="2" t="n">
        <v>1045</v>
      </c>
      <c r="H222" s="10" t="str">
        <f aca="false">Parámetros!$B$28</f>
        <v>Nuevo</v>
      </c>
      <c r="I222" s="10" t="str">
        <f aca="false">Parámetros!$B$29</f>
        <v>Clásica</v>
      </c>
      <c r="J222" s="11" t="s">
        <v>2481</v>
      </c>
      <c r="K222" s="10" t="str">
        <f aca="false">Parámetros!$B$30</f>
        <v>Mercado Envíos</v>
      </c>
      <c r="L222" s="2" t="str">
        <f aca="false">IF(F222&gt;=Parámetros!$B$7,"Envío gratis (obligatorio en Mercado Libre)",Parámetros!$B$31)</f>
        <v>A cargo del comprador</v>
      </c>
      <c r="M222" s="10" t="str">
        <f aca="false">Parámetros!$B$32</f>
        <v>No acepto</v>
      </c>
      <c r="N222" s="10" t="str">
        <f aca="false">Parámetros!$B$33</f>
        <v>Sin garantía</v>
      </c>
      <c r="O222" s="2"/>
      <c r="P222" s="2" t="s">
        <v>2482</v>
      </c>
      <c r="Q222" s="2" t="s">
        <v>2483</v>
      </c>
      <c r="R222" s="2" t="s">
        <v>2254</v>
      </c>
      <c r="S222" s="2" t="s">
        <v>2484</v>
      </c>
      <c r="T222" s="2" t="s">
        <v>709</v>
      </c>
      <c r="U222" s="2" t="n">
        <v>3</v>
      </c>
      <c r="V222" s="2" t="s">
        <v>2416</v>
      </c>
      <c r="W222" s="2" t="n">
        <v>3</v>
      </c>
      <c r="X222" s="2" t="s">
        <v>2485</v>
      </c>
      <c r="Y222" s="2" t="s">
        <v>2486</v>
      </c>
      <c r="Z222" s="2" t="s">
        <v>713</v>
      </c>
      <c r="AA222" s="2" t="s">
        <v>81</v>
      </c>
      <c r="AB222" s="2"/>
      <c r="AC222" s="2"/>
      <c r="AD222" s="2"/>
      <c r="AE222" s="2"/>
      <c r="AF222" s="2"/>
      <c r="AG222" s="2" t="s">
        <v>2487</v>
      </c>
      <c r="AH222" s="2" t="s">
        <v>2488</v>
      </c>
      <c r="AI222" s="2" t="s">
        <v>2489</v>
      </c>
      <c r="AJ222" s="2" t="s">
        <v>2490</v>
      </c>
      <c r="AK222" s="2"/>
      <c r="AL222" s="2"/>
      <c r="AM222" s="2"/>
      <c r="AN222" s="2" t="s">
        <v>87</v>
      </c>
      <c r="AO222" s="2" t="s">
        <v>2491</v>
      </c>
      <c r="AP222" s="2" t="s">
        <v>89</v>
      </c>
    </row>
    <row r="223" customFormat="false" ht="15" hidden="false" customHeight="false" outlineLevel="0" collapsed="false">
      <c r="A223" s="8" t="s">
        <v>2492</v>
      </c>
      <c r="B223" s="8" t="s">
        <v>2492</v>
      </c>
      <c r="C223" s="2" t="s">
        <v>2493</v>
      </c>
      <c r="D223" s="2" t="s">
        <v>92</v>
      </c>
      <c r="E223" s="2" t="s">
        <v>93</v>
      </c>
      <c r="F223" s="9" t="n">
        <f aca="false">Precios!N223</f>
        <v>148</v>
      </c>
      <c r="G223" s="2" t="n">
        <v>595</v>
      </c>
      <c r="H223" s="10" t="str">
        <f aca="false">Parámetros!$B$28</f>
        <v>Nuevo</v>
      </c>
      <c r="I223" s="10" t="str">
        <f aca="false">Parámetros!$B$29</f>
        <v>Clásica</v>
      </c>
      <c r="J223" s="11" t="s">
        <v>2494</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c r="P223" s="2" t="s">
        <v>95</v>
      </c>
      <c r="Q223" s="2" t="s">
        <v>96</v>
      </c>
      <c r="R223" s="2" t="s">
        <v>97</v>
      </c>
      <c r="S223" s="2" t="s">
        <v>439</v>
      </c>
      <c r="T223" s="2" t="s">
        <v>99</v>
      </c>
      <c r="U223" s="2" t="n">
        <v>400</v>
      </c>
      <c r="V223" s="2" t="s">
        <v>100</v>
      </c>
      <c r="W223" s="2" t="n">
        <v>1</v>
      </c>
      <c r="X223" s="2"/>
      <c r="Y223" s="2"/>
      <c r="Z223" s="2"/>
      <c r="AA223" s="2" t="s">
        <v>2495</v>
      </c>
      <c r="AB223" s="2"/>
      <c r="AC223" s="2" t="s">
        <v>102</v>
      </c>
      <c r="AD223" s="2" t="s">
        <v>103</v>
      </c>
      <c r="AE223" s="2"/>
      <c r="AF223" s="2"/>
      <c r="AG223" s="2" t="s">
        <v>518</v>
      </c>
      <c r="AH223" s="2" t="s">
        <v>2496</v>
      </c>
      <c r="AI223" s="2" t="s">
        <v>2497</v>
      </c>
      <c r="AJ223" s="2"/>
      <c r="AK223" s="2"/>
      <c r="AL223" s="2"/>
      <c r="AM223" s="2"/>
      <c r="AN223" s="2" t="s">
        <v>108</v>
      </c>
      <c r="AO223" s="2" t="s">
        <v>2498</v>
      </c>
      <c r="AP223" s="2" t="s">
        <v>89</v>
      </c>
    </row>
    <row r="224" customFormat="false" ht="15" hidden="false" customHeight="false" outlineLevel="0" collapsed="false">
      <c r="A224" s="8" t="s">
        <v>2499</v>
      </c>
      <c r="B224" s="8" t="s">
        <v>2499</v>
      </c>
      <c r="C224" s="2" t="s">
        <v>2500</v>
      </c>
      <c r="D224" s="2" t="s">
        <v>963</v>
      </c>
      <c r="E224" s="2" t="s">
        <v>964</v>
      </c>
      <c r="F224" s="9" t="n">
        <f aca="false">Precios!N224</f>
        <v>1512</v>
      </c>
      <c r="G224" s="2" t="n">
        <v>15</v>
      </c>
      <c r="H224" s="10" t="str">
        <f aca="false">Parámetros!$B$28</f>
        <v>Nuevo</v>
      </c>
      <c r="I224" s="10" t="str">
        <f aca="false">Parámetros!$B$29</f>
        <v>Clásica</v>
      </c>
      <c r="J224" s="11" t="s">
        <v>2501</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c r="P224" s="2" t="s">
        <v>2502</v>
      </c>
      <c r="Q224" s="2" t="s">
        <v>146</v>
      </c>
      <c r="R224" s="2" t="s">
        <v>664</v>
      </c>
      <c r="S224" s="2" t="s">
        <v>2503</v>
      </c>
      <c r="T224" s="2" t="s">
        <v>149</v>
      </c>
      <c r="U224" s="2" t="n">
        <v>28</v>
      </c>
      <c r="V224" s="2" t="s">
        <v>130</v>
      </c>
      <c r="W224" s="2" t="n">
        <v>28</v>
      </c>
      <c r="X224" s="2" t="s">
        <v>2504</v>
      </c>
      <c r="Y224" s="2" t="s">
        <v>2503</v>
      </c>
      <c r="Z224" s="2" t="s">
        <v>133</v>
      </c>
      <c r="AA224" s="2" t="s">
        <v>81</v>
      </c>
      <c r="AB224" s="2"/>
      <c r="AC224" s="2"/>
      <c r="AD224" s="2"/>
      <c r="AE224" s="2"/>
      <c r="AF224" s="2" t="s">
        <v>2505</v>
      </c>
      <c r="AG224" s="2" t="s">
        <v>2506</v>
      </c>
      <c r="AH224" s="2" t="s">
        <v>2507</v>
      </c>
      <c r="AI224" s="2" t="s">
        <v>2508</v>
      </c>
      <c r="AJ224" s="2"/>
      <c r="AK224" s="2"/>
      <c r="AL224" s="2"/>
      <c r="AM224" s="2"/>
      <c r="AN224" s="2" t="s">
        <v>87</v>
      </c>
      <c r="AO224" s="2" t="s">
        <v>2509</v>
      </c>
      <c r="AP224" s="2" t="s">
        <v>89</v>
      </c>
    </row>
    <row r="225" customFormat="false" ht="15" hidden="false" customHeight="false" outlineLevel="0" collapsed="false">
      <c r="A225" s="8" t="s">
        <v>2510</v>
      </c>
      <c r="B225" s="8" t="s">
        <v>2510</v>
      </c>
      <c r="C225" s="2" t="s">
        <v>2511</v>
      </c>
      <c r="D225" s="2" t="s">
        <v>345</v>
      </c>
      <c r="E225" s="2" t="s">
        <v>346</v>
      </c>
      <c r="F225" s="9" t="n">
        <f aca="false">Precios!N225</f>
        <v>106</v>
      </c>
      <c r="G225" s="2" t="n">
        <v>2372</v>
      </c>
      <c r="H225" s="10" t="str">
        <f aca="false">Parámetros!$B$28</f>
        <v>Nuevo</v>
      </c>
      <c r="I225" s="10" t="str">
        <f aca="false">Parámetros!$B$29</f>
        <v>Clásica</v>
      </c>
      <c r="J225" s="11" t="s">
        <v>2512</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c r="P225" s="2" t="s">
        <v>2513</v>
      </c>
      <c r="Q225" s="2" t="s">
        <v>2514</v>
      </c>
      <c r="R225" s="2" t="s">
        <v>2513</v>
      </c>
      <c r="S225" s="2" t="s">
        <v>2515</v>
      </c>
      <c r="T225" s="2" t="s">
        <v>216</v>
      </c>
      <c r="U225" s="2" t="n">
        <v>30</v>
      </c>
      <c r="V225" s="2" t="s">
        <v>217</v>
      </c>
      <c r="W225" s="2" t="n">
        <v>30</v>
      </c>
      <c r="X225" s="2" t="s">
        <v>2516</v>
      </c>
      <c r="Y225" s="2" t="s">
        <v>2515</v>
      </c>
      <c r="Z225" s="2" t="s">
        <v>133</v>
      </c>
      <c r="AA225" s="2" t="s">
        <v>81</v>
      </c>
      <c r="AB225" s="2"/>
      <c r="AC225" s="2"/>
      <c r="AD225" s="2"/>
      <c r="AE225" s="2"/>
      <c r="AF225" s="2"/>
      <c r="AG225" s="2" t="s">
        <v>152</v>
      </c>
      <c r="AH225" s="2" t="s">
        <v>2517</v>
      </c>
      <c r="AI225" s="2" t="s">
        <v>2518</v>
      </c>
      <c r="AJ225" s="2"/>
      <c r="AK225" s="2"/>
      <c r="AL225" s="2"/>
      <c r="AM225" s="2"/>
      <c r="AN225" s="2" t="s">
        <v>87</v>
      </c>
      <c r="AO225" s="2" t="s">
        <v>2519</v>
      </c>
      <c r="AP225" s="2" t="s">
        <v>89</v>
      </c>
    </row>
    <row r="226" customFormat="false" ht="15" hidden="false" customHeight="false" outlineLevel="0" collapsed="false">
      <c r="A226" s="8" t="s">
        <v>2520</v>
      </c>
      <c r="B226" s="8" t="s">
        <v>2520</v>
      </c>
      <c r="C226" s="2" t="s">
        <v>2521</v>
      </c>
      <c r="D226" s="2" t="s">
        <v>345</v>
      </c>
      <c r="E226" s="2" t="s">
        <v>346</v>
      </c>
      <c r="F226" s="9" t="n">
        <f aca="false">Precios!N226</f>
        <v>1195</v>
      </c>
      <c r="G226" s="2" t="n">
        <v>181</v>
      </c>
      <c r="H226" s="10" t="str">
        <f aca="false">Parámetros!$B$28</f>
        <v>Nuevo</v>
      </c>
      <c r="I226" s="10" t="str">
        <f aca="false">Parámetros!$B$29</f>
        <v>Clásica</v>
      </c>
      <c r="J226" s="11" t="s">
        <v>2522</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c r="P226" s="2" t="s">
        <v>2523</v>
      </c>
      <c r="Q226" s="2" t="s">
        <v>886</v>
      </c>
      <c r="R226" s="2" t="s">
        <v>1215</v>
      </c>
      <c r="S226" s="2" t="s">
        <v>2524</v>
      </c>
      <c r="T226" s="2" t="s">
        <v>887</v>
      </c>
      <c r="U226" s="2" t="n">
        <v>30</v>
      </c>
      <c r="V226" s="2" t="s">
        <v>530</v>
      </c>
      <c r="W226" s="2" t="n">
        <v>30</v>
      </c>
      <c r="X226" s="2" t="s">
        <v>2525</v>
      </c>
      <c r="Y226" s="2" t="s">
        <v>2526</v>
      </c>
      <c r="Z226" s="2" t="s">
        <v>133</v>
      </c>
      <c r="AA226" s="2" t="s">
        <v>81</v>
      </c>
      <c r="AB226" s="2"/>
      <c r="AC226" s="2" t="s">
        <v>534</v>
      </c>
      <c r="AD226" s="2"/>
      <c r="AE226" s="2"/>
      <c r="AF226" s="2"/>
      <c r="AG226" s="2" t="s">
        <v>152</v>
      </c>
      <c r="AH226" s="2" t="s">
        <v>2527</v>
      </c>
      <c r="AI226" s="2" t="s">
        <v>2528</v>
      </c>
      <c r="AJ226" s="2" t="s">
        <v>2529</v>
      </c>
      <c r="AK226" s="2"/>
      <c r="AL226" s="2"/>
      <c r="AM226" s="2"/>
      <c r="AN226" s="2" t="s">
        <v>87</v>
      </c>
      <c r="AO226" s="2" t="s">
        <v>2530</v>
      </c>
      <c r="AP226" s="2" t="s">
        <v>89</v>
      </c>
    </row>
    <row r="227" customFormat="false" ht="15" hidden="false" customHeight="false" outlineLevel="0" collapsed="false">
      <c r="A227" s="8" t="s">
        <v>2531</v>
      </c>
      <c r="B227" s="8" t="s">
        <v>2531</v>
      </c>
      <c r="C227" s="2" t="s">
        <v>2532</v>
      </c>
      <c r="D227" s="2" t="s">
        <v>327</v>
      </c>
      <c r="E227" s="2" t="s">
        <v>328</v>
      </c>
      <c r="F227" s="9" t="n">
        <f aca="false">Precios!N227</f>
        <v>246</v>
      </c>
      <c r="G227" s="2" t="n">
        <v>1316</v>
      </c>
      <c r="H227" s="10" t="str">
        <f aca="false">Parámetros!$B$28</f>
        <v>Nuevo</v>
      </c>
      <c r="I227" s="10" t="str">
        <f aca="false">Parámetros!$B$29</f>
        <v>Clásica</v>
      </c>
      <c r="J227" s="11" t="s">
        <v>2533</v>
      </c>
      <c r="K227" s="10" t="str">
        <f aca="false">Parámetros!$B$30</f>
        <v>Mercado Envíos</v>
      </c>
      <c r="L227" s="2" t="str">
        <f aca="false">IF(F227&gt;=Parámetros!$B$7,"Envío gratis (obligatorio en Mercado Libre)",Parámetros!$B$31)</f>
        <v>A cargo del comprador</v>
      </c>
      <c r="M227" s="10" t="str">
        <f aca="false">Parámetros!$B$32</f>
        <v>No acepto</v>
      </c>
      <c r="N227" s="10" t="str">
        <f aca="false">Parámetros!$B$33</f>
        <v>Sin garantía</v>
      </c>
      <c r="O227" s="2"/>
      <c r="P227" s="2" t="s">
        <v>526</v>
      </c>
      <c r="Q227" s="2" t="s">
        <v>2534</v>
      </c>
      <c r="R227" s="2" t="s">
        <v>2535</v>
      </c>
      <c r="S227" s="2" t="s">
        <v>2536</v>
      </c>
      <c r="T227" s="2" t="s">
        <v>2537</v>
      </c>
      <c r="U227" s="2" t="n">
        <v>10</v>
      </c>
      <c r="V227" s="2" t="s">
        <v>530</v>
      </c>
      <c r="W227" s="2" t="n">
        <v>10</v>
      </c>
      <c r="X227" s="2" t="s">
        <v>2538</v>
      </c>
      <c r="Y227" s="2" t="s">
        <v>2539</v>
      </c>
      <c r="Z227" s="2" t="s">
        <v>133</v>
      </c>
      <c r="AA227" s="2"/>
      <c r="AB227" s="2"/>
      <c r="AC227" s="2" t="s">
        <v>534</v>
      </c>
      <c r="AD227" s="2"/>
      <c r="AE227" s="2"/>
      <c r="AF227" s="2"/>
      <c r="AG227" s="2" t="s">
        <v>2540</v>
      </c>
      <c r="AH227" s="2" t="s">
        <v>2541</v>
      </c>
      <c r="AI227" s="2"/>
      <c r="AJ227" s="2"/>
      <c r="AK227" s="2"/>
      <c r="AL227" s="2"/>
      <c r="AM227" s="2"/>
      <c r="AN227" s="2" t="s">
        <v>87</v>
      </c>
      <c r="AO227" s="2" t="s">
        <v>2542</v>
      </c>
      <c r="AP227" s="2" t="s">
        <v>89</v>
      </c>
    </row>
    <row r="228" customFormat="false" ht="15" hidden="false" customHeight="false" outlineLevel="0" collapsed="false">
      <c r="A228" s="8" t="s">
        <v>2543</v>
      </c>
      <c r="B228" s="8" t="s">
        <v>2543</v>
      </c>
      <c r="C228" s="2" t="s">
        <v>2544</v>
      </c>
      <c r="D228" s="2" t="s">
        <v>478</v>
      </c>
      <c r="E228" s="2" t="s">
        <v>479</v>
      </c>
      <c r="F228" s="9" t="n">
        <f aca="false">Precios!N228</f>
        <v>755</v>
      </c>
      <c r="G228" s="2" t="n">
        <v>34</v>
      </c>
      <c r="H228" s="10" t="str">
        <f aca="false">Parámetros!$B$28</f>
        <v>Nuevo</v>
      </c>
      <c r="I228" s="10" t="str">
        <f aca="false">Parámetros!$B$29</f>
        <v>Clásica</v>
      </c>
      <c r="J228" s="11" t="s">
        <v>2545</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2546</v>
      </c>
      <c r="Q228" s="2" t="s">
        <v>2547</v>
      </c>
      <c r="R228" s="2" t="s">
        <v>2548</v>
      </c>
      <c r="S228" s="2" t="s">
        <v>2549</v>
      </c>
      <c r="T228" s="2" t="s">
        <v>2550</v>
      </c>
      <c r="U228" s="2" t="n">
        <v>5</v>
      </c>
      <c r="V228" s="2" t="s">
        <v>77</v>
      </c>
      <c r="W228" s="2" t="n">
        <v>1</v>
      </c>
      <c r="X228" s="2" t="s">
        <v>2551</v>
      </c>
      <c r="Y228" s="2" t="s">
        <v>2552</v>
      </c>
      <c r="Z228" s="2" t="s">
        <v>488</v>
      </c>
      <c r="AA228" s="2"/>
      <c r="AB228" s="2"/>
      <c r="AC228" s="2"/>
      <c r="AD228" s="2"/>
      <c r="AE228" s="2"/>
      <c r="AF228" s="2" t="s">
        <v>2553</v>
      </c>
      <c r="AG228" s="2" t="s">
        <v>2554</v>
      </c>
      <c r="AH228" s="2" t="s">
        <v>2555</v>
      </c>
      <c r="AI228" s="2"/>
      <c r="AJ228" s="2"/>
      <c r="AK228" s="2"/>
      <c r="AL228" s="2"/>
      <c r="AM228" s="2"/>
      <c r="AN228" s="2" t="s">
        <v>87</v>
      </c>
      <c r="AO228" s="2" t="s">
        <v>2556</v>
      </c>
      <c r="AP228" s="2" t="s">
        <v>89</v>
      </c>
    </row>
    <row r="229" customFormat="false" ht="15" hidden="false" customHeight="false" outlineLevel="0" collapsed="false">
      <c r="A229" s="8" t="s">
        <v>2557</v>
      </c>
      <c r="B229" s="8" t="s">
        <v>2557</v>
      </c>
      <c r="C229" s="2" t="s">
        <v>2558</v>
      </c>
      <c r="D229" s="2" t="s">
        <v>327</v>
      </c>
      <c r="E229" s="2" t="s">
        <v>328</v>
      </c>
      <c r="F229" s="9" t="n">
        <f aca="false">Precios!N229</f>
        <v>182</v>
      </c>
      <c r="G229" s="2" t="n">
        <v>623</v>
      </c>
      <c r="H229" s="10" t="str">
        <f aca="false">Parámetros!$B$28</f>
        <v>Nuevo</v>
      </c>
      <c r="I229" s="10" t="str">
        <f aca="false">Parámetros!$B$29</f>
        <v>Clásica</v>
      </c>
      <c r="J229" s="11" t="s">
        <v>2559</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c r="P229" s="2" t="s">
        <v>331</v>
      </c>
      <c r="Q229" s="2" t="s">
        <v>332</v>
      </c>
      <c r="R229" s="2" t="s">
        <v>2560</v>
      </c>
      <c r="S229" s="2" t="s">
        <v>2561</v>
      </c>
      <c r="T229" s="2" t="s">
        <v>1316</v>
      </c>
      <c r="U229" s="2" t="n">
        <v>120</v>
      </c>
      <c r="V229" s="2" t="s">
        <v>77</v>
      </c>
      <c r="W229" s="2" t="n">
        <v>1</v>
      </c>
      <c r="X229" s="2" t="s">
        <v>2562</v>
      </c>
      <c r="Y229" s="2" t="s">
        <v>2563</v>
      </c>
      <c r="Z229" s="2" t="s">
        <v>133</v>
      </c>
      <c r="AA229" s="2" t="s">
        <v>1624</v>
      </c>
      <c r="AB229" s="2"/>
      <c r="AC229" s="2" t="s">
        <v>2564</v>
      </c>
      <c r="AD229" s="2"/>
      <c r="AE229" s="2"/>
      <c r="AF229" s="2"/>
      <c r="AG229" s="2" t="s">
        <v>2565</v>
      </c>
      <c r="AH229" s="2" t="s">
        <v>2566</v>
      </c>
      <c r="AI229" s="2"/>
      <c r="AJ229" s="2"/>
      <c r="AK229" s="2"/>
      <c r="AL229" s="2"/>
      <c r="AM229" s="2"/>
      <c r="AN229" s="2" t="s">
        <v>87</v>
      </c>
      <c r="AO229" s="2" t="s">
        <v>2567</v>
      </c>
      <c r="AP229" s="2" t="s">
        <v>89</v>
      </c>
    </row>
    <row r="230" customFormat="false" ht="15" hidden="false" customHeight="false" outlineLevel="0" collapsed="false">
      <c r="A230" s="8" t="s">
        <v>2568</v>
      </c>
      <c r="B230" s="8" t="s">
        <v>2568</v>
      </c>
      <c r="C230" s="2" t="s">
        <v>2569</v>
      </c>
      <c r="D230" s="2" t="s">
        <v>68</v>
      </c>
      <c r="E230" s="2" t="s">
        <v>69</v>
      </c>
      <c r="F230" s="9" t="n">
        <f aca="false">Precios!N230</f>
        <v>1016</v>
      </c>
      <c r="G230" s="2" t="n">
        <v>92</v>
      </c>
      <c r="H230" s="10" t="str">
        <f aca="false">Parámetros!$B$28</f>
        <v>Nuevo</v>
      </c>
      <c r="I230" s="10" t="str">
        <f aca="false">Parámetros!$B$29</f>
        <v>Clásica</v>
      </c>
      <c r="J230" s="11" t="s">
        <v>2570</v>
      </c>
      <c r="K230" s="10" t="str">
        <f aca="false">Parámetros!$B$30</f>
        <v>Mercado Envíos</v>
      </c>
      <c r="L230" s="2" t="str">
        <f aca="false">IF(F230&gt;=Parámetros!$B$7,"Envío gratis (obligatorio en Mercado Libre)",Parámetros!$B$31)</f>
        <v>Envío gratis (obligatorio en Mercado Libre)</v>
      </c>
      <c r="M230" s="10" t="str">
        <f aca="false">Parámetros!$B$32</f>
        <v>No acepto</v>
      </c>
      <c r="N230" s="10" t="str">
        <f aca="false">Parámetros!$B$33</f>
        <v>Sin garantía</v>
      </c>
      <c r="O230" s="2"/>
      <c r="P230" s="2" t="s">
        <v>2571</v>
      </c>
      <c r="Q230" s="2" t="s">
        <v>349</v>
      </c>
      <c r="R230" s="2" t="s">
        <v>2572</v>
      </c>
      <c r="S230" s="2" t="s">
        <v>2573</v>
      </c>
      <c r="T230" s="2" t="s">
        <v>216</v>
      </c>
      <c r="U230" s="2" t="n">
        <v>30</v>
      </c>
      <c r="V230" s="2" t="s">
        <v>217</v>
      </c>
      <c r="W230" s="2" t="n">
        <v>30</v>
      </c>
      <c r="X230" s="2" t="s">
        <v>2574</v>
      </c>
      <c r="Y230" s="2" t="s">
        <v>2575</v>
      </c>
      <c r="Z230" s="2" t="s">
        <v>133</v>
      </c>
      <c r="AA230" s="2"/>
      <c r="AB230" s="2"/>
      <c r="AC230" s="2"/>
      <c r="AD230" s="2"/>
      <c r="AE230" s="2"/>
      <c r="AF230" s="2"/>
      <c r="AG230" s="2" t="s">
        <v>2576</v>
      </c>
      <c r="AH230" s="2" t="s">
        <v>2577</v>
      </c>
      <c r="AI230" s="2"/>
      <c r="AJ230" s="2"/>
      <c r="AK230" s="2"/>
      <c r="AL230" s="2"/>
      <c r="AM230" s="2"/>
      <c r="AN230" s="2" t="s">
        <v>87</v>
      </c>
      <c r="AO230" s="2" t="s">
        <v>2578</v>
      </c>
      <c r="AP230" s="2" t="s">
        <v>89</v>
      </c>
    </row>
    <row r="231" customFormat="false" ht="15" hidden="false" customHeight="false" outlineLevel="0" collapsed="false">
      <c r="A231" s="8" t="s">
        <v>2579</v>
      </c>
      <c r="B231" s="8" t="s">
        <v>2579</v>
      </c>
      <c r="C231" s="2" t="s">
        <v>2580</v>
      </c>
      <c r="D231" s="2" t="s">
        <v>300</v>
      </c>
      <c r="E231" s="2" t="s">
        <v>301</v>
      </c>
      <c r="F231" s="9" t="n">
        <f aca="false">Precios!N231</f>
        <v>370</v>
      </c>
      <c r="G231" s="2" t="n">
        <v>0</v>
      </c>
      <c r="H231" s="10" t="str">
        <f aca="false">Parámetros!$B$28</f>
        <v>Nuevo</v>
      </c>
      <c r="I231" s="10" t="str">
        <f aca="false">Parámetros!$B$29</f>
        <v>Clásica</v>
      </c>
      <c r="J231" s="11" t="s">
        <v>2581</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c r="P231" s="2" t="s">
        <v>2582</v>
      </c>
      <c r="Q231" s="2" t="s">
        <v>96</v>
      </c>
      <c r="R231" s="2"/>
      <c r="S231" s="2" t="s">
        <v>2583</v>
      </c>
      <c r="T231" s="2" t="s">
        <v>149</v>
      </c>
      <c r="U231" s="2" t="n">
        <v>30</v>
      </c>
      <c r="V231" s="2" t="s">
        <v>130</v>
      </c>
      <c r="W231" s="2" t="n">
        <v>30</v>
      </c>
      <c r="X231" s="2" t="s">
        <v>2584</v>
      </c>
      <c r="Y231" s="2" t="s">
        <v>2585</v>
      </c>
      <c r="Z231" s="2" t="s">
        <v>133</v>
      </c>
      <c r="AA231" s="2"/>
      <c r="AB231" s="2"/>
      <c r="AC231" s="2"/>
      <c r="AD231" s="2" t="s">
        <v>551</v>
      </c>
      <c r="AE231" s="2"/>
      <c r="AF231" s="2"/>
      <c r="AG231" s="2" t="s">
        <v>2586</v>
      </c>
      <c r="AH231" s="2" t="s">
        <v>2587</v>
      </c>
      <c r="AI231" s="2"/>
      <c r="AJ231" s="2"/>
      <c r="AK231" s="2"/>
      <c r="AL231" s="2"/>
      <c r="AM231" s="2"/>
      <c r="AN231" s="2" t="s">
        <v>87</v>
      </c>
      <c r="AO231" s="2" t="s">
        <v>2588</v>
      </c>
      <c r="AP231" s="2" t="s">
        <v>89</v>
      </c>
    </row>
    <row r="232" customFormat="false" ht="15" hidden="false" customHeight="false" outlineLevel="0" collapsed="false">
      <c r="A232" s="8" t="s">
        <v>2589</v>
      </c>
      <c r="B232" s="8" t="s">
        <v>2589</v>
      </c>
      <c r="C232" s="2" t="s">
        <v>2590</v>
      </c>
      <c r="D232" s="2" t="s">
        <v>1803</v>
      </c>
      <c r="E232" s="2" t="s">
        <v>1804</v>
      </c>
      <c r="F232" s="9" t="n">
        <f aca="false">Precios!N232</f>
        <v>575</v>
      </c>
      <c r="G232" s="2" t="n">
        <v>66</v>
      </c>
      <c r="H232" s="10" t="str">
        <f aca="false">Parámetros!$B$28</f>
        <v>Nuevo</v>
      </c>
      <c r="I232" s="10" t="str">
        <f aca="false">Parámetros!$B$29</f>
        <v>Clásica</v>
      </c>
      <c r="J232" s="11" t="s">
        <v>2591</v>
      </c>
      <c r="K232" s="10" t="str">
        <f aca="false">Parámetros!$B$30</f>
        <v>Mercado Envíos</v>
      </c>
      <c r="L232" s="2" t="str">
        <f aca="false">IF(F232&gt;=Parámetros!$B$7,"Envío gratis (obligatorio en Mercado Libre)",Parámetros!$B$31)</f>
        <v>Envío gratis (obligatorio en Mercado Libre)</v>
      </c>
      <c r="M232" s="10" t="str">
        <f aca="false">Parámetros!$B$32</f>
        <v>No acepto</v>
      </c>
      <c r="N232" s="10" t="str">
        <f aca="false">Parámetros!$B$33</f>
        <v>Sin garantía</v>
      </c>
      <c r="O232" s="2"/>
      <c r="P232" s="2" t="s">
        <v>787</v>
      </c>
      <c r="Q232" s="2" t="s">
        <v>787</v>
      </c>
      <c r="R232" s="2"/>
      <c r="S232" s="2" t="s">
        <v>2592</v>
      </c>
      <c r="T232" s="2" t="s">
        <v>2593</v>
      </c>
      <c r="U232" s="2" t="n">
        <v>500</v>
      </c>
      <c r="V232" s="2" t="s">
        <v>77</v>
      </c>
      <c r="W232" s="2" t="n">
        <v>24</v>
      </c>
      <c r="X232" s="2"/>
      <c r="Y232" s="2" t="s">
        <v>2594</v>
      </c>
      <c r="Z232" s="2"/>
      <c r="AA232" s="2"/>
      <c r="AB232" s="2"/>
      <c r="AC232" s="2"/>
      <c r="AD232" s="2"/>
      <c r="AE232" s="2"/>
      <c r="AF232" s="2"/>
      <c r="AG232" s="2" t="s">
        <v>2595</v>
      </c>
      <c r="AH232" s="2" t="s">
        <v>2596</v>
      </c>
      <c r="AI232" s="2"/>
      <c r="AJ232" s="2"/>
      <c r="AK232" s="2"/>
      <c r="AL232" s="2"/>
      <c r="AM232" s="2"/>
      <c r="AN232" s="2" t="s">
        <v>87</v>
      </c>
      <c r="AO232" s="2" t="s">
        <v>2597</v>
      </c>
      <c r="AP232" s="2" t="s">
        <v>89</v>
      </c>
    </row>
    <row r="233" customFormat="false" ht="15" hidden="false" customHeight="false" outlineLevel="0" collapsed="false">
      <c r="A233" s="8" t="s">
        <v>2598</v>
      </c>
      <c r="B233" s="8" t="s">
        <v>2598</v>
      </c>
      <c r="C233" s="2" t="s">
        <v>2599</v>
      </c>
      <c r="D233" s="2" t="s">
        <v>327</v>
      </c>
      <c r="E233" s="2" t="s">
        <v>328</v>
      </c>
      <c r="F233" s="9" t="n">
        <f aca="false">Precios!N233</f>
        <v>111</v>
      </c>
      <c r="G233" s="2" t="n">
        <v>1428</v>
      </c>
      <c r="H233" s="10" t="str">
        <f aca="false">Parámetros!$B$28</f>
        <v>Nuevo</v>
      </c>
      <c r="I233" s="10" t="str">
        <f aca="false">Parámetros!$B$29</f>
        <v>Clásica</v>
      </c>
      <c r="J233" s="11" t="s">
        <v>2600</v>
      </c>
      <c r="K233" s="10" t="str">
        <f aca="false">Parámetros!$B$30</f>
        <v>Mercado Envíos</v>
      </c>
      <c r="L233" s="2" t="str">
        <f aca="false">IF(F233&gt;=Parámetros!$B$7,"Envío gratis (obligatorio en Mercado Libre)",Parámetros!$B$31)</f>
        <v>A cargo del comprador</v>
      </c>
      <c r="M233" s="10" t="str">
        <f aca="false">Parámetros!$B$32</f>
        <v>No acepto</v>
      </c>
      <c r="N233" s="10" t="str">
        <f aca="false">Parámetros!$B$33</f>
        <v>Sin garantía</v>
      </c>
      <c r="O233" s="2"/>
      <c r="P233" s="2" t="s">
        <v>2601</v>
      </c>
      <c r="Q233" s="2" t="s">
        <v>126</v>
      </c>
      <c r="R233" s="2" t="s">
        <v>2601</v>
      </c>
      <c r="S233" s="2" t="s">
        <v>2602</v>
      </c>
      <c r="T233" s="2" t="s">
        <v>149</v>
      </c>
      <c r="U233" s="2" t="n">
        <v>30</v>
      </c>
      <c r="V233" s="2" t="s">
        <v>130</v>
      </c>
      <c r="W233" s="2" t="n">
        <v>30</v>
      </c>
      <c r="X233" s="2" t="s">
        <v>2603</v>
      </c>
      <c r="Y233" s="2" t="s">
        <v>2604</v>
      </c>
      <c r="Z233" s="2" t="s">
        <v>133</v>
      </c>
      <c r="AA233" s="2" t="s">
        <v>81</v>
      </c>
      <c r="AB233" s="2"/>
      <c r="AC233" s="2"/>
      <c r="AD233" s="2"/>
      <c r="AE233" s="2"/>
      <c r="AF233" s="2"/>
      <c r="AG233" s="2" t="s">
        <v>2605</v>
      </c>
      <c r="AH233" s="2" t="s">
        <v>2606</v>
      </c>
      <c r="AI233" s="2" t="s">
        <v>2607</v>
      </c>
      <c r="AJ233" s="2"/>
      <c r="AK233" s="2"/>
      <c r="AL233" s="2"/>
      <c r="AM233" s="2"/>
      <c r="AN233" s="2" t="s">
        <v>87</v>
      </c>
      <c r="AO233" s="2" t="s">
        <v>2608</v>
      </c>
      <c r="AP233" s="2" t="s">
        <v>89</v>
      </c>
    </row>
    <row r="234" customFormat="false" ht="15" hidden="false" customHeight="false" outlineLevel="0" collapsed="false">
      <c r="A234" s="8" t="s">
        <v>2609</v>
      </c>
      <c r="B234" s="8" t="s">
        <v>2609</v>
      </c>
      <c r="C234" s="2" t="s">
        <v>2610</v>
      </c>
      <c r="D234" s="2" t="s">
        <v>1260</v>
      </c>
      <c r="E234" s="2" t="s">
        <v>1261</v>
      </c>
      <c r="F234" s="9" t="n">
        <f aca="false">Precios!N234</f>
        <v>125</v>
      </c>
      <c r="G234" s="2" t="n">
        <v>1684</v>
      </c>
      <c r="H234" s="10" t="str">
        <f aca="false">Parámetros!$B$28</f>
        <v>Nuevo</v>
      </c>
      <c r="I234" s="10" t="str">
        <f aca="false">Parámetros!$B$29</f>
        <v>Clásica</v>
      </c>
      <c r="J234" s="11" t="s">
        <v>2611</v>
      </c>
      <c r="K234" s="10" t="str">
        <f aca="false">Parámetros!$B$30</f>
        <v>Mercado Envíos</v>
      </c>
      <c r="L234" s="2" t="str">
        <f aca="false">IF(F234&gt;=Parámetros!$B$7,"Envío gratis (obligatorio en Mercado Libre)",Parámetros!$B$31)</f>
        <v>A cargo del comprador</v>
      </c>
      <c r="M234" s="10" t="str">
        <f aca="false">Parámetros!$B$32</f>
        <v>No acepto</v>
      </c>
      <c r="N234" s="10" t="str">
        <f aca="false">Parámetros!$B$33</f>
        <v>Sin garantía</v>
      </c>
      <c r="O234" s="2"/>
      <c r="P234" s="2" t="s">
        <v>1263</v>
      </c>
      <c r="Q234" s="2" t="s">
        <v>2612</v>
      </c>
      <c r="R234" s="2" t="s">
        <v>2613</v>
      </c>
      <c r="S234" s="2" t="s">
        <v>2614</v>
      </c>
      <c r="T234" s="2" t="s">
        <v>2615</v>
      </c>
      <c r="U234" s="2" t="n">
        <v>1</v>
      </c>
      <c r="V234" s="2" t="s">
        <v>2616</v>
      </c>
      <c r="W234" s="2" t="n">
        <v>1</v>
      </c>
      <c r="X234" s="2"/>
      <c r="Y234" s="2"/>
      <c r="Z234" s="2"/>
      <c r="AA234" s="2"/>
      <c r="AB234" s="2"/>
      <c r="AC234" s="2"/>
      <c r="AD234" s="2" t="s">
        <v>551</v>
      </c>
      <c r="AE234" s="2"/>
      <c r="AF234" s="2"/>
      <c r="AG234" s="2" t="s">
        <v>2617</v>
      </c>
      <c r="AH234" s="2" t="s">
        <v>2618</v>
      </c>
      <c r="AI234" s="2"/>
      <c r="AJ234" s="2"/>
      <c r="AK234" s="2"/>
      <c r="AL234" s="2"/>
      <c r="AM234" s="2"/>
      <c r="AN234" s="2" t="s">
        <v>87</v>
      </c>
      <c r="AO234" s="2" t="s">
        <v>2619</v>
      </c>
      <c r="AP234" s="2" t="s">
        <v>89</v>
      </c>
    </row>
    <row r="235" customFormat="false" ht="15" hidden="false" customHeight="false" outlineLevel="0" collapsed="false">
      <c r="A235" s="8" t="s">
        <v>2620</v>
      </c>
      <c r="B235" s="8" t="s">
        <v>2620</v>
      </c>
      <c r="C235" s="2" t="s">
        <v>2621</v>
      </c>
      <c r="D235" s="2" t="s">
        <v>121</v>
      </c>
      <c r="E235" s="2" t="s">
        <v>122</v>
      </c>
      <c r="F235" s="9" t="n">
        <f aca="false">Precios!N235</f>
        <v>493</v>
      </c>
      <c r="G235" s="2" t="n">
        <v>38</v>
      </c>
      <c r="H235" s="10" t="str">
        <f aca="false">Parámetros!$B$28</f>
        <v>Nuevo</v>
      </c>
      <c r="I235" s="10" t="str">
        <f aca="false">Parámetros!$B$29</f>
        <v>Clásica</v>
      </c>
      <c r="J235" s="11" t="s">
        <v>2622</v>
      </c>
      <c r="K235" s="10" t="str">
        <f aca="false">Parámetros!$B$30</f>
        <v>Mercado Envíos</v>
      </c>
      <c r="L235" s="2" t="str">
        <f aca="false">IF(F235&gt;=Parámetros!$B$7,"Envío gratis (obligatorio en Mercado Libre)",Parámetros!$B$31)</f>
        <v>Envío gratis (obligatorio en Mercado Libre)</v>
      </c>
      <c r="M235" s="10" t="str">
        <f aca="false">Parámetros!$B$32</f>
        <v>No acepto</v>
      </c>
      <c r="N235" s="10" t="str">
        <f aca="false">Parámetros!$B$33</f>
        <v>Sin garantía</v>
      </c>
      <c r="O235" s="2"/>
      <c r="P235" s="2" t="s">
        <v>2623</v>
      </c>
      <c r="Q235" s="2" t="s">
        <v>2044</v>
      </c>
      <c r="R235" s="2" t="s">
        <v>2624</v>
      </c>
      <c r="S235" s="2" t="s">
        <v>2625</v>
      </c>
      <c r="T235" s="2" t="s">
        <v>149</v>
      </c>
      <c r="U235" s="2" t="n">
        <v>32</v>
      </c>
      <c r="V235" s="2" t="s">
        <v>130</v>
      </c>
      <c r="W235" s="2" t="n">
        <v>32</v>
      </c>
      <c r="X235" s="2" t="s">
        <v>2626</v>
      </c>
      <c r="Y235" s="2" t="s">
        <v>148</v>
      </c>
      <c r="Z235" s="2" t="s">
        <v>133</v>
      </c>
      <c r="AA235" s="2" t="s">
        <v>81</v>
      </c>
      <c r="AB235" s="2"/>
      <c r="AC235" s="2"/>
      <c r="AD235" s="2"/>
      <c r="AE235" s="2"/>
      <c r="AF235" s="2"/>
      <c r="AG235" s="2" t="s">
        <v>152</v>
      </c>
      <c r="AH235" s="2" t="s">
        <v>2627</v>
      </c>
      <c r="AI235" s="2" t="s">
        <v>2628</v>
      </c>
      <c r="AJ235" s="2"/>
      <c r="AK235" s="2"/>
      <c r="AL235" s="2"/>
      <c r="AM235" s="2"/>
      <c r="AN235" s="2" t="s">
        <v>87</v>
      </c>
      <c r="AO235" s="2" t="s">
        <v>2629</v>
      </c>
      <c r="AP235" s="2" t="s">
        <v>89</v>
      </c>
    </row>
    <row r="236" customFormat="false" ht="15" hidden="false" customHeight="false" outlineLevel="0" collapsed="false">
      <c r="A236" s="8" t="s">
        <v>2630</v>
      </c>
      <c r="B236" s="8" t="s">
        <v>2630</v>
      </c>
      <c r="C236" s="2" t="s">
        <v>2631</v>
      </c>
      <c r="D236" s="2" t="s">
        <v>1641</v>
      </c>
      <c r="E236" s="2" t="s">
        <v>1642</v>
      </c>
      <c r="F236" s="9" t="n">
        <f aca="false">Precios!N236</f>
        <v>201</v>
      </c>
      <c r="G236" s="2" t="n">
        <v>724</v>
      </c>
      <c r="H236" s="10" t="str">
        <f aca="false">Parámetros!$B$28</f>
        <v>Nuevo</v>
      </c>
      <c r="I236" s="10" t="str">
        <f aca="false">Parámetros!$B$29</f>
        <v>Clásica</v>
      </c>
      <c r="J236" s="11" t="s">
        <v>2632</v>
      </c>
      <c r="K236" s="10" t="str">
        <f aca="false">Parámetros!$B$30</f>
        <v>Mercado Envíos</v>
      </c>
      <c r="L236" s="2" t="str">
        <f aca="false">IF(F236&gt;=Parámetros!$B$7,"Envío gratis (obligatorio en Mercado Libre)",Parámetros!$B$31)</f>
        <v>A cargo del comprador</v>
      </c>
      <c r="M236" s="10" t="str">
        <f aca="false">Parámetros!$B$32</f>
        <v>No acepto</v>
      </c>
      <c r="N236" s="10" t="str">
        <f aca="false">Parámetros!$B$33</f>
        <v>Sin garantía</v>
      </c>
      <c r="O236" s="2"/>
      <c r="P236" s="2" t="s">
        <v>1644</v>
      </c>
      <c r="Q236" s="2" t="s">
        <v>126</v>
      </c>
      <c r="R236" s="2" t="s">
        <v>2633</v>
      </c>
      <c r="S236" s="2" t="s">
        <v>2634</v>
      </c>
      <c r="T236" s="2" t="s">
        <v>2635</v>
      </c>
      <c r="U236" s="2" t="n">
        <v>100</v>
      </c>
      <c r="V236" s="2" t="s">
        <v>100</v>
      </c>
      <c r="W236" s="2" t="n">
        <v>1</v>
      </c>
      <c r="X236" s="2" t="s">
        <v>1646</v>
      </c>
      <c r="Y236" s="2" t="s">
        <v>1647</v>
      </c>
      <c r="Z236" s="2" t="s">
        <v>337</v>
      </c>
      <c r="AA236" s="2" t="s">
        <v>1649</v>
      </c>
      <c r="AB236" s="2"/>
      <c r="AC236" s="2"/>
      <c r="AD236" s="2"/>
      <c r="AE236" s="2"/>
      <c r="AF236" s="2"/>
      <c r="AG236" s="2" t="s">
        <v>2636</v>
      </c>
      <c r="AH236" s="2" t="s">
        <v>2637</v>
      </c>
      <c r="AI236" s="2" t="s">
        <v>2638</v>
      </c>
      <c r="AJ236" s="2"/>
      <c r="AK236" s="2"/>
      <c r="AL236" s="2"/>
      <c r="AM236" s="2"/>
      <c r="AN236" s="2" t="s">
        <v>87</v>
      </c>
      <c r="AO236" s="2" t="s">
        <v>2639</v>
      </c>
      <c r="AP236" s="2" t="s">
        <v>89</v>
      </c>
    </row>
    <row r="237" customFormat="false" ht="15" hidden="false" customHeight="false" outlineLevel="0" collapsed="false">
      <c r="A237" s="8" t="s">
        <v>2640</v>
      </c>
      <c r="B237" s="8" t="s">
        <v>2640</v>
      </c>
      <c r="C237" s="2" t="s">
        <v>2641</v>
      </c>
      <c r="D237" s="2" t="s">
        <v>141</v>
      </c>
      <c r="E237" s="2" t="s">
        <v>142</v>
      </c>
      <c r="F237" s="9" t="n">
        <f aca="false">Precios!N237</f>
        <v>660</v>
      </c>
      <c r="G237" s="2" t="n">
        <v>121</v>
      </c>
      <c r="H237" s="10" t="str">
        <f aca="false">Parámetros!$B$28</f>
        <v>Nuevo</v>
      </c>
      <c r="I237" s="10" t="str">
        <f aca="false">Parámetros!$B$29</f>
        <v>Clásica</v>
      </c>
      <c r="J237" s="11" t="s">
        <v>2642</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c r="P237" s="2" t="s">
        <v>2643</v>
      </c>
      <c r="Q237" s="2" t="s">
        <v>349</v>
      </c>
      <c r="R237" s="2" t="s">
        <v>2643</v>
      </c>
      <c r="S237" s="2" t="s">
        <v>2644</v>
      </c>
      <c r="T237" s="2" t="s">
        <v>149</v>
      </c>
      <c r="U237" s="2" t="n">
        <v>60</v>
      </c>
      <c r="V237" s="2" t="s">
        <v>130</v>
      </c>
      <c r="W237" s="2" t="n">
        <v>60</v>
      </c>
      <c r="X237" s="2" t="s">
        <v>2645</v>
      </c>
      <c r="Y237" s="2" t="s">
        <v>2644</v>
      </c>
      <c r="Z237" s="2" t="s">
        <v>133</v>
      </c>
      <c r="AA237" s="2" t="s">
        <v>81</v>
      </c>
      <c r="AB237" s="2"/>
      <c r="AC237" s="2"/>
      <c r="AD237" s="2"/>
      <c r="AE237" s="2"/>
      <c r="AF237" s="2"/>
      <c r="AG237" s="2" t="s">
        <v>2646</v>
      </c>
      <c r="AH237" s="2" t="s">
        <v>2647</v>
      </c>
      <c r="AI237" s="2" t="s">
        <v>2648</v>
      </c>
      <c r="AJ237" s="2"/>
      <c r="AK237" s="2"/>
      <c r="AL237" s="2"/>
      <c r="AM237" s="2"/>
      <c r="AN237" s="2" t="s">
        <v>87</v>
      </c>
      <c r="AO237" s="2" t="s">
        <v>2649</v>
      </c>
      <c r="AP237" s="2" t="s">
        <v>89</v>
      </c>
    </row>
    <row r="238" customFormat="false" ht="15" hidden="false" customHeight="false" outlineLevel="0" collapsed="false">
      <c r="A238" s="8" t="s">
        <v>2650</v>
      </c>
      <c r="B238" s="8" t="s">
        <v>2650</v>
      </c>
      <c r="C238" s="2" t="s">
        <v>2651</v>
      </c>
      <c r="D238" s="2" t="s">
        <v>963</v>
      </c>
      <c r="E238" s="2" t="s">
        <v>964</v>
      </c>
      <c r="F238" s="9" t="n">
        <f aca="false">Precios!N238</f>
        <v>468</v>
      </c>
      <c r="G238" s="2" t="n">
        <v>63</v>
      </c>
      <c r="H238" s="10" t="str">
        <f aca="false">Parámetros!$B$28</f>
        <v>Nuevo</v>
      </c>
      <c r="I238" s="10" t="str">
        <f aca="false">Parámetros!$B$29</f>
        <v>Clásica</v>
      </c>
      <c r="J238" s="11" t="s">
        <v>2652</v>
      </c>
      <c r="K238" s="10" t="str">
        <f aca="false">Parámetros!$B$30</f>
        <v>Mercado Envíos</v>
      </c>
      <c r="L238" s="2" t="str">
        <f aca="false">IF(F238&gt;=Parámetros!$B$7,"Envío gratis (obligatorio en Mercado Libre)",Parámetros!$B$31)</f>
        <v>Envío gratis (obligatorio en Mercado Libre)</v>
      </c>
      <c r="M238" s="10" t="str">
        <f aca="false">Parámetros!$B$32</f>
        <v>No acepto</v>
      </c>
      <c r="N238" s="10" t="str">
        <f aca="false">Parámetros!$B$33</f>
        <v>Sin garantía</v>
      </c>
      <c r="O238" s="2"/>
      <c r="P238" s="2" t="s">
        <v>2653</v>
      </c>
      <c r="Q238" s="2" t="s">
        <v>349</v>
      </c>
      <c r="R238" s="2" t="s">
        <v>2653</v>
      </c>
      <c r="S238" s="2" t="s">
        <v>2654</v>
      </c>
      <c r="T238" s="2" t="s">
        <v>149</v>
      </c>
      <c r="U238" s="2" t="n">
        <v>30</v>
      </c>
      <c r="V238" s="2" t="s">
        <v>130</v>
      </c>
      <c r="W238" s="2" t="n">
        <v>30</v>
      </c>
      <c r="X238" s="2" t="s">
        <v>2655</v>
      </c>
      <c r="Y238" s="2" t="s">
        <v>2654</v>
      </c>
      <c r="Z238" s="2" t="s">
        <v>133</v>
      </c>
      <c r="AA238" s="2" t="s">
        <v>81</v>
      </c>
      <c r="AB238" s="2"/>
      <c r="AC238" s="2"/>
      <c r="AD238" s="2"/>
      <c r="AE238" s="2"/>
      <c r="AF238" s="2"/>
      <c r="AG238" s="2" t="s">
        <v>152</v>
      </c>
      <c r="AH238" s="2" t="s">
        <v>2656</v>
      </c>
      <c r="AI238" s="2" t="s">
        <v>2657</v>
      </c>
      <c r="AJ238" s="2"/>
      <c r="AK238" s="2"/>
      <c r="AL238" s="2"/>
      <c r="AM238" s="2"/>
      <c r="AN238" s="2" t="s">
        <v>87</v>
      </c>
      <c r="AO238" s="2" t="s">
        <v>2658</v>
      </c>
      <c r="AP238" s="2" t="s">
        <v>89</v>
      </c>
    </row>
    <row r="239" customFormat="false" ht="15" hidden="false" customHeight="false" outlineLevel="0" collapsed="false">
      <c r="A239" s="8" t="s">
        <v>2659</v>
      </c>
      <c r="B239" s="8" t="s">
        <v>2659</v>
      </c>
      <c r="C239" s="2" t="s">
        <v>2660</v>
      </c>
      <c r="D239" s="2" t="s">
        <v>448</v>
      </c>
      <c r="E239" s="2" t="s">
        <v>449</v>
      </c>
      <c r="F239" s="9" t="n">
        <f aca="false">Precios!N239</f>
        <v>105</v>
      </c>
      <c r="G239" s="2" t="n">
        <v>421</v>
      </c>
      <c r="H239" s="10" t="str">
        <f aca="false">Parámetros!$B$28</f>
        <v>Nuevo</v>
      </c>
      <c r="I239" s="10" t="str">
        <f aca="false">Parámetros!$B$29</f>
        <v>Clásica</v>
      </c>
      <c r="J239" s="11" t="s">
        <v>2661</v>
      </c>
      <c r="K239" s="10" t="str">
        <f aca="false">Parámetros!$B$30</f>
        <v>Mercado Envíos</v>
      </c>
      <c r="L239" s="2" t="str">
        <f aca="false">IF(F239&gt;=Parámetros!$B$7,"Envío gratis (obligatorio en Mercado Libre)",Parámetros!$B$31)</f>
        <v>A cargo del comprador</v>
      </c>
      <c r="M239" s="10" t="str">
        <f aca="false">Parámetros!$B$32</f>
        <v>No acepto</v>
      </c>
      <c r="N239" s="10" t="str">
        <f aca="false">Parámetros!$B$33</f>
        <v>Sin garantía</v>
      </c>
      <c r="O239" s="2"/>
      <c r="P239" s="2" t="s">
        <v>2662</v>
      </c>
      <c r="Q239" s="2" t="s">
        <v>2663</v>
      </c>
      <c r="R239" s="2" t="s">
        <v>2664</v>
      </c>
      <c r="S239" s="2" t="s">
        <v>2665</v>
      </c>
      <c r="T239" s="2" t="s">
        <v>149</v>
      </c>
      <c r="U239" s="2" t="n">
        <v>10</v>
      </c>
      <c r="V239" s="2" t="s">
        <v>130</v>
      </c>
      <c r="W239" s="2" t="n">
        <v>10</v>
      </c>
      <c r="X239" s="2" t="s">
        <v>2188</v>
      </c>
      <c r="Y239" s="2" t="s">
        <v>2665</v>
      </c>
      <c r="Z239" s="2" t="s">
        <v>133</v>
      </c>
      <c r="AA239" s="2" t="s">
        <v>81</v>
      </c>
      <c r="AB239" s="2"/>
      <c r="AC239" s="2"/>
      <c r="AD239" s="2"/>
      <c r="AE239" s="2"/>
      <c r="AF239" s="2" t="s">
        <v>2666</v>
      </c>
      <c r="AG239" s="2" t="s">
        <v>2667</v>
      </c>
      <c r="AH239" s="2" t="s">
        <v>2668</v>
      </c>
      <c r="AI239" s="2" t="s">
        <v>2669</v>
      </c>
      <c r="AJ239" s="2" t="s">
        <v>2670</v>
      </c>
      <c r="AK239" s="2" t="s">
        <v>2671</v>
      </c>
      <c r="AL239" s="2"/>
      <c r="AM239" s="2"/>
      <c r="AN239" s="2" t="s">
        <v>87</v>
      </c>
      <c r="AO239" s="2" t="s">
        <v>2672</v>
      </c>
      <c r="AP239" s="2" t="s">
        <v>89</v>
      </c>
    </row>
    <row r="240" customFormat="false" ht="15" hidden="false" customHeight="false" outlineLevel="0" collapsed="false">
      <c r="A240" s="8" t="s">
        <v>2673</v>
      </c>
      <c r="B240" s="8" t="s">
        <v>2673</v>
      </c>
      <c r="C240" s="2" t="s">
        <v>2674</v>
      </c>
      <c r="D240" s="2" t="s">
        <v>300</v>
      </c>
      <c r="E240" s="2" t="s">
        <v>301</v>
      </c>
      <c r="F240" s="9" t="n">
        <f aca="false">Precios!N240</f>
        <v>363</v>
      </c>
      <c r="G240" s="2" t="n">
        <v>13</v>
      </c>
      <c r="H240" s="10" t="str">
        <f aca="false">Parámetros!$B$28</f>
        <v>Nuevo</v>
      </c>
      <c r="I240" s="10" t="str">
        <f aca="false">Parámetros!$B$29</f>
        <v>Clásica</v>
      </c>
      <c r="J240" s="11" t="s">
        <v>2675</v>
      </c>
      <c r="K240" s="10" t="str">
        <f aca="false">Parámetros!$B$30</f>
        <v>Mercado Envíos</v>
      </c>
      <c r="L240" s="2" t="str">
        <f aca="false">IF(F240&gt;=Parámetros!$B$7,"Envío gratis (obligatorio en Mercado Libre)",Parámetros!$B$31)</f>
        <v>Envío gratis (obligatorio en Mercado Libre)</v>
      </c>
      <c r="M240" s="10" t="str">
        <f aca="false">Parámetros!$B$32</f>
        <v>No acepto</v>
      </c>
      <c r="N240" s="10" t="str">
        <f aca="false">Parámetros!$B$33</f>
        <v>Sin garantía</v>
      </c>
      <c r="O240" s="2"/>
      <c r="P240" s="2" t="s">
        <v>910</v>
      </c>
      <c r="Q240" s="2" t="s">
        <v>911</v>
      </c>
      <c r="R240" s="2" t="s">
        <v>912</v>
      </c>
      <c r="S240" s="2" t="s">
        <v>2676</v>
      </c>
      <c r="T240" s="2" t="s">
        <v>216</v>
      </c>
      <c r="U240" s="2" t="n">
        <v>30</v>
      </c>
      <c r="V240" s="2" t="s">
        <v>217</v>
      </c>
      <c r="W240" s="2" t="n">
        <v>30</v>
      </c>
      <c r="X240" s="2" t="s">
        <v>2677</v>
      </c>
      <c r="Y240" s="2" t="s">
        <v>2678</v>
      </c>
      <c r="Z240" s="2" t="s">
        <v>133</v>
      </c>
      <c r="AA240" s="2" t="s">
        <v>81</v>
      </c>
      <c r="AB240" s="2"/>
      <c r="AC240" s="2"/>
      <c r="AD240" s="2"/>
      <c r="AE240" s="2"/>
      <c r="AF240" s="2"/>
      <c r="AG240" s="2" t="s">
        <v>2679</v>
      </c>
      <c r="AH240" s="2" t="s">
        <v>2680</v>
      </c>
      <c r="AI240" s="2" t="s">
        <v>2681</v>
      </c>
      <c r="AJ240" s="2" t="s">
        <v>2682</v>
      </c>
      <c r="AK240" s="2"/>
      <c r="AL240" s="2"/>
      <c r="AM240" s="2"/>
      <c r="AN240" s="2" t="s">
        <v>87</v>
      </c>
      <c r="AO240" s="2" t="s">
        <v>2683</v>
      </c>
      <c r="AP240" s="2" t="s">
        <v>89</v>
      </c>
    </row>
    <row r="241" customFormat="false" ht="15" hidden="false" customHeight="false" outlineLevel="0" collapsed="false">
      <c r="A241" s="8" t="s">
        <v>2684</v>
      </c>
      <c r="B241" s="8" t="s">
        <v>2684</v>
      </c>
      <c r="C241" s="2" t="s">
        <v>2685</v>
      </c>
      <c r="D241" s="2" t="s">
        <v>478</v>
      </c>
      <c r="E241" s="2" t="s">
        <v>479</v>
      </c>
      <c r="F241" s="9" t="n">
        <f aca="false">Precios!N241</f>
        <v>424</v>
      </c>
      <c r="G241" s="2" t="n">
        <v>29</v>
      </c>
      <c r="H241" s="10" t="str">
        <f aca="false">Parámetros!$B$28</f>
        <v>Nuevo</v>
      </c>
      <c r="I241" s="10" t="str">
        <f aca="false">Parámetros!$B$29</f>
        <v>Clásica</v>
      </c>
      <c r="J241" s="11" t="s">
        <v>2686</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c r="P241" s="2" t="s">
        <v>2687</v>
      </c>
      <c r="Q241" s="2" t="s">
        <v>482</v>
      </c>
      <c r="R241" s="2" t="s">
        <v>796</v>
      </c>
      <c r="S241" s="2" t="s">
        <v>2688</v>
      </c>
      <c r="T241" s="2" t="s">
        <v>2689</v>
      </c>
      <c r="U241" s="2" t="n">
        <v>5</v>
      </c>
      <c r="V241" s="2" t="s">
        <v>77</v>
      </c>
      <c r="W241" s="2" t="n">
        <v>1</v>
      </c>
      <c r="X241" s="2" t="s">
        <v>2690</v>
      </c>
      <c r="Y241" s="2" t="s">
        <v>2691</v>
      </c>
      <c r="Z241" s="2" t="s">
        <v>488</v>
      </c>
      <c r="AA241" s="2" t="s">
        <v>81</v>
      </c>
      <c r="AB241" s="2"/>
      <c r="AC241" s="2"/>
      <c r="AD241" s="2"/>
      <c r="AE241" s="2"/>
      <c r="AF241" s="2"/>
      <c r="AG241" s="2" t="s">
        <v>2692</v>
      </c>
      <c r="AH241" s="2" t="s">
        <v>2693</v>
      </c>
      <c r="AI241" s="2" t="s">
        <v>2694</v>
      </c>
      <c r="AJ241" s="2"/>
      <c r="AK241" s="2"/>
      <c r="AL241" s="2"/>
      <c r="AM241" s="2"/>
      <c r="AN241" s="2" t="s">
        <v>87</v>
      </c>
      <c r="AO241" s="2" t="s">
        <v>2695</v>
      </c>
      <c r="AP241" s="2" t="s">
        <v>89</v>
      </c>
    </row>
    <row r="242" customFormat="false" ht="15" hidden="false" customHeight="false" outlineLevel="0" collapsed="false">
      <c r="A242" s="8" t="s">
        <v>2696</v>
      </c>
      <c r="B242" s="8" t="s">
        <v>2696</v>
      </c>
      <c r="C242" s="2" t="s">
        <v>2697</v>
      </c>
      <c r="D242" s="2" t="s">
        <v>704</v>
      </c>
      <c r="E242" s="2" t="s">
        <v>705</v>
      </c>
      <c r="F242" s="9" t="n">
        <f aca="false">Precios!N242</f>
        <v>219</v>
      </c>
      <c r="G242" s="2" t="n">
        <v>388</v>
      </c>
      <c r="H242" s="10" t="str">
        <f aca="false">Parámetros!$B$28</f>
        <v>Nuevo</v>
      </c>
      <c r="I242" s="10" t="str">
        <f aca="false">Parámetros!$B$29</f>
        <v>Clásica</v>
      </c>
      <c r="J242" s="11" t="s">
        <v>2698</v>
      </c>
      <c r="K242" s="10" t="str">
        <f aca="false">Parámetros!$B$30</f>
        <v>Mercado Envíos</v>
      </c>
      <c r="L242" s="2" t="str">
        <f aca="false">IF(F242&gt;=Parámetros!$B$7,"Envío gratis (obligatorio en Mercado Libre)",Parámetros!$B$31)</f>
        <v>A cargo del comprador</v>
      </c>
      <c r="M242" s="10" t="str">
        <f aca="false">Parámetros!$B$32</f>
        <v>No acepto</v>
      </c>
      <c r="N242" s="10" t="str">
        <f aca="false">Parámetros!$B$33</f>
        <v>Sin garantía</v>
      </c>
      <c r="O242" s="2"/>
      <c r="P242" s="2" t="s">
        <v>2699</v>
      </c>
      <c r="Q242" s="2" t="s">
        <v>2700</v>
      </c>
      <c r="R242" s="2" t="s">
        <v>1108</v>
      </c>
      <c r="S242" s="2" t="s">
        <v>2701</v>
      </c>
      <c r="T242" s="2" t="s">
        <v>2702</v>
      </c>
      <c r="U242" s="2" t="n">
        <v>20</v>
      </c>
      <c r="V242" s="2" t="s">
        <v>217</v>
      </c>
      <c r="W242" s="2" t="n">
        <v>20</v>
      </c>
      <c r="X242" s="2" t="s">
        <v>2703</v>
      </c>
      <c r="Y242" s="2" t="s">
        <v>132</v>
      </c>
      <c r="Z242" s="2" t="s">
        <v>133</v>
      </c>
      <c r="AA242" s="2" t="s">
        <v>81</v>
      </c>
      <c r="AB242" s="2"/>
      <c r="AC242" s="2"/>
      <c r="AD242" s="2"/>
      <c r="AE242" s="2"/>
      <c r="AF242" s="2"/>
      <c r="AG242" s="2" t="s">
        <v>2704</v>
      </c>
      <c r="AH242" s="2" t="s">
        <v>2705</v>
      </c>
      <c r="AI242" s="2" t="s">
        <v>2706</v>
      </c>
      <c r="AJ242" s="2"/>
      <c r="AK242" s="2"/>
      <c r="AL242" s="2"/>
      <c r="AM242" s="2"/>
      <c r="AN242" s="2" t="s">
        <v>87</v>
      </c>
      <c r="AO242" s="2" t="s">
        <v>2707</v>
      </c>
      <c r="AP242" s="2" t="s">
        <v>89</v>
      </c>
    </row>
    <row r="243" customFormat="false" ht="15" hidden="false" customHeight="false" outlineLevel="0" collapsed="false">
      <c r="A243" s="8" t="s">
        <v>2708</v>
      </c>
      <c r="B243" s="8" t="s">
        <v>2708</v>
      </c>
      <c r="C243" s="2" t="s">
        <v>2709</v>
      </c>
      <c r="D243" s="2" t="s">
        <v>704</v>
      </c>
      <c r="E243" s="2" t="s">
        <v>705</v>
      </c>
      <c r="F243" s="9" t="n">
        <f aca="false">Precios!N243</f>
        <v>416</v>
      </c>
      <c r="G243" s="2" t="n">
        <v>1754</v>
      </c>
      <c r="H243" s="10" t="str">
        <f aca="false">Parámetros!$B$28</f>
        <v>Nuevo</v>
      </c>
      <c r="I243" s="10" t="str">
        <f aca="false">Parámetros!$B$29</f>
        <v>Clásica</v>
      </c>
      <c r="J243" s="11" t="s">
        <v>2710</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c r="P243" s="2" t="s">
        <v>331</v>
      </c>
      <c r="Q243" s="2" t="s">
        <v>332</v>
      </c>
      <c r="R243" s="2" t="s">
        <v>333</v>
      </c>
      <c r="S243" s="2" t="s">
        <v>2711</v>
      </c>
      <c r="T243" s="2" t="s">
        <v>1482</v>
      </c>
      <c r="U243" s="2" t="n">
        <v>144</v>
      </c>
      <c r="V243" s="2" t="s">
        <v>100</v>
      </c>
      <c r="W243" s="2" t="n">
        <v>12</v>
      </c>
      <c r="X243" s="2" t="s">
        <v>336</v>
      </c>
      <c r="Y243" s="2" t="s">
        <v>2712</v>
      </c>
      <c r="Z243" s="2" t="s">
        <v>337</v>
      </c>
      <c r="AA243" s="2" t="s">
        <v>2713</v>
      </c>
      <c r="AB243" s="2"/>
      <c r="AC243" s="2"/>
      <c r="AD243" s="2"/>
      <c r="AE243" s="2"/>
      <c r="AF243" s="2"/>
      <c r="AG243" s="2" t="s">
        <v>2714</v>
      </c>
      <c r="AH243" s="2" t="s">
        <v>2715</v>
      </c>
      <c r="AI243" s="2"/>
      <c r="AJ243" s="2"/>
      <c r="AK243" s="2"/>
      <c r="AL243" s="2"/>
      <c r="AM243" s="2"/>
      <c r="AN243" s="2" t="s">
        <v>87</v>
      </c>
      <c r="AO243" s="2" t="s">
        <v>2716</v>
      </c>
      <c r="AP243" s="2" t="s">
        <v>89</v>
      </c>
    </row>
    <row r="244" customFormat="false" ht="15" hidden="false" customHeight="false" outlineLevel="0" collapsed="false">
      <c r="A244" s="8" t="s">
        <v>2717</v>
      </c>
      <c r="B244" s="8" t="s">
        <v>2717</v>
      </c>
      <c r="C244" s="2" t="s">
        <v>2718</v>
      </c>
      <c r="D244" s="2" t="s">
        <v>542</v>
      </c>
      <c r="E244" s="2" t="s">
        <v>543</v>
      </c>
      <c r="F244" s="9" t="n">
        <f aca="false">Precios!N244</f>
        <v>119</v>
      </c>
      <c r="G244" s="2" t="n">
        <v>15</v>
      </c>
      <c r="H244" s="10" t="str">
        <f aca="false">Parámetros!$B$28</f>
        <v>Nuevo</v>
      </c>
      <c r="I244" s="10" t="str">
        <f aca="false">Parámetros!$B$29</f>
        <v>Clásica</v>
      </c>
      <c r="J244" s="11" t="s">
        <v>2719</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c r="P244" s="2" t="s">
        <v>2720</v>
      </c>
      <c r="Q244" s="2" t="s">
        <v>2265</v>
      </c>
      <c r="R244" s="2" t="s">
        <v>2720</v>
      </c>
      <c r="S244" s="2" t="s">
        <v>2721</v>
      </c>
      <c r="T244" s="2" t="s">
        <v>2722</v>
      </c>
      <c r="U244" s="2" t="n">
        <v>2</v>
      </c>
      <c r="V244" s="2" t="s">
        <v>77</v>
      </c>
      <c r="W244" s="2" t="n">
        <v>1</v>
      </c>
      <c r="X244" s="2" t="s">
        <v>2723</v>
      </c>
      <c r="Y244" s="2" t="s">
        <v>2721</v>
      </c>
      <c r="Z244" s="2" t="s">
        <v>713</v>
      </c>
      <c r="AA244" s="2" t="s">
        <v>81</v>
      </c>
      <c r="AB244" s="2"/>
      <c r="AC244" s="2"/>
      <c r="AD244" s="2"/>
      <c r="AE244" s="2"/>
      <c r="AF244" s="2" t="s">
        <v>2724</v>
      </c>
      <c r="AG244" s="2" t="s">
        <v>2725</v>
      </c>
      <c r="AH244" s="2" t="s">
        <v>2726</v>
      </c>
      <c r="AI244" s="2" t="s">
        <v>2727</v>
      </c>
      <c r="AJ244" s="2" t="s">
        <v>2728</v>
      </c>
      <c r="AK244" s="2"/>
      <c r="AL244" s="2"/>
      <c r="AM244" s="2"/>
      <c r="AN244" s="2" t="s">
        <v>87</v>
      </c>
      <c r="AO244" s="2" t="s">
        <v>2729</v>
      </c>
      <c r="AP244" s="2" t="s">
        <v>89</v>
      </c>
    </row>
    <row r="245" customFormat="false" ht="15" hidden="false" customHeight="false" outlineLevel="0" collapsed="false">
      <c r="A245" s="8" t="s">
        <v>2730</v>
      </c>
      <c r="B245" s="8" t="s">
        <v>2730</v>
      </c>
      <c r="C245" s="2" t="s">
        <v>2731</v>
      </c>
      <c r="D245" s="2" t="s">
        <v>2732</v>
      </c>
      <c r="E245" s="2" t="s">
        <v>2733</v>
      </c>
      <c r="F245" s="9" t="n">
        <f aca="false">Precios!N245</f>
        <v>299</v>
      </c>
      <c r="G245" s="2" t="n">
        <v>0</v>
      </c>
      <c r="H245" s="10" t="str">
        <f aca="false">Parámetros!$B$28</f>
        <v>Nuevo</v>
      </c>
      <c r="I245" s="10" t="str">
        <f aca="false">Parámetros!$B$29</f>
        <v>Clásica</v>
      </c>
      <c r="J245" s="11" t="s">
        <v>2734</v>
      </c>
      <c r="K245" s="10" t="str">
        <f aca="false">Parámetros!$B$30</f>
        <v>Mercado Envíos</v>
      </c>
      <c r="L245" s="2" t="str">
        <f aca="false">IF(F245&gt;=Parámetros!$B$7,"Envío gratis (obligatorio en Mercado Libre)",Parámetros!$B$31)</f>
        <v>Envío gratis (obligatorio en Mercado Libre)</v>
      </c>
      <c r="M245" s="10" t="str">
        <f aca="false">Parámetros!$B$32</f>
        <v>No acepto</v>
      </c>
      <c r="N245" s="10" t="str">
        <f aca="false">Parámetros!$B$33</f>
        <v>Sin garantía</v>
      </c>
      <c r="O245" s="2"/>
      <c r="P245" s="2" t="s">
        <v>2735</v>
      </c>
      <c r="Q245" s="2" t="s">
        <v>2736</v>
      </c>
      <c r="R245" s="2" t="s">
        <v>2735</v>
      </c>
      <c r="S245" s="2" t="s">
        <v>2737</v>
      </c>
      <c r="T245" s="2" t="s">
        <v>149</v>
      </c>
      <c r="U245" s="2" t="n">
        <v>20</v>
      </c>
      <c r="V245" s="2" t="s">
        <v>130</v>
      </c>
      <c r="W245" s="2" t="n">
        <v>20</v>
      </c>
      <c r="X245" s="2" t="s">
        <v>2738</v>
      </c>
      <c r="Y245" s="2" t="s">
        <v>2737</v>
      </c>
      <c r="Z245" s="2" t="s">
        <v>133</v>
      </c>
      <c r="AA245" s="2" t="s">
        <v>81</v>
      </c>
      <c r="AB245" s="2"/>
      <c r="AC245" s="2"/>
      <c r="AD245" s="2"/>
      <c r="AE245" s="2"/>
      <c r="AF245" s="2"/>
      <c r="AG245" s="2" t="s">
        <v>2739</v>
      </c>
      <c r="AH245" s="2" t="s">
        <v>2740</v>
      </c>
      <c r="AI245" s="2" t="s">
        <v>2741</v>
      </c>
      <c r="AJ245" s="2"/>
      <c r="AK245" s="2"/>
      <c r="AL245" s="2"/>
      <c r="AM245" s="2"/>
      <c r="AN245" s="2" t="s">
        <v>87</v>
      </c>
      <c r="AO245" s="2" t="s">
        <v>2742</v>
      </c>
      <c r="AP245" s="2" t="s">
        <v>89</v>
      </c>
    </row>
    <row r="246" customFormat="false" ht="15" hidden="false" customHeight="false" outlineLevel="0" collapsed="false">
      <c r="A246" s="8" t="s">
        <v>2743</v>
      </c>
      <c r="B246" s="8" t="s">
        <v>2743</v>
      </c>
      <c r="C246" s="2" t="s">
        <v>2744</v>
      </c>
      <c r="D246" s="2" t="s">
        <v>963</v>
      </c>
      <c r="E246" s="2" t="s">
        <v>964</v>
      </c>
      <c r="F246" s="9" t="n">
        <f aca="false">Precios!N246</f>
        <v>613</v>
      </c>
      <c r="G246" s="2" t="n">
        <v>57</v>
      </c>
      <c r="H246" s="10" t="str">
        <f aca="false">Parámetros!$B$28</f>
        <v>Nuevo</v>
      </c>
      <c r="I246" s="10" t="str">
        <f aca="false">Parámetros!$B$29</f>
        <v>Clásica</v>
      </c>
      <c r="J246" s="11" t="s">
        <v>2745</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c r="P246" s="2" t="s">
        <v>2746</v>
      </c>
      <c r="Q246" s="2" t="s">
        <v>2747</v>
      </c>
      <c r="R246" s="2" t="s">
        <v>2746</v>
      </c>
      <c r="S246" s="2" t="s">
        <v>2333</v>
      </c>
      <c r="T246" s="2" t="s">
        <v>854</v>
      </c>
      <c r="U246" s="2" t="n">
        <v>30</v>
      </c>
      <c r="V246" s="2" t="s">
        <v>130</v>
      </c>
      <c r="W246" s="2" t="n">
        <v>30</v>
      </c>
      <c r="X246" s="2" t="s">
        <v>2748</v>
      </c>
      <c r="Y246" s="2" t="s">
        <v>2333</v>
      </c>
      <c r="Z246" s="2" t="s">
        <v>133</v>
      </c>
      <c r="AA246" s="2" t="s">
        <v>81</v>
      </c>
      <c r="AB246" s="2"/>
      <c r="AC246" s="2"/>
      <c r="AD246" s="2"/>
      <c r="AE246" s="2"/>
      <c r="AF246" s="2"/>
      <c r="AG246" s="2" t="s">
        <v>152</v>
      </c>
      <c r="AH246" s="2" t="s">
        <v>2749</v>
      </c>
      <c r="AI246" s="2" t="s">
        <v>2750</v>
      </c>
      <c r="AJ246" s="2" t="s">
        <v>2751</v>
      </c>
      <c r="AK246" s="2"/>
      <c r="AL246" s="2"/>
      <c r="AM246" s="2"/>
      <c r="AN246" s="2" t="s">
        <v>87</v>
      </c>
      <c r="AO246" s="2" t="s">
        <v>2752</v>
      </c>
      <c r="AP246" s="2" t="s">
        <v>89</v>
      </c>
    </row>
    <row r="247" customFormat="false" ht="15" hidden="false" customHeight="false" outlineLevel="0" collapsed="false">
      <c r="A247" s="8" t="s">
        <v>2753</v>
      </c>
      <c r="B247" s="8" t="s">
        <v>2753</v>
      </c>
      <c r="C247" s="2" t="s">
        <v>2754</v>
      </c>
      <c r="D247" s="2" t="s">
        <v>68</v>
      </c>
      <c r="E247" s="2" t="s">
        <v>69</v>
      </c>
      <c r="F247" s="9" t="n">
        <f aca="false">Precios!N247</f>
        <v>932</v>
      </c>
      <c r="G247" s="2" t="n">
        <v>1</v>
      </c>
      <c r="H247" s="10" t="str">
        <f aca="false">Parámetros!$B$28</f>
        <v>Nuevo</v>
      </c>
      <c r="I247" s="10" t="str">
        <f aca="false">Parámetros!$B$29</f>
        <v>Clásica</v>
      </c>
      <c r="J247" s="11" t="s">
        <v>2755</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2756</v>
      </c>
      <c r="Q247" s="2" t="s">
        <v>395</v>
      </c>
      <c r="R247" s="2" t="s">
        <v>2756</v>
      </c>
      <c r="S247" s="2" t="s">
        <v>453</v>
      </c>
      <c r="T247" s="2" t="s">
        <v>2757</v>
      </c>
      <c r="U247" s="2" t="n">
        <v>20</v>
      </c>
      <c r="V247" s="2" t="s">
        <v>1575</v>
      </c>
      <c r="W247" s="2" t="n">
        <v>20</v>
      </c>
      <c r="X247" s="2" t="s">
        <v>2758</v>
      </c>
      <c r="Y247" s="2" t="s">
        <v>453</v>
      </c>
      <c r="Z247" s="2" t="s">
        <v>133</v>
      </c>
      <c r="AA247" s="2" t="s">
        <v>81</v>
      </c>
      <c r="AB247" s="2"/>
      <c r="AC247" s="2"/>
      <c r="AD247" s="2"/>
      <c r="AE247" s="2"/>
      <c r="AF247" s="2" t="s">
        <v>2759</v>
      </c>
      <c r="AG247" s="2" t="s">
        <v>152</v>
      </c>
      <c r="AH247" s="2" t="s">
        <v>2760</v>
      </c>
      <c r="AI247" s="2" t="s">
        <v>2761</v>
      </c>
      <c r="AJ247" s="2"/>
      <c r="AK247" s="2"/>
      <c r="AL247" s="2"/>
      <c r="AM247" s="2"/>
      <c r="AN247" s="2" t="s">
        <v>87</v>
      </c>
      <c r="AO247" s="2" t="s">
        <v>2762</v>
      </c>
      <c r="AP247" s="2" t="s">
        <v>89</v>
      </c>
    </row>
    <row r="248" customFormat="false" ht="15" hidden="false" customHeight="false" outlineLevel="0" collapsed="false">
      <c r="A248" s="8" t="s">
        <v>2763</v>
      </c>
      <c r="B248" s="8" t="s">
        <v>2763</v>
      </c>
      <c r="C248" s="2" t="s">
        <v>2764</v>
      </c>
      <c r="D248" s="2" t="s">
        <v>300</v>
      </c>
      <c r="E248" s="2" t="s">
        <v>301</v>
      </c>
      <c r="F248" s="9" t="n">
        <f aca="false">Precios!N248</f>
        <v>80</v>
      </c>
      <c r="G248" s="2" t="n">
        <v>3515</v>
      </c>
      <c r="H248" s="10" t="str">
        <f aca="false">Parámetros!$B$28</f>
        <v>Nuevo</v>
      </c>
      <c r="I248" s="10" t="str">
        <f aca="false">Parámetros!$B$29</f>
        <v>Clásica</v>
      </c>
      <c r="J248" s="11" t="s">
        <v>2765</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c r="P248" s="2" t="s">
        <v>2766</v>
      </c>
      <c r="Q248" s="2" t="s">
        <v>2766</v>
      </c>
      <c r="R248" s="2" t="s">
        <v>471</v>
      </c>
      <c r="S248" s="2" t="s">
        <v>2767</v>
      </c>
      <c r="T248" s="2" t="s">
        <v>1316</v>
      </c>
      <c r="U248" s="2" t="n">
        <v>250</v>
      </c>
      <c r="V248" s="2" t="s">
        <v>77</v>
      </c>
      <c r="W248" s="2" t="n">
        <v>1</v>
      </c>
      <c r="X248" s="2" t="s">
        <v>2768</v>
      </c>
      <c r="Y248" s="2"/>
      <c r="Z248" s="2" t="s">
        <v>133</v>
      </c>
      <c r="AA248" s="2" t="s">
        <v>2769</v>
      </c>
      <c r="AB248" s="2"/>
      <c r="AC248" s="2" t="s">
        <v>2770</v>
      </c>
      <c r="AD248" s="2"/>
      <c r="AE248" s="2"/>
      <c r="AF248" s="2"/>
      <c r="AG248" s="2" t="s">
        <v>2771</v>
      </c>
      <c r="AH248" s="2" t="s">
        <v>2772</v>
      </c>
      <c r="AI248" s="2" t="s">
        <v>2773</v>
      </c>
      <c r="AJ248" s="2" t="s">
        <v>2774</v>
      </c>
      <c r="AK248" s="2"/>
      <c r="AL248" s="2"/>
      <c r="AM248" s="2"/>
      <c r="AN248" s="2" t="s">
        <v>87</v>
      </c>
      <c r="AO248" s="2" t="s">
        <v>2775</v>
      </c>
      <c r="AP248" s="2" t="s">
        <v>89</v>
      </c>
    </row>
    <row r="249" customFormat="false" ht="15" hidden="false" customHeight="false" outlineLevel="0" collapsed="false">
      <c r="A249" s="8" t="s">
        <v>2776</v>
      </c>
      <c r="B249" s="8" t="s">
        <v>2776</v>
      </c>
      <c r="C249" s="2" t="s">
        <v>2777</v>
      </c>
      <c r="D249" s="2" t="s">
        <v>237</v>
      </c>
      <c r="E249" s="2" t="s">
        <v>238</v>
      </c>
      <c r="F249" s="9" t="n">
        <f aca="false">Precios!N249</f>
        <v>92</v>
      </c>
      <c r="G249" s="2" t="n">
        <v>1346</v>
      </c>
      <c r="H249" s="10" t="str">
        <f aca="false">Parámetros!$B$28</f>
        <v>Nuevo</v>
      </c>
      <c r="I249" s="10" t="str">
        <f aca="false">Parámetros!$B$29</f>
        <v>Clásica</v>
      </c>
      <c r="J249" s="11" t="s">
        <v>2778</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c r="P249" s="2" t="s">
        <v>1225</v>
      </c>
      <c r="Q249" s="2" t="s">
        <v>2374</v>
      </c>
      <c r="R249" s="2" t="s">
        <v>2779</v>
      </c>
      <c r="S249" s="2" t="s">
        <v>453</v>
      </c>
      <c r="T249" s="2" t="s">
        <v>149</v>
      </c>
      <c r="U249" s="2" t="n">
        <v>10</v>
      </c>
      <c r="V249" s="2" t="s">
        <v>130</v>
      </c>
      <c r="W249" s="2" t="n">
        <v>10</v>
      </c>
      <c r="X249" s="2" t="s">
        <v>1229</v>
      </c>
      <c r="Y249" s="2" t="s">
        <v>453</v>
      </c>
      <c r="Z249" s="2" t="s">
        <v>133</v>
      </c>
      <c r="AA249" s="2" t="s">
        <v>2780</v>
      </c>
      <c r="AB249" s="2"/>
      <c r="AC249" s="2"/>
      <c r="AD249" s="2"/>
      <c r="AE249" s="2"/>
      <c r="AF249" s="2" t="s">
        <v>2781</v>
      </c>
      <c r="AG249" s="2" t="s">
        <v>2782</v>
      </c>
      <c r="AH249" s="2" t="s">
        <v>2783</v>
      </c>
      <c r="AI249" s="2" t="s">
        <v>2784</v>
      </c>
      <c r="AJ249" s="2" t="s">
        <v>2785</v>
      </c>
      <c r="AK249" s="2"/>
      <c r="AL249" s="2"/>
      <c r="AM249" s="2"/>
      <c r="AN249" s="2" t="s">
        <v>87</v>
      </c>
      <c r="AO249" s="2" t="s">
        <v>2786</v>
      </c>
      <c r="AP249" s="2" t="s">
        <v>89</v>
      </c>
    </row>
    <row r="250" customFormat="false" ht="15" hidden="false" customHeight="false" outlineLevel="0" collapsed="false">
      <c r="A250" s="8" t="s">
        <v>2787</v>
      </c>
      <c r="B250" s="8" t="s">
        <v>2787</v>
      </c>
      <c r="C250" s="2" t="s">
        <v>2788</v>
      </c>
      <c r="D250" s="2" t="s">
        <v>1641</v>
      </c>
      <c r="E250" s="2" t="s">
        <v>1642</v>
      </c>
      <c r="F250" s="9" t="n">
        <f aca="false">Precios!N250</f>
        <v>329</v>
      </c>
      <c r="G250" s="2" t="n">
        <v>133</v>
      </c>
      <c r="H250" s="10" t="str">
        <f aca="false">Parámetros!$B$28</f>
        <v>Nuevo</v>
      </c>
      <c r="I250" s="10" t="str">
        <f aca="false">Parámetros!$B$29</f>
        <v>Clásica</v>
      </c>
      <c r="J250" s="11" t="s">
        <v>2789</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c r="P250" s="2" t="s">
        <v>2790</v>
      </c>
      <c r="Q250" s="2" t="s">
        <v>2791</v>
      </c>
      <c r="R250" s="2"/>
      <c r="S250" s="2"/>
      <c r="T250" s="2" t="s">
        <v>2086</v>
      </c>
      <c r="U250" s="2" t="n">
        <v>30</v>
      </c>
      <c r="V250" s="2" t="s">
        <v>100</v>
      </c>
      <c r="W250" s="2" t="n">
        <v>1</v>
      </c>
      <c r="X250" s="2" t="s">
        <v>2792</v>
      </c>
      <c r="Y250" s="2"/>
      <c r="Z250" s="2" t="s">
        <v>337</v>
      </c>
      <c r="AA250" s="2"/>
      <c r="AB250" s="2"/>
      <c r="AC250" s="2"/>
      <c r="AD250" s="2"/>
      <c r="AE250" s="2"/>
      <c r="AF250" s="2"/>
      <c r="AG250" s="2" t="s">
        <v>2793</v>
      </c>
      <c r="AH250" s="2" t="s">
        <v>2794</v>
      </c>
      <c r="AI250" s="2"/>
      <c r="AJ250" s="2"/>
      <c r="AK250" s="2"/>
      <c r="AL250" s="2"/>
      <c r="AM250" s="2"/>
      <c r="AN250" s="2" t="s">
        <v>87</v>
      </c>
      <c r="AO250" s="2" t="s">
        <v>2795</v>
      </c>
      <c r="AP250" s="2" t="s">
        <v>89</v>
      </c>
    </row>
    <row r="251" customFormat="false" ht="15" hidden="false" customHeight="false" outlineLevel="0" collapsed="false">
      <c r="A251" s="8" t="s">
        <v>2796</v>
      </c>
      <c r="B251" s="8" t="s">
        <v>2796</v>
      </c>
      <c r="C251" s="2" t="s">
        <v>2797</v>
      </c>
      <c r="D251" s="2" t="s">
        <v>963</v>
      </c>
      <c r="E251" s="2" t="s">
        <v>964</v>
      </c>
      <c r="F251" s="9" t="n">
        <f aca="false">Precios!N251</f>
        <v>674</v>
      </c>
      <c r="G251" s="2" t="n">
        <v>98</v>
      </c>
      <c r="H251" s="10" t="str">
        <f aca="false">Parámetros!$B$28</f>
        <v>Nuevo</v>
      </c>
      <c r="I251" s="10" t="str">
        <f aca="false">Parámetros!$B$29</f>
        <v>Clásica</v>
      </c>
      <c r="J251" s="11" t="s">
        <v>2798</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c r="P251" s="2" t="s">
        <v>2799</v>
      </c>
      <c r="Q251" s="2" t="s">
        <v>2800</v>
      </c>
      <c r="R251" s="2"/>
      <c r="S251" s="2"/>
      <c r="T251" s="2" t="s">
        <v>216</v>
      </c>
      <c r="U251" s="2" t="n">
        <v>30</v>
      </c>
      <c r="V251" s="2" t="s">
        <v>217</v>
      </c>
      <c r="W251" s="2" t="n">
        <v>30</v>
      </c>
      <c r="X251" s="2" t="s">
        <v>2801</v>
      </c>
      <c r="Y251" s="2" t="s">
        <v>2802</v>
      </c>
      <c r="Z251" s="2" t="s">
        <v>133</v>
      </c>
      <c r="AA251" s="2"/>
      <c r="AB251" s="2"/>
      <c r="AC251" s="2"/>
      <c r="AD251" s="2"/>
      <c r="AE251" s="2"/>
      <c r="AF251" s="2"/>
      <c r="AG251" s="2" t="s">
        <v>2803</v>
      </c>
      <c r="AH251" s="2" t="s">
        <v>2804</v>
      </c>
      <c r="AI251" s="2"/>
      <c r="AJ251" s="2"/>
      <c r="AK251" s="2"/>
      <c r="AL251" s="2"/>
      <c r="AM251" s="2"/>
      <c r="AN251" s="2" t="s">
        <v>87</v>
      </c>
      <c r="AO251" s="2" t="s">
        <v>2805</v>
      </c>
      <c r="AP251" s="2" t="s">
        <v>89</v>
      </c>
    </row>
    <row r="252" customFormat="false" ht="15" hidden="false" customHeight="false" outlineLevel="0" collapsed="false">
      <c r="A252" s="8" t="s">
        <v>2806</v>
      </c>
      <c r="B252" s="8" t="s">
        <v>2806</v>
      </c>
      <c r="C252" s="2" t="s">
        <v>2807</v>
      </c>
      <c r="D252" s="2" t="s">
        <v>327</v>
      </c>
      <c r="E252" s="2" t="s">
        <v>328</v>
      </c>
      <c r="F252" s="9" t="n">
        <f aca="false">Precios!N252</f>
        <v>60</v>
      </c>
      <c r="G252" s="2" t="n">
        <v>5195</v>
      </c>
      <c r="H252" s="10" t="str">
        <f aca="false">Parámetros!$B$28</f>
        <v>Nuevo</v>
      </c>
      <c r="I252" s="10" t="str">
        <f aca="false">Parámetros!$B$29</f>
        <v>Clásica</v>
      </c>
      <c r="J252" s="11" t="s">
        <v>2808</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c r="P252" s="2" t="s">
        <v>2809</v>
      </c>
      <c r="Q252" s="2"/>
      <c r="R252" s="2" t="s">
        <v>2810</v>
      </c>
      <c r="S252" s="2" t="s">
        <v>2811</v>
      </c>
      <c r="T252" s="2" t="s">
        <v>149</v>
      </c>
      <c r="U252" s="2" t="n">
        <v>10</v>
      </c>
      <c r="V252" s="2" t="s">
        <v>130</v>
      </c>
      <c r="W252" s="2" t="n">
        <v>10</v>
      </c>
      <c r="X252" s="2" t="s">
        <v>2812</v>
      </c>
      <c r="Y252" s="2"/>
      <c r="Z252" s="2" t="s">
        <v>133</v>
      </c>
      <c r="AA252" s="2"/>
      <c r="AB252" s="2"/>
      <c r="AC252" s="2"/>
      <c r="AD252" s="2"/>
      <c r="AE252" s="2"/>
      <c r="AF252" s="2"/>
      <c r="AG252" s="2" t="s">
        <v>2813</v>
      </c>
      <c r="AH252" s="2" t="s">
        <v>2814</v>
      </c>
      <c r="AI252" s="2"/>
      <c r="AJ252" s="2"/>
      <c r="AK252" s="2"/>
      <c r="AL252" s="2"/>
      <c r="AM252" s="2"/>
      <c r="AN252" s="2" t="s">
        <v>87</v>
      </c>
      <c r="AO252" s="2" t="s">
        <v>2815</v>
      </c>
      <c r="AP252" s="2" t="s">
        <v>89</v>
      </c>
    </row>
    <row r="253" customFormat="false" ht="15" hidden="false" customHeight="false" outlineLevel="0" collapsed="false">
      <c r="A253" s="8" t="s">
        <v>2816</v>
      </c>
      <c r="B253" s="8" t="s">
        <v>2816</v>
      </c>
      <c r="C253" s="2" t="s">
        <v>2817</v>
      </c>
      <c r="D253" s="2" t="s">
        <v>141</v>
      </c>
      <c r="E253" s="2" t="s">
        <v>142</v>
      </c>
      <c r="F253" s="9" t="n">
        <f aca="false">Precios!N253</f>
        <v>215</v>
      </c>
      <c r="G253" s="2" t="n">
        <v>1604</v>
      </c>
      <c r="H253" s="10" t="str">
        <f aca="false">Parámetros!$B$28</f>
        <v>Nuevo</v>
      </c>
      <c r="I253" s="10" t="str">
        <f aca="false">Parámetros!$B$29</f>
        <v>Clásica</v>
      </c>
      <c r="J253" s="11" t="s">
        <v>2818</v>
      </c>
      <c r="K253" s="10" t="str">
        <f aca="false">Parámetros!$B$30</f>
        <v>Mercado Envíos</v>
      </c>
      <c r="L253" s="2" t="str">
        <f aca="false">IF(F253&gt;=Parámetros!$B$7,"Envío gratis (obligatorio en Mercado Libre)",Parámetros!$B$31)</f>
        <v>A cargo del comprador</v>
      </c>
      <c r="M253" s="10" t="str">
        <f aca="false">Parámetros!$B$32</f>
        <v>No acepto</v>
      </c>
      <c r="N253" s="10" t="str">
        <f aca="false">Parámetros!$B$33</f>
        <v>Sin garantía</v>
      </c>
      <c r="O253" s="2"/>
      <c r="P253" s="2" t="s">
        <v>2819</v>
      </c>
      <c r="Q253" s="2" t="s">
        <v>2820</v>
      </c>
      <c r="R253" s="2"/>
      <c r="S253" s="2"/>
      <c r="T253" s="2" t="s">
        <v>149</v>
      </c>
      <c r="U253" s="2" t="n">
        <v>8</v>
      </c>
      <c r="V253" s="2" t="s">
        <v>130</v>
      </c>
      <c r="W253" s="2" t="n">
        <v>8</v>
      </c>
      <c r="X253" s="2" t="s">
        <v>2821</v>
      </c>
      <c r="Y253" s="2" t="s">
        <v>2822</v>
      </c>
      <c r="Z253" s="2" t="s">
        <v>133</v>
      </c>
      <c r="AA253" s="2" t="s">
        <v>1663</v>
      </c>
      <c r="AB253" s="2"/>
      <c r="AC253" s="2"/>
      <c r="AD253" s="2"/>
      <c r="AE253" s="2"/>
      <c r="AF253" s="2"/>
      <c r="AG253" s="2" t="s">
        <v>2823</v>
      </c>
      <c r="AH253" s="2" t="s">
        <v>2824</v>
      </c>
      <c r="AI253" s="2"/>
      <c r="AJ253" s="2"/>
      <c r="AK253" s="2"/>
      <c r="AL253" s="2"/>
      <c r="AM253" s="2"/>
      <c r="AN253" s="2" t="s">
        <v>87</v>
      </c>
      <c r="AO253" s="2" t="s">
        <v>2825</v>
      </c>
      <c r="AP253" s="2" t="s">
        <v>89</v>
      </c>
    </row>
    <row r="254" customFormat="false" ht="15" hidden="false" customHeight="false" outlineLevel="0" collapsed="false">
      <c r="A254" s="8" t="s">
        <v>2826</v>
      </c>
      <c r="B254" s="8" t="s">
        <v>2826</v>
      </c>
      <c r="C254" s="2" t="s">
        <v>2827</v>
      </c>
      <c r="D254" s="2" t="s">
        <v>1641</v>
      </c>
      <c r="E254" s="2" t="s">
        <v>1642</v>
      </c>
      <c r="F254" s="9" t="n">
        <f aca="false">Precios!N254</f>
        <v>536</v>
      </c>
      <c r="G254" s="2" t="n">
        <v>0</v>
      </c>
      <c r="H254" s="10" t="str">
        <f aca="false">Parámetros!$B$28</f>
        <v>Nuevo</v>
      </c>
      <c r="I254" s="10" t="str">
        <f aca="false">Parámetros!$B$29</f>
        <v>Clásica</v>
      </c>
      <c r="J254" s="11" t="s">
        <v>2828</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c r="P254" s="2" t="s">
        <v>2829</v>
      </c>
      <c r="Q254" s="2" t="s">
        <v>1172</v>
      </c>
      <c r="R254" s="2"/>
      <c r="S254" s="2" t="s">
        <v>2572</v>
      </c>
      <c r="T254" s="2" t="s">
        <v>335</v>
      </c>
      <c r="U254" s="2" t="n">
        <v>40</v>
      </c>
      <c r="V254" s="2" t="s">
        <v>100</v>
      </c>
      <c r="W254" s="2" t="n">
        <v>1</v>
      </c>
      <c r="X254" s="2" t="s">
        <v>2830</v>
      </c>
      <c r="Y254" s="2" t="s">
        <v>2831</v>
      </c>
      <c r="Z254" s="2" t="s">
        <v>337</v>
      </c>
      <c r="AA254" s="2"/>
      <c r="AB254" s="2"/>
      <c r="AC254" s="2"/>
      <c r="AD254" s="2"/>
      <c r="AE254" s="2"/>
      <c r="AF254" s="2"/>
      <c r="AG254" s="2" t="s">
        <v>2832</v>
      </c>
      <c r="AH254" s="2" t="s">
        <v>2833</v>
      </c>
      <c r="AI254" s="2" t="s">
        <v>2834</v>
      </c>
      <c r="AJ254" s="2"/>
      <c r="AK254" s="2"/>
      <c r="AL254" s="2"/>
      <c r="AM254" s="2"/>
      <c r="AN254" s="2" t="s">
        <v>87</v>
      </c>
      <c r="AO254" s="2" t="s">
        <v>2835</v>
      </c>
      <c r="AP254" s="2" t="s">
        <v>89</v>
      </c>
    </row>
    <row r="255" customFormat="false" ht="15" hidden="false" customHeight="false" outlineLevel="0" collapsed="false">
      <c r="A255" s="8" t="s">
        <v>2836</v>
      </c>
      <c r="B255" s="8" t="s">
        <v>2836</v>
      </c>
      <c r="C255" s="2" t="s">
        <v>2837</v>
      </c>
      <c r="D255" s="2" t="s">
        <v>542</v>
      </c>
      <c r="E255" s="2" t="s">
        <v>543</v>
      </c>
      <c r="F255" s="9" t="n">
        <f aca="false">Precios!N255</f>
        <v>793</v>
      </c>
      <c r="G255" s="2" t="n">
        <v>16</v>
      </c>
      <c r="H255" s="10" t="str">
        <f aca="false">Parámetros!$B$28</f>
        <v>Nuevo</v>
      </c>
      <c r="I255" s="10" t="str">
        <f aca="false">Parámetros!$B$29</f>
        <v>Clásica</v>
      </c>
      <c r="J255" s="11" t="s">
        <v>2838</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c r="P255" s="2" t="s">
        <v>2839</v>
      </c>
      <c r="Q255" s="2" t="s">
        <v>741</v>
      </c>
      <c r="R255" s="2"/>
      <c r="S255" s="2"/>
      <c r="T255" s="2" t="s">
        <v>375</v>
      </c>
      <c r="U255" s="2" t="n">
        <v>6</v>
      </c>
      <c r="V255" s="2" t="s">
        <v>2840</v>
      </c>
      <c r="W255" s="2" t="n">
        <v>6</v>
      </c>
      <c r="X255" s="2" t="s">
        <v>1416</v>
      </c>
      <c r="Y255" s="2" t="s">
        <v>2841</v>
      </c>
      <c r="Z255" s="2" t="s">
        <v>80</v>
      </c>
      <c r="AA255" s="2"/>
      <c r="AB255" s="2"/>
      <c r="AC255" s="2"/>
      <c r="AD255" s="2"/>
      <c r="AE255" s="2"/>
      <c r="AF255" s="2"/>
      <c r="AG255" s="2" t="s">
        <v>2842</v>
      </c>
      <c r="AH255" s="2" t="s">
        <v>2843</v>
      </c>
      <c r="AI255" s="2" t="s">
        <v>2844</v>
      </c>
      <c r="AJ255" s="2"/>
      <c r="AK255" s="2"/>
      <c r="AL255" s="2"/>
      <c r="AM255" s="2"/>
      <c r="AN255" s="2" t="s">
        <v>87</v>
      </c>
      <c r="AO255" s="2" t="s">
        <v>2845</v>
      </c>
      <c r="AP255" s="2" t="s">
        <v>89</v>
      </c>
    </row>
    <row r="256" customFormat="false" ht="15" hidden="false" customHeight="false" outlineLevel="0" collapsed="false">
      <c r="A256" s="8" t="s">
        <v>2846</v>
      </c>
      <c r="B256" s="8" t="s">
        <v>2846</v>
      </c>
      <c r="C256" s="2" t="s">
        <v>2847</v>
      </c>
      <c r="D256" s="2" t="s">
        <v>327</v>
      </c>
      <c r="E256" s="2" t="s">
        <v>328</v>
      </c>
      <c r="F256" s="9" t="n">
        <f aca="false">Precios!N256</f>
        <v>106</v>
      </c>
      <c r="G256" s="2" t="n">
        <v>342</v>
      </c>
      <c r="H256" s="10" t="str">
        <f aca="false">Parámetros!$B$28</f>
        <v>Nuevo</v>
      </c>
      <c r="I256" s="10" t="str">
        <f aca="false">Parámetros!$B$29</f>
        <v>Clásica</v>
      </c>
      <c r="J256" s="11" t="s">
        <v>2848</v>
      </c>
      <c r="K256" s="10" t="str">
        <f aca="false">Parámetros!$B$30</f>
        <v>Mercado Envíos</v>
      </c>
      <c r="L256" s="2" t="str">
        <f aca="false">IF(F256&gt;=Parámetros!$B$7,"Envío gratis (obligatorio en Mercado Libre)",Parámetros!$B$31)</f>
        <v>A cargo del comprador</v>
      </c>
      <c r="M256" s="10" t="str">
        <f aca="false">Parámetros!$B$32</f>
        <v>No acepto</v>
      </c>
      <c r="N256" s="10" t="str">
        <f aca="false">Parámetros!$B$33</f>
        <v>Sin garantía</v>
      </c>
      <c r="O256" s="2"/>
      <c r="P256" s="2" t="s">
        <v>2849</v>
      </c>
      <c r="Q256" s="2" t="s">
        <v>126</v>
      </c>
      <c r="R256" s="2" t="s">
        <v>2613</v>
      </c>
      <c r="S256" s="2"/>
      <c r="T256" s="2" t="s">
        <v>1140</v>
      </c>
      <c r="U256" s="2" t="n">
        <v>24</v>
      </c>
      <c r="V256" s="2" t="s">
        <v>130</v>
      </c>
      <c r="W256" s="2" t="n">
        <v>24</v>
      </c>
      <c r="X256" s="2" t="s">
        <v>2850</v>
      </c>
      <c r="Y256" s="2" t="s">
        <v>2851</v>
      </c>
      <c r="Z256" s="2" t="s">
        <v>133</v>
      </c>
      <c r="AA256" s="2" t="s">
        <v>250</v>
      </c>
      <c r="AB256" s="2"/>
      <c r="AC256" s="2" t="s">
        <v>2852</v>
      </c>
      <c r="AD256" s="2"/>
      <c r="AE256" s="2"/>
      <c r="AF256" s="2"/>
      <c r="AG256" s="2" t="s">
        <v>2853</v>
      </c>
      <c r="AH256" s="2" t="s">
        <v>2854</v>
      </c>
      <c r="AI256" s="2"/>
      <c r="AJ256" s="2"/>
      <c r="AK256" s="2"/>
      <c r="AL256" s="2"/>
      <c r="AM256" s="2"/>
      <c r="AN256" s="2" t="s">
        <v>87</v>
      </c>
      <c r="AO256" s="2" t="s">
        <v>2855</v>
      </c>
      <c r="AP256" s="2" t="s">
        <v>89</v>
      </c>
    </row>
    <row r="257" customFormat="false" ht="15" hidden="false" customHeight="false" outlineLevel="0" collapsed="false">
      <c r="A257" s="8" t="s">
        <v>2856</v>
      </c>
      <c r="B257" s="8" t="s">
        <v>2856</v>
      </c>
      <c r="C257" s="2" t="s">
        <v>2857</v>
      </c>
      <c r="D257" s="2" t="s">
        <v>141</v>
      </c>
      <c r="E257" s="2" t="s">
        <v>142</v>
      </c>
      <c r="F257" s="9" t="n">
        <f aca="false">Precios!N257</f>
        <v>393</v>
      </c>
      <c r="G257" s="2" t="n">
        <v>0</v>
      </c>
      <c r="H257" s="10" t="str">
        <f aca="false">Parámetros!$B$28</f>
        <v>Nuevo</v>
      </c>
      <c r="I257" s="10" t="str">
        <f aca="false">Parámetros!$B$29</f>
        <v>Clásica</v>
      </c>
      <c r="J257" s="11" t="s">
        <v>2858</v>
      </c>
      <c r="K257" s="10" t="str">
        <f aca="false">Parámetros!$B$30</f>
        <v>Mercado Envíos</v>
      </c>
      <c r="L257" s="2" t="str">
        <f aca="false">IF(F257&gt;=Parámetros!$B$7,"Envío gratis (obligatorio en Mercado Libre)",Parámetros!$B$31)</f>
        <v>Envío gratis (obligatorio en Mercado Libre)</v>
      </c>
      <c r="M257" s="10" t="str">
        <f aca="false">Parámetros!$B$32</f>
        <v>No acepto</v>
      </c>
      <c r="N257" s="10" t="str">
        <f aca="false">Parámetros!$B$33</f>
        <v>Sin garantía</v>
      </c>
      <c r="O257" s="2"/>
      <c r="P257" s="2" t="s">
        <v>2307</v>
      </c>
      <c r="Q257" s="2" t="s">
        <v>1022</v>
      </c>
      <c r="R257" s="2" t="s">
        <v>2859</v>
      </c>
      <c r="S257" s="2" t="s">
        <v>2860</v>
      </c>
      <c r="T257" s="2" t="s">
        <v>1023</v>
      </c>
      <c r="U257" s="2" t="n">
        <v>20</v>
      </c>
      <c r="V257" s="2" t="s">
        <v>2861</v>
      </c>
      <c r="W257" s="2" t="n">
        <v>20</v>
      </c>
      <c r="X257" s="2" t="s">
        <v>2074</v>
      </c>
      <c r="Y257" s="2" t="s">
        <v>2862</v>
      </c>
      <c r="Z257" s="2" t="s">
        <v>133</v>
      </c>
      <c r="AA257" s="2" t="s">
        <v>1026</v>
      </c>
      <c r="AB257" s="2"/>
      <c r="AC257" s="2"/>
      <c r="AD257" s="2"/>
      <c r="AE257" s="2"/>
      <c r="AF257" s="2"/>
      <c r="AG257" s="2" t="s">
        <v>2863</v>
      </c>
      <c r="AH257" s="2" t="s">
        <v>2864</v>
      </c>
      <c r="AI257" s="2" t="s">
        <v>2865</v>
      </c>
      <c r="AJ257" s="2"/>
      <c r="AK257" s="2"/>
      <c r="AL257" s="2"/>
      <c r="AM257" s="2"/>
      <c r="AN257" s="2" t="s">
        <v>87</v>
      </c>
      <c r="AO257" s="2" t="s">
        <v>2866</v>
      </c>
      <c r="AP257" s="2" t="s">
        <v>89</v>
      </c>
    </row>
    <row r="258" customFormat="false" ht="15" hidden="false" customHeight="false" outlineLevel="0" collapsed="false">
      <c r="A258" s="8" t="s">
        <v>2867</v>
      </c>
      <c r="B258" s="8" t="s">
        <v>2867</v>
      </c>
      <c r="C258" s="2" t="s">
        <v>2868</v>
      </c>
      <c r="D258" s="2" t="s">
        <v>141</v>
      </c>
      <c r="E258" s="2" t="s">
        <v>142</v>
      </c>
      <c r="F258" s="9" t="n">
        <f aca="false">Precios!N258</f>
        <v>406</v>
      </c>
      <c r="G258" s="2" t="n">
        <v>169</v>
      </c>
      <c r="H258" s="10" t="str">
        <f aca="false">Parámetros!$B$28</f>
        <v>Nuevo</v>
      </c>
      <c r="I258" s="10" t="str">
        <f aca="false">Parámetros!$B$29</f>
        <v>Clásica</v>
      </c>
      <c r="J258" s="11" t="s">
        <v>2869</v>
      </c>
      <c r="K258" s="10" t="str">
        <f aca="false">Parámetros!$B$30</f>
        <v>Mercado Envíos</v>
      </c>
      <c r="L258" s="2" t="str">
        <f aca="false">IF(F258&gt;=Parámetros!$B$7,"Envío gratis (obligatorio en Mercado Libre)",Parámetros!$B$31)</f>
        <v>Envío gratis (obligatorio en Mercado Libre)</v>
      </c>
      <c r="M258" s="10" t="str">
        <f aca="false">Parámetros!$B$32</f>
        <v>No acepto</v>
      </c>
      <c r="N258" s="10" t="str">
        <f aca="false">Parámetros!$B$33</f>
        <v>Sin garantía</v>
      </c>
      <c r="O258" s="2"/>
      <c r="P258" s="2" t="s">
        <v>1214</v>
      </c>
      <c r="Q258" s="2" t="s">
        <v>1022</v>
      </c>
      <c r="R258" s="2" t="s">
        <v>1215</v>
      </c>
      <c r="S258" s="2"/>
      <c r="T258" s="2" t="s">
        <v>149</v>
      </c>
      <c r="U258" s="2" t="n">
        <v>20</v>
      </c>
      <c r="V258" s="2" t="s">
        <v>130</v>
      </c>
      <c r="W258" s="2" t="n">
        <v>20</v>
      </c>
      <c r="X258" s="2" t="s">
        <v>2870</v>
      </c>
      <c r="Y258" s="2" t="s">
        <v>2871</v>
      </c>
      <c r="Z258" s="2" t="s">
        <v>133</v>
      </c>
      <c r="AA258" s="2" t="s">
        <v>2872</v>
      </c>
      <c r="AB258" s="2"/>
      <c r="AC258" s="2"/>
      <c r="AD258" s="2"/>
      <c r="AE258" s="2"/>
      <c r="AF258" s="2"/>
      <c r="AG258" s="2" t="s">
        <v>1796</v>
      </c>
      <c r="AH258" s="2" t="s">
        <v>2873</v>
      </c>
      <c r="AI258" s="2"/>
      <c r="AJ258" s="2"/>
      <c r="AK258" s="2"/>
      <c r="AL258" s="2"/>
      <c r="AM258" s="2"/>
      <c r="AN258" s="2" t="s">
        <v>87</v>
      </c>
      <c r="AO258" s="2" t="s">
        <v>2874</v>
      </c>
      <c r="AP258" s="2" t="s">
        <v>89</v>
      </c>
    </row>
    <row r="259" customFormat="false" ht="15" hidden="false" customHeight="false" outlineLevel="0" collapsed="false">
      <c r="A259" s="8" t="s">
        <v>2875</v>
      </c>
      <c r="B259" s="8" t="s">
        <v>2875</v>
      </c>
      <c r="C259" s="2" t="s">
        <v>2876</v>
      </c>
      <c r="D259" s="2" t="s">
        <v>141</v>
      </c>
      <c r="E259" s="2" t="s">
        <v>142</v>
      </c>
      <c r="F259" s="9" t="n">
        <f aca="false">Precios!N259</f>
        <v>524</v>
      </c>
      <c r="G259" s="2" t="n">
        <v>0</v>
      </c>
      <c r="H259" s="10" t="str">
        <f aca="false">Parámetros!$B$28</f>
        <v>Nuevo</v>
      </c>
      <c r="I259" s="10" t="str">
        <f aca="false">Parámetros!$B$29</f>
        <v>Clásica</v>
      </c>
      <c r="J259" s="11" t="s">
        <v>2877</v>
      </c>
      <c r="K259" s="10" t="str">
        <f aca="false">Parámetros!$B$30</f>
        <v>Mercado Envíos</v>
      </c>
      <c r="L259" s="2" t="str">
        <f aca="false">IF(F259&gt;=Parámetros!$B$7,"Envío gratis (obligatorio en Mercado Libre)",Parámetros!$B$31)</f>
        <v>Envío gratis (obligatorio en Mercado Libre)</v>
      </c>
      <c r="M259" s="10" t="str">
        <f aca="false">Parámetros!$B$32</f>
        <v>No acepto</v>
      </c>
      <c r="N259" s="10" t="str">
        <f aca="false">Parámetros!$B$33</f>
        <v>Sin garantía</v>
      </c>
      <c r="O259" s="2"/>
      <c r="P259" s="2" t="s">
        <v>2878</v>
      </c>
      <c r="Q259" s="2" t="s">
        <v>2879</v>
      </c>
      <c r="R259" s="2"/>
      <c r="S259" s="2"/>
      <c r="T259" s="2" t="s">
        <v>129</v>
      </c>
      <c r="U259" s="2" t="n">
        <v>40</v>
      </c>
      <c r="V259" s="2" t="s">
        <v>130</v>
      </c>
      <c r="W259" s="2" t="n">
        <v>40</v>
      </c>
      <c r="X259" s="2" t="s">
        <v>2880</v>
      </c>
      <c r="Y259" s="2" t="s">
        <v>453</v>
      </c>
      <c r="Z259" s="2" t="s">
        <v>133</v>
      </c>
      <c r="AA259" s="2"/>
      <c r="AB259" s="2"/>
      <c r="AC259" s="2"/>
      <c r="AD259" s="2"/>
      <c r="AE259" s="2"/>
      <c r="AF259" s="2"/>
      <c r="AG259" s="2" t="s">
        <v>2881</v>
      </c>
      <c r="AH259" s="2" t="s">
        <v>2882</v>
      </c>
      <c r="AI259" s="2" t="s">
        <v>2883</v>
      </c>
      <c r="AJ259" s="2"/>
      <c r="AK259" s="2"/>
      <c r="AL259" s="2"/>
      <c r="AM259" s="2"/>
      <c r="AN259" s="2" t="s">
        <v>87</v>
      </c>
      <c r="AO259" s="2" t="s">
        <v>2884</v>
      </c>
      <c r="AP259" s="2" t="s">
        <v>89</v>
      </c>
    </row>
    <row r="260" customFormat="false" ht="15" hidden="false" customHeight="false" outlineLevel="0" collapsed="false">
      <c r="A260" s="8" t="s">
        <v>2885</v>
      </c>
      <c r="B260" s="8" t="s">
        <v>2885</v>
      </c>
      <c r="C260" s="2" t="s">
        <v>2886</v>
      </c>
      <c r="D260" s="2" t="s">
        <v>159</v>
      </c>
      <c r="E260" s="2" t="s">
        <v>160</v>
      </c>
      <c r="F260" s="9" t="n">
        <f aca="false">Precios!N260</f>
        <v>299</v>
      </c>
      <c r="G260" s="2" t="n">
        <v>23</v>
      </c>
      <c r="H260" s="10" t="str">
        <f aca="false">Parámetros!$B$28</f>
        <v>Nuevo</v>
      </c>
      <c r="I260" s="10" t="str">
        <f aca="false">Parámetros!$B$29</f>
        <v>Clásica</v>
      </c>
      <c r="J260" s="11" t="s">
        <v>2887</v>
      </c>
      <c r="K260" s="10" t="str">
        <f aca="false">Parámetros!$B$30</f>
        <v>Mercado Envíos</v>
      </c>
      <c r="L260" s="2" t="str">
        <f aca="false">IF(F260&gt;=Parámetros!$B$7,"Envío gratis (obligatorio en Mercado Libre)",Parámetros!$B$31)</f>
        <v>Envío gratis (obligatorio en Mercado Libre)</v>
      </c>
      <c r="M260" s="10" t="str">
        <f aca="false">Parámetros!$B$32</f>
        <v>No acepto</v>
      </c>
      <c r="N260" s="10" t="str">
        <f aca="false">Parámetros!$B$33</f>
        <v>Sin garantía</v>
      </c>
      <c r="O260" s="2"/>
      <c r="P260" s="2" t="s">
        <v>163</v>
      </c>
      <c r="Q260" s="2" t="s">
        <v>579</v>
      </c>
      <c r="R260" s="2" t="s">
        <v>2888</v>
      </c>
      <c r="S260" s="2" t="s">
        <v>263</v>
      </c>
      <c r="T260" s="2" t="s">
        <v>2889</v>
      </c>
      <c r="U260" s="2" t="n">
        <v>40</v>
      </c>
      <c r="V260" s="2" t="s">
        <v>168</v>
      </c>
      <c r="W260" s="2" t="n">
        <v>40</v>
      </c>
      <c r="X260" s="2"/>
      <c r="Y260" s="2"/>
      <c r="Z260" s="2"/>
      <c r="AA260" s="2" t="s">
        <v>263</v>
      </c>
      <c r="AB260" s="2"/>
      <c r="AC260" s="2"/>
      <c r="AD260" s="2" t="s">
        <v>103</v>
      </c>
      <c r="AE260" s="2"/>
      <c r="AF260" s="2"/>
      <c r="AG260" s="2" t="s">
        <v>2890</v>
      </c>
      <c r="AH260" s="2" t="s">
        <v>2891</v>
      </c>
      <c r="AI260" s="2" t="s">
        <v>2892</v>
      </c>
      <c r="AJ260" s="2"/>
      <c r="AK260" s="2"/>
      <c r="AL260" s="2"/>
      <c r="AM260" s="2"/>
      <c r="AN260" s="2" t="s">
        <v>172</v>
      </c>
      <c r="AO260" s="2" t="s">
        <v>2893</v>
      </c>
      <c r="AP260" s="2" t="s">
        <v>89</v>
      </c>
    </row>
    <row r="261" customFormat="false" ht="15" hidden="false" customHeight="false" outlineLevel="0" collapsed="false">
      <c r="A261" s="8" t="s">
        <v>2894</v>
      </c>
      <c r="B261" s="8" t="s">
        <v>2894</v>
      </c>
      <c r="C261" s="2" t="s">
        <v>2895</v>
      </c>
      <c r="D261" s="2" t="s">
        <v>159</v>
      </c>
      <c r="E261" s="2" t="s">
        <v>160</v>
      </c>
      <c r="F261" s="9" t="n">
        <f aca="false">Precios!N261</f>
        <v>175</v>
      </c>
      <c r="G261" s="2" t="n">
        <v>394</v>
      </c>
      <c r="H261" s="10" t="str">
        <f aca="false">Parámetros!$B$28</f>
        <v>Nuevo</v>
      </c>
      <c r="I261" s="10" t="str">
        <f aca="false">Parámetros!$B$29</f>
        <v>Clásica</v>
      </c>
      <c r="J261" s="11" t="s">
        <v>2896</v>
      </c>
      <c r="K261" s="10" t="str">
        <f aca="false">Parámetros!$B$30</f>
        <v>Mercado Envíos</v>
      </c>
      <c r="L261" s="2" t="str">
        <f aca="false">IF(F261&gt;=Parámetros!$B$7,"Envío gratis (obligatorio en Mercado Libre)",Parámetros!$B$31)</f>
        <v>A cargo del comprador</v>
      </c>
      <c r="M261" s="10" t="str">
        <f aca="false">Parámetros!$B$32</f>
        <v>No acepto</v>
      </c>
      <c r="N261" s="10" t="str">
        <f aca="false">Parámetros!$B$33</f>
        <v>Sin garantía</v>
      </c>
      <c r="O261" s="2"/>
      <c r="P261" s="2" t="s">
        <v>227</v>
      </c>
      <c r="Q261" s="2" t="s">
        <v>579</v>
      </c>
      <c r="R261" s="2" t="s">
        <v>2897</v>
      </c>
      <c r="S261" s="2" t="s">
        <v>440</v>
      </c>
      <c r="T261" s="2" t="s">
        <v>167</v>
      </c>
      <c r="U261" s="2" t="n">
        <v>40</v>
      </c>
      <c r="V261" s="2" t="s">
        <v>168</v>
      </c>
      <c r="W261" s="2" t="n">
        <v>40</v>
      </c>
      <c r="X261" s="2"/>
      <c r="Y261" s="2"/>
      <c r="Z261" s="2"/>
      <c r="AA261" s="2"/>
      <c r="AB261" s="2" t="s">
        <v>440</v>
      </c>
      <c r="AC261" s="2"/>
      <c r="AD261" s="2" t="s">
        <v>103</v>
      </c>
      <c r="AE261" s="2"/>
      <c r="AF261" s="2"/>
      <c r="AG261" s="2" t="s">
        <v>2898</v>
      </c>
      <c r="AH261" s="2" t="s">
        <v>2899</v>
      </c>
      <c r="AI261" s="2"/>
      <c r="AJ261" s="2"/>
      <c r="AK261" s="2"/>
      <c r="AL261" s="2"/>
      <c r="AM261" s="2"/>
      <c r="AN261" s="2" t="s">
        <v>172</v>
      </c>
      <c r="AO261" s="2" t="s">
        <v>2900</v>
      </c>
      <c r="AP261" s="2" t="s">
        <v>89</v>
      </c>
    </row>
    <row r="262" customFormat="false" ht="15" hidden="false" customHeight="false" outlineLevel="0" collapsed="false">
      <c r="A262" s="8" t="s">
        <v>2901</v>
      </c>
      <c r="B262" s="8" t="s">
        <v>2901</v>
      </c>
      <c r="C262" s="2" t="s">
        <v>2902</v>
      </c>
      <c r="D262" s="2" t="s">
        <v>92</v>
      </c>
      <c r="E262" s="2" t="s">
        <v>93</v>
      </c>
      <c r="F262" s="9" t="n">
        <f aca="false">Precios!N262</f>
        <v>80</v>
      </c>
      <c r="G262" s="2" t="n">
        <v>450</v>
      </c>
      <c r="H262" s="10" t="str">
        <f aca="false">Parámetros!$B$28</f>
        <v>Nuevo</v>
      </c>
      <c r="I262" s="10" t="str">
        <f aca="false">Parámetros!$B$29</f>
        <v>Clásica</v>
      </c>
      <c r="J262" s="11" t="s">
        <v>2903</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c r="P262" s="2" t="s">
        <v>2904</v>
      </c>
      <c r="Q262" s="2" t="s">
        <v>1327</v>
      </c>
      <c r="R262" s="2"/>
      <c r="S262" s="2" t="s">
        <v>1769</v>
      </c>
      <c r="T262" s="2" t="s">
        <v>1673</v>
      </c>
      <c r="U262" s="2" t="n">
        <v>237</v>
      </c>
      <c r="V262" s="2" t="s">
        <v>77</v>
      </c>
      <c r="W262" s="2" t="n">
        <v>1</v>
      </c>
      <c r="X262" s="2"/>
      <c r="Y262" s="2"/>
      <c r="Z262" s="2"/>
      <c r="AA262" s="2" t="s">
        <v>2905</v>
      </c>
      <c r="AB262" s="2"/>
      <c r="AC262" s="2" t="s">
        <v>1769</v>
      </c>
      <c r="AD262" s="2"/>
      <c r="AE262" s="2"/>
      <c r="AF262" s="2"/>
      <c r="AG262" s="2" t="s">
        <v>2906</v>
      </c>
      <c r="AH262" s="2" t="s">
        <v>2907</v>
      </c>
      <c r="AI262" s="2" t="s">
        <v>2908</v>
      </c>
      <c r="AJ262" s="2"/>
      <c r="AK262" s="2"/>
      <c r="AL262" s="2"/>
      <c r="AM262" s="2"/>
      <c r="AN262" s="2" t="s">
        <v>87</v>
      </c>
      <c r="AO262" s="2" t="s">
        <v>2909</v>
      </c>
      <c r="AP262" s="2" t="s">
        <v>89</v>
      </c>
    </row>
    <row r="263" customFormat="false" ht="15" hidden="false" customHeight="false" outlineLevel="0" collapsed="false">
      <c r="A263" s="8" t="s">
        <v>2910</v>
      </c>
      <c r="B263" s="8" t="s">
        <v>2910</v>
      </c>
      <c r="C263" s="2" t="s">
        <v>2911</v>
      </c>
      <c r="D263" s="2" t="s">
        <v>237</v>
      </c>
      <c r="E263" s="2" t="s">
        <v>238</v>
      </c>
      <c r="F263" s="9" t="n">
        <f aca="false">Precios!N263</f>
        <v>87</v>
      </c>
      <c r="G263" s="2" t="n">
        <v>561</v>
      </c>
      <c r="H263" s="10" t="str">
        <f aca="false">Parámetros!$B$28</f>
        <v>Nuevo</v>
      </c>
      <c r="I263" s="10" t="str">
        <f aca="false">Parámetros!$B$29</f>
        <v>Clásica</v>
      </c>
      <c r="J263" s="11" t="s">
        <v>2912</v>
      </c>
      <c r="K263" s="10" t="str">
        <f aca="false">Parámetros!$B$30</f>
        <v>Mercado Envíos</v>
      </c>
      <c r="L263" s="2" t="str">
        <f aca="false">IF(F263&gt;=Parámetros!$B$7,"Envío gratis (obligatorio en Mercado Libre)",Parámetros!$B$31)</f>
        <v>A cargo del comprador</v>
      </c>
      <c r="M263" s="10" t="str">
        <f aca="false">Parámetros!$B$32</f>
        <v>No acepto</v>
      </c>
      <c r="N263" s="10" t="str">
        <f aca="false">Parámetros!$B$33</f>
        <v>Sin garantía</v>
      </c>
      <c r="O263" s="2"/>
      <c r="P263" s="2" t="s">
        <v>125</v>
      </c>
      <c r="Q263" s="2" t="s">
        <v>126</v>
      </c>
      <c r="R263" s="2"/>
      <c r="S263" s="2" t="s">
        <v>453</v>
      </c>
      <c r="T263" s="2" t="s">
        <v>149</v>
      </c>
      <c r="U263" s="2" t="n">
        <v>40</v>
      </c>
      <c r="V263" s="2" t="s">
        <v>130</v>
      </c>
      <c r="W263" s="2" t="n">
        <v>40</v>
      </c>
      <c r="X263" s="2" t="s">
        <v>131</v>
      </c>
      <c r="Y263" s="2" t="s">
        <v>453</v>
      </c>
      <c r="Z263" s="2" t="s">
        <v>133</v>
      </c>
      <c r="AA263" s="2" t="s">
        <v>81</v>
      </c>
      <c r="AB263" s="2"/>
      <c r="AC263" s="2"/>
      <c r="AD263" s="2"/>
      <c r="AE263" s="2"/>
      <c r="AF263" s="2"/>
      <c r="AG263" s="2" t="s">
        <v>2913</v>
      </c>
      <c r="AH263" s="2" t="s">
        <v>2914</v>
      </c>
      <c r="AI263" s="2"/>
      <c r="AJ263" s="2"/>
      <c r="AK263" s="2"/>
      <c r="AL263" s="2"/>
      <c r="AM263" s="2"/>
      <c r="AN263" s="2" t="s">
        <v>87</v>
      </c>
      <c r="AO263" s="2" t="s">
        <v>2915</v>
      </c>
      <c r="AP263" s="2" t="s">
        <v>89</v>
      </c>
    </row>
    <row r="264" customFormat="false" ht="15" hidden="false" customHeight="false" outlineLevel="0" collapsed="false">
      <c r="A264" s="8" t="s">
        <v>2916</v>
      </c>
      <c r="B264" s="8" t="s">
        <v>2916</v>
      </c>
      <c r="C264" s="2" t="s">
        <v>2917</v>
      </c>
      <c r="D264" s="2" t="s">
        <v>575</v>
      </c>
      <c r="E264" s="2" t="s">
        <v>576</v>
      </c>
      <c r="F264" s="9" t="n">
        <f aca="false">Precios!N264</f>
        <v>161</v>
      </c>
      <c r="G264" s="2" t="n">
        <v>81</v>
      </c>
      <c r="H264" s="10" t="str">
        <f aca="false">Parámetros!$B$28</f>
        <v>Nuevo</v>
      </c>
      <c r="I264" s="10" t="str">
        <f aca="false">Parámetros!$B$29</f>
        <v>Clásica</v>
      </c>
      <c r="J264" s="11" t="s">
        <v>2918</v>
      </c>
      <c r="K264" s="10" t="str">
        <f aca="false">Parámetros!$B$30</f>
        <v>Mercado Envíos</v>
      </c>
      <c r="L264" s="2" t="str">
        <f aca="false">IF(F264&gt;=Parámetros!$B$7,"Envío gratis (obligatorio en Mercado Libre)",Parámetros!$B$31)</f>
        <v>A cargo del comprador</v>
      </c>
      <c r="M264" s="10" t="str">
        <f aca="false">Parámetros!$B$32</f>
        <v>No acepto</v>
      </c>
      <c r="N264" s="10" t="str">
        <f aca="false">Parámetros!$B$33</f>
        <v>Sin garantía</v>
      </c>
      <c r="O264" s="2"/>
      <c r="P264" s="2" t="s">
        <v>578</v>
      </c>
      <c r="Q264" s="2" t="s">
        <v>579</v>
      </c>
      <c r="R264" s="2" t="s">
        <v>2919</v>
      </c>
      <c r="S264" s="2" t="s">
        <v>440</v>
      </c>
      <c r="T264" s="2" t="s">
        <v>2920</v>
      </c>
      <c r="U264" s="2" t="n">
        <v>10</v>
      </c>
      <c r="V264" s="2" t="s">
        <v>168</v>
      </c>
      <c r="W264" s="2" t="n">
        <v>10</v>
      </c>
      <c r="X264" s="2"/>
      <c r="Y264" s="2"/>
      <c r="Z264" s="2"/>
      <c r="AA264" s="2"/>
      <c r="AB264" s="2" t="s">
        <v>2921</v>
      </c>
      <c r="AC264" s="2"/>
      <c r="AD264" s="2" t="s">
        <v>103</v>
      </c>
      <c r="AE264" s="2"/>
      <c r="AF264" s="2"/>
      <c r="AG264" s="2" t="s">
        <v>2922</v>
      </c>
      <c r="AH264" s="2" t="s">
        <v>2923</v>
      </c>
      <c r="AI264" s="2"/>
      <c r="AJ264" s="2"/>
      <c r="AK264" s="2"/>
      <c r="AL264" s="2"/>
      <c r="AM264" s="2"/>
      <c r="AN264" s="2" t="s">
        <v>172</v>
      </c>
      <c r="AO264" s="2" t="s">
        <v>2924</v>
      </c>
      <c r="AP264" s="2" t="s">
        <v>89</v>
      </c>
    </row>
    <row r="265" customFormat="false" ht="15" hidden="false" customHeight="false" outlineLevel="0" collapsed="false">
      <c r="A265" s="8" t="s">
        <v>2925</v>
      </c>
      <c r="B265" s="8" t="s">
        <v>2925</v>
      </c>
      <c r="C265" s="2" t="s">
        <v>2926</v>
      </c>
      <c r="D265" s="2" t="s">
        <v>478</v>
      </c>
      <c r="E265" s="2" t="s">
        <v>479</v>
      </c>
      <c r="F265" s="9" t="n">
        <f aca="false">Precios!N265</f>
        <v>591</v>
      </c>
      <c r="G265" s="2" t="n">
        <v>4</v>
      </c>
      <c r="H265" s="10" t="str">
        <f aca="false">Parámetros!$B$28</f>
        <v>Nuevo</v>
      </c>
      <c r="I265" s="10" t="str">
        <f aca="false">Parámetros!$B$29</f>
        <v>Clásica</v>
      </c>
      <c r="J265" s="11" t="s">
        <v>2927</v>
      </c>
      <c r="K265" s="10" t="str">
        <f aca="false">Parámetros!$B$30</f>
        <v>Mercado Envíos</v>
      </c>
      <c r="L265" s="2" t="str">
        <f aca="false">IF(F265&gt;=Parámetros!$B$7,"Envío gratis (obligatorio en Mercado Libre)",Parámetros!$B$31)</f>
        <v>Envío gratis (obligatorio en Mercado Libre)</v>
      </c>
      <c r="M265" s="10" t="str">
        <f aca="false">Parámetros!$B$32</f>
        <v>No acepto</v>
      </c>
      <c r="N265" s="10" t="str">
        <f aca="false">Parámetros!$B$33</f>
        <v>Sin garantía</v>
      </c>
      <c r="O265" s="2"/>
      <c r="P265" s="2" t="s">
        <v>2928</v>
      </c>
      <c r="Q265" s="2" t="s">
        <v>482</v>
      </c>
      <c r="R265" s="2"/>
      <c r="S265" s="2"/>
      <c r="T265" s="2" t="s">
        <v>485</v>
      </c>
      <c r="U265" s="2" t="n">
        <v>3</v>
      </c>
      <c r="V265" s="2" t="s">
        <v>77</v>
      </c>
      <c r="W265" s="2" t="n">
        <v>1</v>
      </c>
      <c r="X265" s="2" t="s">
        <v>2929</v>
      </c>
      <c r="Y265" s="2" t="s">
        <v>2930</v>
      </c>
      <c r="Z265" s="2" t="s">
        <v>488</v>
      </c>
      <c r="AA265" s="2"/>
      <c r="AB265" s="2"/>
      <c r="AC265" s="2"/>
      <c r="AD265" s="2"/>
      <c r="AE265" s="2"/>
      <c r="AF265" s="2"/>
      <c r="AG265" s="2" t="s">
        <v>2931</v>
      </c>
      <c r="AH265" s="2" t="s">
        <v>2932</v>
      </c>
      <c r="AI265" s="2"/>
      <c r="AJ265" s="2"/>
      <c r="AK265" s="2"/>
      <c r="AL265" s="2"/>
      <c r="AM265" s="2"/>
      <c r="AN265" s="2" t="s">
        <v>87</v>
      </c>
      <c r="AO265" s="2" t="s">
        <v>2933</v>
      </c>
      <c r="AP265" s="2" t="s">
        <v>89</v>
      </c>
    </row>
    <row r="266" customFormat="false" ht="15" hidden="false" customHeight="false" outlineLevel="0" collapsed="false">
      <c r="A266" s="8" t="s">
        <v>2934</v>
      </c>
      <c r="B266" s="8" t="s">
        <v>2934</v>
      </c>
      <c r="C266" s="2" t="s">
        <v>2935</v>
      </c>
      <c r="D266" s="2" t="s">
        <v>704</v>
      </c>
      <c r="E266" s="2" t="s">
        <v>705</v>
      </c>
      <c r="F266" s="9" t="n">
        <f aca="false">Precios!N266</f>
        <v>180</v>
      </c>
      <c r="G266" s="2" t="n">
        <v>743</v>
      </c>
      <c r="H266" s="10" t="str">
        <f aca="false">Parámetros!$B$28</f>
        <v>Nuevo</v>
      </c>
      <c r="I266" s="10" t="str">
        <f aca="false">Parámetros!$B$29</f>
        <v>Clásica</v>
      </c>
      <c r="J266" s="11" t="s">
        <v>2936</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c r="P266" s="2" t="s">
        <v>2937</v>
      </c>
      <c r="Q266" s="2" t="s">
        <v>1022</v>
      </c>
      <c r="R266" s="2" t="s">
        <v>2938</v>
      </c>
      <c r="S266" s="2" t="s">
        <v>81</v>
      </c>
      <c r="T266" s="2" t="s">
        <v>1316</v>
      </c>
      <c r="U266" s="2" t="n">
        <v>150</v>
      </c>
      <c r="V266" s="2" t="s">
        <v>77</v>
      </c>
      <c r="W266" s="2" t="n">
        <v>1</v>
      </c>
      <c r="X266" s="2" t="s">
        <v>2939</v>
      </c>
      <c r="Y266" s="2" t="s">
        <v>2940</v>
      </c>
      <c r="Z266" s="2" t="s">
        <v>133</v>
      </c>
      <c r="AA266" s="2" t="s">
        <v>1663</v>
      </c>
      <c r="AB266" s="2"/>
      <c r="AC266" s="2" t="s">
        <v>2941</v>
      </c>
      <c r="AD266" s="2"/>
      <c r="AE266" s="2"/>
      <c r="AF266" s="2" t="s">
        <v>2942</v>
      </c>
      <c r="AG266" s="2" t="s">
        <v>2943</v>
      </c>
      <c r="AH266" s="2" t="s">
        <v>2944</v>
      </c>
      <c r="AI266" s="2"/>
      <c r="AJ266" s="2"/>
      <c r="AK266" s="2"/>
      <c r="AL266" s="2"/>
      <c r="AM266" s="2"/>
      <c r="AN266" s="2" t="s">
        <v>87</v>
      </c>
      <c r="AO266" s="2" t="s">
        <v>2945</v>
      </c>
      <c r="AP266" s="2" t="s">
        <v>89</v>
      </c>
    </row>
    <row r="267" customFormat="false" ht="15" hidden="false" customHeight="false" outlineLevel="0" collapsed="false">
      <c r="A267" s="8" t="s">
        <v>2946</v>
      </c>
      <c r="B267" s="8" t="s">
        <v>2946</v>
      </c>
      <c r="C267" s="2" t="s">
        <v>2947</v>
      </c>
      <c r="D267" s="2" t="s">
        <v>2370</v>
      </c>
      <c r="E267" s="2" t="s">
        <v>2371</v>
      </c>
      <c r="F267" s="9" t="n">
        <f aca="false">Precios!N267</f>
        <v>272</v>
      </c>
      <c r="G267" s="2" t="n">
        <v>273</v>
      </c>
      <c r="H267" s="10" t="str">
        <f aca="false">Parámetros!$B$28</f>
        <v>Nuevo</v>
      </c>
      <c r="I267" s="10" t="str">
        <f aca="false">Parámetros!$B$29</f>
        <v>Clásica</v>
      </c>
      <c r="J267" s="11" t="s">
        <v>2948</v>
      </c>
      <c r="K267" s="10" t="str">
        <f aca="false">Parámetros!$B$30</f>
        <v>Mercado Envíos</v>
      </c>
      <c r="L267" s="2" t="str">
        <f aca="false">IF(F267&gt;=Parámetros!$B$7,"Envío gratis (obligatorio en Mercado Libre)",Parámetros!$B$31)</f>
        <v>A cargo del comprador</v>
      </c>
      <c r="M267" s="10" t="str">
        <f aca="false">Parámetros!$B$32</f>
        <v>No acepto</v>
      </c>
      <c r="N267" s="10" t="str">
        <f aca="false">Parámetros!$B$33</f>
        <v>Sin garantía</v>
      </c>
      <c r="O267" s="2"/>
      <c r="P267" s="2" t="s">
        <v>2949</v>
      </c>
      <c r="Q267" s="2" t="s">
        <v>2791</v>
      </c>
      <c r="R267" s="2" t="s">
        <v>2950</v>
      </c>
      <c r="S267" s="2"/>
      <c r="T267" s="2" t="s">
        <v>2951</v>
      </c>
      <c r="U267" s="2" t="n">
        <v>360</v>
      </c>
      <c r="V267" s="2" t="s">
        <v>77</v>
      </c>
      <c r="W267" s="2" t="n">
        <v>1</v>
      </c>
      <c r="X267" s="2" t="s">
        <v>2952</v>
      </c>
      <c r="Y267" s="2" t="s">
        <v>2953</v>
      </c>
      <c r="Z267" s="2" t="s">
        <v>2954</v>
      </c>
      <c r="AA267" s="2"/>
      <c r="AB267" s="2"/>
      <c r="AC267" s="2"/>
      <c r="AD267" s="2"/>
      <c r="AE267" s="2"/>
      <c r="AF267" s="2" t="s">
        <v>2955</v>
      </c>
      <c r="AG267" s="2" t="s">
        <v>2956</v>
      </c>
      <c r="AH267" s="2" t="s">
        <v>2957</v>
      </c>
      <c r="AI267" s="2"/>
      <c r="AJ267" s="2"/>
      <c r="AK267" s="2"/>
      <c r="AL267" s="2"/>
      <c r="AM267" s="2"/>
      <c r="AN267" s="2" t="s">
        <v>87</v>
      </c>
      <c r="AO267" s="2" t="s">
        <v>2958</v>
      </c>
      <c r="AP267" s="2" t="s">
        <v>89</v>
      </c>
    </row>
    <row r="268" customFormat="false" ht="15" hidden="false" customHeight="false" outlineLevel="0" collapsed="false">
      <c r="A268" s="8" t="s">
        <v>2959</v>
      </c>
      <c r="B268" s="8" t="s">
        <v>2959</v>
      </c>
      <c r="C268" s="2" t="s">
        <v>2960</v>
      </c>
      <c r="D268" s="2" t="s">
        <v>993</v>
      </c>
      <c r="E268" s="2" t="s">
        <v>994</v>
      </c>
      <c r="F268" s="9" t="n">
        <f aca="false">Precios!N268</f>
        <v>764</v>
      </c>
      <c r="G268" s="2" t="n">
        <v>134</v>
      </c>
      <c r="H268" s="10" t="str">
        <f aca="false">Parámetros!$B$28</f>
        <v>Nuevo</v>
      </c>
      <c r="I268" s="10" t="str">
        <f aca="false">Parámetros!$B$29</f>
        <v>Clásica</v>
      </c>
      <c r="J268" s="11" t="s">
        <v>2961</v>
      </c>
      <c r="K268" s="10" t="str">
        <f aca="false">Parámetros!$B$30</f>
        <v>Mercado Envíos</v>
      </c>
      <c r="L268" s="2" t="str">
        <f aca="false">IF(F268&gt;=Parámetros!$B$7,"Envío gratis (obligatorio en Mercado Libre)",Parámetros!$B$31)</f>
        <v>Envío gratis (obligatorio en Mercado Libre)</v>
      </c>
      <c r="M268" s="10" t="str">
        <f aca="false">Parámetros!$B$32</f>
        <v>No acepto</v>
      </c>
      <c r="N268" s="10" t="str">
        <f aca="false">Parámetros!$B$33</f>
        <v>Sin garantía</v>
      </c>
      <c r="O268" s="2"/>
      <c r="P268" s="2" t="s">
        <v>2962</v>
      </c>
      <c r="Q268" s="2" t="s">
        <v>1084</v>
      </c>
      <c r="R268" s="2"/>
      <c r="S268" s="2"/>
      <c r="T268" s="2" t="s">
        <v>1009</v>
      </c>
      <c r="U268" s="2" t="n">
        <v>30</v>
      </c>
      <c r="V268" s="2" t="s">
        <v>1575</v>
      </c>
      <c r="W268" s="2" t="n">
        <v>30</v>
      </c>
      <c r="X268" s="2" t="s">
        <v>2963</v>
      </c>
      <c r="Y268" s="2" t="s">
        <v>132</v>
      </c>
      <c r="Z268" s="2" t="s">
        <v>133</v>
      </c>
      <c r="AA268" s="2"/>
      <c r="AB268" s="2"/>
      <c r="AC268" s="2"/>
      <c r="AD268" s="2"/>
      <c r="AE268" s="2"/>
      <c r="AF268" s="2"/>
      <c r="AG268" s="2" t="s">
        <v>2964</v>
      </c>
      <c r="AH268" s="2" t="s">
        <v>2965</v>
      </c>
      <c r="AI268" s="2"/>
      <c r="AJ268" s="2"/>
      <c r="AK268" s="2"/>
      <c r="AL268" s="2"/>
      <c r="AM268" s="2"/>
      <c r="AN268" s="2" t="s">
        <v>87</v>
      </c>
      <c r="AO268" s="2" t="s">
        <v>2966</v>
      </c>
      <c r="AP268" s="2" t="s">
        <v>89</v>
      </c>
    </row>
    <row r="269" customFormat="false" ht="15" hidden="false" customHeight="false" outlineLevel="0" collapsed="false">
      <c r="A269" s="8" t="s">
        <v>2967</v>
      </c>
      <c r="B269" s="8" t="s">
        <v>2967</v>
      </c>
      <c r="C269" s="2" t="s">
        <v>2968</v>
      </c>
      <c r="D269" s="2" t="s">
        <v>345</v>
      </c>
      <c r="E269" s="2" t="s">
        <v>346</v>
      </c>
      <c r="F269" s="9" t="n">
        <f aca="false">Precios!N269</f>
        <v>84</v>
      </c>
      <c r="G269" s="2" t="n">
        <v>3688</v>
      </c>
      <c r="H269" s="10" t="str">
        <f aca="false">Parámetros!$B$28</f>
        <v>Nuevo</v>
      </c>
      <c r="I269" s="10" t="str">
        <f aca="false">Parámetros!$B$29</f>
        <v>Clásica</v>
      </c>
      <c r="J269" s="11" t="s">
        <v>2969</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c r="P269" s="2" t="s">
        <v>2482</v>
      </c>
      <c r="Q269" s="2" t="s">
        <v>2483</v>
      </c>
      <c r="R269" s="2" t="s">
        <v>2254</v>
      </c>
      <c r="S269" s="2"/>
      <c r="T269" s="2" t="s">
        <v>2970</v>
      </c>
      <c r="U269" s="2" t="n">
        <v>30</v>
      </c>
      <c r="V269" s="2" t="s">
        <v>2971</v>
      </c>
      <c r="W269" s="2" t="n">
        <v>30</v>
      </c>
      <c r="X269" s="2" t="s">
        <v>2972</v>
      </c>
      <c r="Y269" s="2" t="s">
        <v>2973</v>
      </c>
      <c r="Z269" s="2" t="s">
        <v>133</v>
      </c>
      <c r="AA269" s="2"/>
      <c r="AB269" s="2"/>
      <c r="AC269" s="2"/>
      <c r="AD269" s="2"/>
      <c r="AE269" s="2"/>
      <c r="AF269" s="2"/>
      <c r="AG269" s="2" t="s">
        <v>2974</v>
      </c>
      <c r="AH269" s="2" t="s">
        <v>2975</v>
      </c>
      <c r="AI269" s="2"/>
      <c r="AJ269" s="2"/>
      <c r="AK269" s="2"/>
      <c r="AL269" s="2"/>
      <c r="AM269" s="2"/>
      <c r="AN269" s="2" t="s">
        <v>87</v>
      </c>
      <c r="AO269" s="2" t="s">
        <v>2976</v>
      </c>
      <c r="AP269" s="2" t="s">
        <v>89</v>
      </c>
    </row>
    <row r="270" customFormat="false" ht="15" hidden="false" customHeight="false" outlineLevel="0" collapsed="false">
      <c r="A270" s="8" t="s">
        <v>2977</v>
      </c>
      <c r="B270" s="8" t="s">
        <v>2977</v>
      </c>
      <c r="C270" s="2" t="s">
        <v>2978</v>
      </c>
      <c r="D270" s="2" t="s">
        <v>809</v>
      </c>
      <c r="E270" s="2" t="s">
        <v>810</v>
      </c>
      <c r="F270" s="9" t="n">
        <f aca="false">Precios!N270</f>
        <v>55</v>
      </c>
      <c r="G270" s="2" t="n">
        <v>449</v>
      </c>
      <c r="H270" s="10" t="str">
        <f aca="false">Parámetros!$B$28</f>
        <v>Nuevo</v>
      </c>
      <c r="I270" s="10" t="str">
        <f aca="false">Parámetros!$B$29</f>
        <v>Clásica</v>
      </c>
      <c r="J270" s="11" t="s">
        <v>2979</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c r="P270" s="2" t="s">
        <v>227</v>
      </c>
      <c r="Q270" s="2" t="s">
        <v>579</v>
      </c>
      <c r="R270" s="2" t="s">
        <v>864</v>
      </c>
      <c r="S270" s="2"/>
      <c r="T270" s="2" t="s">
        <v>2980</v>
      </c>
      <c r="U270" s="2" t="n">
        <v>120</v>
      </c>
      <c r="V270" s="2" t="s">
        <v>168</v>
      </c>
      <c r="W270" s="2" t="n">
        <v>120</v>
      </c>
      <c r="X270" s="2"/>
      <c r="Y270" s="2"/>
      <c r="Z270" s="2"/>
      <c r="AA270" s="2"/>
      <c r="AB270" s="2"/>
      <c r="AC270" s="2"/>
      <c r="AD270" s="2"/>
      <c r="AE270" s="2"/>
      <c r="AF270" s="2"/>
      <c r="AG270" s="2" t="s">
        <v>2981</v>
      </c>
      <c r="AH270" s="2" t="s">
        <v>2982</v>
      </c>
      <c r="AI270" s="2" t="s">
        <v>2983</v>
      </c>
      <c r="AJ270" s="2" t="s">
        <v>2984</v>
      </c>
      <c r="AK270" s="2"/>
      <c r="AL270" s="2"/>
      <c r="AM270" s="2"/>
      <c r="AN270" s="2" t="s">
        <v>172</v>
      </c>
      <c r="AO270" s="2" t="s">
        <v>2985</v>
      </c>
      <c r="AP270" s="2" t="s">
        <v>89</v>
      </c>
    </row>
    <row r="271" customFormat="false" ht="15" hidden="false" customHeight="false" outlineLevel="0" collapsed="false">
      <c r="A271" s="8" t="s">
        <v>2986</v>
      </c>
      <c r="B271" s="8" t="s">
        <v>2986</v>
      </c>
      <c r="C271" s="2" t="s">
        <v>2987</v>
      </c>
      <c r="D271" s="2" t="s">
        <v>141</v>
      </c>
      <c r="E271" s="2" t="s">
        <v>142</v>
      </c>
      <c r="F271" s="9" t="n">
        <f aca="false">Precios!N271</f>
        <v>299</v>
      </c>
      <c r="G271" s="2" t="n">
        <v>340</v>
      </c>
      <c r="H271" s="10" t="str">
        <f aca="false">Parámetros!$B$28</f>
        <v>Nuevo</v>
      </c>
      <c r="I271" s="10" t="str">
        <f aca="false">Parámetros!$B$29</f>
        <v>Clásica</v>
      </c>
      <c r="J271" s="11" t="s">
        <v>2988</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c r="P271" s="2" t="s">
        <v>2989</v>
      </c>
      <c r="Q271" s="2" t="s">
        <v>874</v>
      </c>
      <c r="R271" s="2" t="s">
        <v>2254</v>
      </c>
      <c r="S271" s="2"/>
      <c r="T271" s="2" t="s">
        <v>1009</v>
      </c>
      <c r="U271" s="2" t="n">
        <v>20</v>
      </c>
      <c r="V271" s="2" t="s">
        <v>1575</v>
      </c>
      <c r="W271" s="2" t="n">
        <v>20</v>
      </c>
      <c r="X271" s="2" t="s">
        <v>2990</v>
      </c>
      <c r="Y271" s="2" t="s">
        <v>2991</v>
      </c>
      <c r="Z271" s="2" t="s">
        <v>133</v>
      </c>
      <c r="AA271" s="2"/>
      <c r="AB271" s="2"/>
      <c r="AC271" s="2"/>
      <c r="AD271" s="2"/>
      <c r="AE271" s="2"/>
      <c r="AF271" s="2"/>
      <c r="AG271" s="2" t="s">
        <v>2992</v>
      </c>
      <c r="AH271" s="2" t="s">
        <v>2993</v>
      </c>
      <c r="AI271" s="2"/>
      <c r="AJ271" s="2"/>
      <c r="AK271" s="2"/>
      <c r="AL271" s="2"/>
      <c r="AM271" s="2"/>
      <c r="AN271" s="2" t="s">
        <v>87</v>
      </c>
      <c r="AO271" s="2" t="s">
        <v>2994</v>
      </c>
      <c r="AP271" s="2" t="s">
        <v>89</v>
      </c>
    </row>
    <row r="272" customFormat="false" ht="15" hidden="false" customHeight="false" outlineLevel="0" collapsed="false">
      <c r="A272" s="8" t="s">
        <v>2995</v>
      </c>
      <c r="B272" s="8" t="s">
        <v>2995</v>
      </c>
      <c r="C272" s="2" t="s">
        <v>2996</v>
      </c>
      <c r="D272" s="2" t="s">
        <v>1641</v>
      </c>
      <c r="E272" s="2" t="s">
        <v>1642</v>
      </c>
      <c r="F272" s="9" t="n">
        <f aca="false">Precios!N272</f>
        <v>244</v>
      </c>
      <c r="G272" s="2" t="n">
        <v>16</v>
      </c>
      <c r="H272" s="10" t="str">
        <f aca="false">Parámetros!$B$28</f>
        <v>Nuevo</v>
      </c>
      <c r="I272" s="10" t="str">
        <f aca="false">Parámetros!$B$29</f>
        <v>Clásica</v>
      </c>
      <c r="J272" s="11" t="s">
        <v>2997</v>
      </c>
      <c r="K272" s="10" t="str">
        <f aca="false">Parámetros!$B$30</f>
        <v>Mercado Envíos</v>
      </c>
      <c r="L272" s="2" t="str">
        <f aca="false">IF(F272&gt;=Parámetros!$B$7,"Envío gratis (obligatorio en Mercado Libre)",Parámetros!$B$31)</f>
        <v>A cargo del comprador</v>
      </c>
      <c r="M272" s="10" t="str">
        <f aca="false">Parámetros!$B$32</f>
        <v>No acepto</v>
      </c>
      <c r="N272" s="10" t="str">
        <f aca="false">Parámetros!$B$33</f>
        <v>Sin garantía</v>
      </c>
      <c r="O272" s="2"/>
      <c r="P272" s="2" t="s">
        <v>2998</v>
      </c>
      <c r="Q272" s="2" t="s">
        <v>2999</v>
      </c>
      <c r="R272" s="2" t="s">
        <v>3000</v>
      </c>
      <c r="S272" s="2"/>
      <c r="T272" s="2" t="s">
        <v>3001</v>
      </c>
      <c r="U272" s="2" t="n">
        <v>180</v>
      </c>
      <c r="V272" s="2" t="s">
        <v>77</v>
      </c>
      <c r="W272" s="2" t="n">
        <v>1</v>
      </c>
      <c r="X272" s="2" t="s">
        <v>3002</v>
      </c>
      <c r="Y272" s="2"/>
      <c r="Z272" s="2" t="s">
        <v>337</v>
      </c>
      <c r="AA272" s="2" t="s">
        <v>338</v>
      </c>
      <c r="AB272" s="2"/>
      <c r="AC272" s="2"/>
      <c r="AD272" s="2"/>
      <c r="AE272" s="2"/>
      <c r="AF272" s="2"/>
      <c r="AG272" s="2" t="s">
        <v>3003</v>
      </c>
      <c r="AH272" s="2" t="s">
        <v>3004</v>
      </c>
      <c r="AI272" s="2"/>
      <c r="AJ272" s="2"/>
      <c r="AK272" s="2"/>
      <c r="AL272" s="2"/>
      <c r="AM272" s="2"/>
      <c r="AN272" s="2" t="s">
        <v>87</v>
      </c>
      <c r="AO272" s="2" t="s">
        <v>3005</v>
      </c>
      <c r="AP272" s="2" t="s">
        <v>89</v>
      </c>
    </row>
    <row r="273" customFormat="false" ht="15" hidden="false" customHeight="false" outlineLevel="0" collapsed="false">
      <c r="A273" s="8" t="s">
        <v>3006</v>
      </c>
      <c r="B273" s="8" t="s">
        <v>3006</v>
      </c>
      <c r="C273" s="2" t="s">
        <v>3007</v>
      </c>
      <c r="D273" s="2" t="s">
        <v>2118</v>
      </c>
      <c r="E273" s="2" t="s">
        <v>2119</v>
      </c>
      <c r="F273" s="9" t="n">
        <f aca="false">Precios!N273</f>
        <v>84</v>
      </c>
      <c r="G273" s="2" t="n">
        <v>23</v>
      </c>
      <c r="H273" s="10" t="str">
        <f aca="false">Parámetros!$B$28</f>
        <v>Nuevo</v>
      </c>
      <c r="I273" s="10" t="str">
        <f aca="false">Parámetros!$B$29</f>
        <v>Clásica</v>
      </c>
      <c r="J273" s="11" t="s">
        <v>3008</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c r="P273" s="2" t="s">
        <v>3009</v>
      </c>
      <c r="Q273" s="2" t="s">
        <v>594</v>
      </c>
      <c r="R273" s="2" t="s">
        <v>3010</v>
      </c>
      <c r="S273" s="2" t="s">
        <v>3011</v>
      </c>
      <c r="T273" s="2" t="s">
        <v>3012</v>
      </c>
      <c r="U273" s="2" t="n">
        <v>115</v>
      </c>
      <c r="V273" s="2" t="s">
        <v>77</v>
      </c>
      <c r="W273" s="2" t="n">
        <v>1</v>
      </c>
      <c r="X273" s="2"/>
      <c r="Y273" s="2"/>
      <c r="Z273" s="2"/>
      <c r="AA273" s="2"/>
      <c r="AB273" s="2"/>
      <c r="AC273" s="2"/>
      <c r="AD273" s="2"/>
      <c r="AE273" s="2"/>
      <c r="AF273" s="2"/>
      <c r="AG273" s="2" t="s">
        <v>3013</v>
      </c>
      <c r="AH273" s="2" t="s">
        <v>3014</v>
      </c>
      <c r="AI273" s="2"/>
      <c r="AJ273" s="2"/>
      <c r="AK273" s="2"/>
      <c r="AL273" s="2"/>
      <c r="AM273" s="2"/>
      <c r="AN273" s="2" t="s">
        <v>172</v>
      </c>
      <c r="AO273" s="2" t="s">
        <v>3015</v>
      </c>
      <c r="AP273" s="2" t="s">
        <v>89</v>
      </c>
    </row>
    <row r="274" customFormat="false" ht="15" hidden="false" customHeight="false" outlineLevel="0" collapsed="false">
      <c r="A274" s="8" t="s">
        <v>3016</v>
      </c>
      <c r="B274" s="8" t="s">
        <v>3016</v>
      </c>
      <c r="C274" s="2" t="s">
        <v>3017</v>
      </c>
      <c r="D274" s="2" t="s">
        <v>542</v>
      </c>
      <c r="E274" s="2" t="s">
        <v>543</v>
      </c>
      <c r="F274" s="9" t="n">
        <f aca="false">Precios!N274</f>
        <v>203</v>
      </c>
      <c r="G274" s="2" t="n">
        <v>11</v>
      </c>
      <c r="H274" s="10" t="str">
        <f aca="false">Parámetros!$B$28</f>
        <v>Nuevo</v>
      </c>
      <c r="I274" s="10" t="str">
        <f aca="false">Parámetros!$B$29</f>
        <v>Clásica</v>
      </c>
      <c r="J274" s="11" t="s">
        <v>3018</v>
      </c>
      <c r="K274" s="10" t="str">
        <f aca="false">Parámetros!$B$30</f>
        <v>Mercado Envíos</v>
      </c>
      <c r="L274" s="2" t="str">
        <f aca="false">IF(F274&gt;=Parámetros!$B$7,"Envío gratis (obligatorio en Mercado Libre)",Parámetros!$B$31)</f>
        <v>A cargo del comprador</v>
      </c>
      <c r="M274" s="10" t="str">
        <f aca="false">Parámetros!$B$32</f>
        <v>No acepto</v>
      </c>
      <c r="N274" s="10" t="str">
        <f aca="false">Parámetros!$B$33</f>
        <v>Sin garantía</v>
      </c>
      <c r="O274" s="2"/>
      <c r="P274" s="2" t="s">
        <v>1610</v>
      </c>
      <c r="Q274" s="2" t="s">
        <v>349</v>
      </c>
      <c r="R274" s="2"/>
      <c r="S274" s="2"/>
      <c r="T274" s="2" t="s">
        <v>149</v>
      </c>
      <c r="U274" s="2" t="n">
        <v>50</v>
      </c>
      <c r="V274" s="2" t="s">
        <v>130</v>
      </c>
      <c r="W274" s="2" t="n">
        <v>50</v>
      </c>
      <c r="X274" s="2" t="s">
        <v>1611</v>
      </c>
      <c r="Y274" s="2" t="s">
        <v>3019</v>
      </c>
      <c r="Z274" s="2" t="s">
        <v>133</v>
      </c>
      <c r="AA274" s="2" t="s">
        <v>81</v>
      </c>
      <c r="AB274" s="2"/>
      <c r="AC274" s="2"/>
      <c r="AD274" s="2"/>
      <c r="AE274" s="2"/>
      <c r="AF274" s="2"/>
      <c r="AG274" s="2" t="s">
        <v>3020</v>
      </c>
      <c r="AH274" s="2" t="s">
        <v>3021</v>
      </c>
      <c r="AI274" s="2"/>
      <c r="AJ274" s="2"/>
      <c r="AK274" s="2"/>
      <c r="AL274" s="2"/>
      <c r="AM274" s="2"/>
      <c r="AN274" s="2" t="s">
        <v>87</v>
      </c>
      <c r="AO274" s="2" t="s">
        <v>3022</v>
      </c>
      <c r="AP274" s="2" t="s">
        <v>89</v>
      </c>
    </row>
    <row r="275" customFormat="false" ht="15" hidden="false" customHeight="false" outlineLevel="0" collapsed="false">
      <c r="A275" s="8" t="s">
        <v>3023</v>
      </c>
      <c r="B275" s="8" t="s">
        <v>3023</v>
      </c>
      <c r="C275" s="2" t="s">
        <v>3024</v>
      </c>
      <c r="D275" s="2" t="s">
        <v>575</v>
      </c>
      <c r="E275" s="2" t="s">
        <v>576</v>
      </c>
      <c r="F275" s="9" t="n">
        <f aca="false">Precios!N275</f>
        <v>299</v>
      </c>
      <c r="G275" s="2" t="n">
        <v>172</v>
      </c>
      <c r="H275" s="10" t="str">
        <f aca="false">Parámetros!$B$28</f>
        <v>Nuevo</v>
      </c>
      <c r="I275" s="10" t="str">
        <f aca="false">Parámetros!$B$29</f>
        <v>Clásica</v>
      </c>
      <c r="J275" s="11" t="s">
        <v>3025</v>
      </c>
      <c r="K275" s="10" t="str">
        <f aca="false">Parámetros!$B$30</f>
        <v>Mercado Envíos</v>
      </c>
      <c r="L275" s="2" t="str">
        <f aca="false">IF(F275&gt;=Parámetros!$B$7,"Envío gratis (obligatorio en Mercado Libre)",Parámetros!$B$31)</f>
        <v>Envío gratis (obligatorio en Mercado Libre)</v>
      </c>
      <c r="M275" s="10" t="str">
        <f aca="false">Parámetros!$B$32</f>
        <v>No acepto</v>
      </c>
      <c r="N275" s="10" t="str">
        <f aca="false">Parámetros!$B$33</f>
        <v>Sin garantía</v>
      </c>
      <c r="O275" s="2" t="s">
        <v>3026</v>
      </c>
      <c r="P275" s="2" t="s">
        <v>578</v>
      </c>
      <c r="Q275" s="2" t="s">
        <v>164</v>
      </c>
      <c r="R275" s="2" t="s">
        <v>3027</v>
      </c>
      <c r="S275" s="2" t="s">
        <v>3028</v>
      </c>
      <c r="T275" s="2" t="s">
        <v>3029</v>
      </c>
      <c r="U275" s="2" t="n">
        <v>40</v>
      </c>
      <c r="V275" s="2" t="s">
        <v>168</v>
      </c>
      <c r="W275" s="2" t="n">
        <v>40</v>
      </c>
      <c r="X275" s="2"/>
      <c r="Y275" s="2"/>
      <c r="Z275" s="2"/>
      <c r="AA275" s="2" t="s">
        <v>81</v>
      </c>
      <c r="AB275" s="2" t="s">
        <v>583</v>
      </c>
      <c r="AC275" s="2" t="s">
        <v>3030</v>
      </c>
      <c r="AD275" s="2" t="s">
        <v>103</v>
      </c>
      <c r="AE275" s="2"/>
      <c r="AF275" s="2"/>
      <c r="AG275" s="2" t="s">
        <v>3031</v>
      </c>
      <c r="AH275" s="2" t="s">
        <v>3032</v>
      </c>
      <c r="AI275" s="2"/>
      <c r="AJ275" s="2"/>
      <c r="AK275" s="2"/>
      <c r="AL275" s="2"/>
      <c r="AM275" s="2"/>
      <c r="AN275" s="2" t="s">
        <v>172</v>
      </c>
      <c r="AO275" s="2" t="s">
        <v>3033</v>
      </c>
      <c r="AP275" s="2" t="s">
        <v>89</v>
      </c>
    </row>
    <row r="276" customFormat="false" ht="15" hidden="false" customHeight="false" outlineLevel="0" collapsed="false">
      <c r="A276" s="8" t="s">
        <v>3034</v>
      </c>
      <c r="B276" s="8" t="s">
        <v>3034</v>
      </c>
      <c r="C276" s="2" t="s">
        <v>3035</v>
      </c>
      <c r="D276" s="2" t="s">
        <v>141</v>
      </c>
      <c r="E276" s="2" t="s">
        <v>142</v>
      </c>
      <c r="F276" s="9" t="n">
        <f aca="false">Precios!N276</f>
        <v>320</v>
      </c>
      <c r="G276" s="2" t="n">
        <v>174</v>
      </c>
      <c r="H276" s="10" t="str">
        <f aca="false">Parámetros!$B$28</f>
        <v>Nuevo</v>
      </c>
      <c r="I276" s="10" t="str">
        <f aca="false">Parámetros!$B$29</f>
        <v>Clásica</v>
      </c>
      <c r="J276" s="11" t="s">
        <v>3036</v>
      </c>
      <c r="K276" s="10" t="str">
        <f aca="false">Parámetros!$B$30</f>
        <v>Mercado Envíos</v>
      </c>
      <c r="L276" s="2" t="str">
        <f aca="false">IF(F276&gt;=Parámetros!$B$7,"Envío gratis (obligatorio en Mercado Libre)",Parámetros!$B$31)</f>
        <v>Envío gratis (obligatorio en Mercado Libre)</v>
      </c>
      <c r="M276" s="10" t="str">
        <f aca="false">Parámetros!$B$32</f>
        <v>No acepto</v>
      </c>
      <c r="N276" s="10" t="str">
        <f aca="false">Parámetros!$B$33</f>
        <v>Sin garantía</v>
      </c>
      <c r="O276" s="2"/>
      <c r="P276" s="2" t="s">
        <v>3037</v>
      </c>
      <c r="Q276" s="2" t="s">
        <v>349</v>
      </c>
      <c r="R276" s="2"/>
      <c r="S276" s="2"/>
      <c r="T276" s="2" t="s">
        <v>1073</v>
      </c>
      <c r="U276" s="2" t="n">
        <v>30</v>
      </c>
      <c r="V276" s="2" t="s">
        <v>130</v>
      </c>
      <c r="W276" s="2" t="n">
        <v>30</v>
      </c>
      <c r="X276" s="2" t="s">
        <v>2353</v>
      </c>
      <c r="Y276" s="2" t="s">
        <v>453</v>
      </c>
      <c r="Z276" s="2" t="s">
        <v>133</v>
      </c>
      <c r="AA276" s="2" t="s">
        <v>81</v>
      </c>
      <c r="AB276" s="2"/>
      <c r="AC276" s="2"/>
      <c r="AD276" s="2"/>
      <c r="AE276" s="2"/>
      <c r="AF276" s="2"/>
      <c r="AG276" s="2" t="s">
        <v>3038</v>
      </c>
      <c r="AH276" s="2" t="s">
        <v>3039</v>
      </c>
      <c r="AI276" s="2" t="s">
        <v>3040</v>
      </c>
      <c r="AJ276" s="2"/>
      <c r="AK276" s="2"/>
      <c r="AL276" s="2"/>
      <c r="AM276" s="2"/>
      <c r="AN276" s="2" t="s">
        <v>87</v>
      </c>
      <c r="AO276" s="2" t="s">
        <v>3041</v>
      </c>
      <c r="AP276" s="2" t="s">
        <v>89</v>
      </c>
    </row>
    <row r="277" customFormat="false" ht="15" hidden="false" customHeight="false" outlineLevel="0" collapsed="false">
      <c r="A277" s="8" t="s">
        <v>3042</v>
      </c>
      <c r="B277" s="8" t="s">
        <v>3042</v>
      </c>
      <c r="C277" s="2" t="s">
        <v>3043</v>
      </c>
      <c r="D277" s="2" t="s">
        <v>3044</v>
      </c>
      <c r="E277" s="2" t="s">
        <v>3045</v>
      </c>
      <c r="F277" s="9" t="n">
        <f aca="false">Precios!N277</f>
        <v>124</v>
      </c>
      <c r="G277" s="2" t="n">
        <v>693</v>
      </c>
      <c r="H277" s="10" t="str">
        <f aca="false">Parámetros!$B$28</f>
        <v>Nuevo</v>
      </c>
      <c r="I277" s="10" t="str">
        <f aca="false">Parámetros!$B$29</f>
        <v>Clásica</v>
      </c>
      <c r="J277" s="11" t="s">
        <v>3046</v>
      </c>
      <c r="K277" s="10" t="str">
        <f aca="false">Parámetros!$B$30</f>
        <v>Mercado Envíos</v>
      </c>
      <c r="L277" s="2" t="str">
        <f aca="false">IF(F277&gt;=Parámetros!$B$7,"Envío gratis (obligatorio en Mercado Libre)",Parámetros!$B$31)</f>
        <v>A cargo del comprador</v>
      </c>
      <c r="M277" s="10" t="str">
        <f aca="false">Parámetros!$B$32</f>
        <v>No acepto</v>
      </c>
      <c r="N277" s="10" t="str">
        <f aca="false">Parámetros!$B$33</f>
        <v>Sin garantía</v>
      </c>
      <c r="O277" s="2"/>
      <c r="P277" s="2" t="s">
        <v>3047</v>
      </c>
      <c r="Q277" s="2"/>
      <c r="R277" s="2" t="s">
        <v>3048</v>
      </c>
      <c r="S277" s="2" t="s">
        <v>81</v>
      </c>
      <c r="T277" s="2" t="s">
        <v>149</v>
      </c>
      <c r="U277" s="2" t="n">
        <v>1</v>
      </c>
      <c r="V277" s="2" t="s">
        <v>130</v>
      </c>
      <c r="W277" s="2" t="n">
        <v>1</v>
      </c>
      <c r="X277" s="2" t="s">
        <v>3049</v>
      </c>
      <c r="Y277" s="2" t="s">
        <v>3050</v>
      </c>
      <c r="Z277" s="2" t="s">
        <v>133</v>
      </c>
      <c r="AA277" s="2" t="s">
        <v>3051</v>
      </c>
      <c r="AB277" s="2"/>
      <c r="AC277" s="2"/>
      <c r="AD277" s="2"/>
      <c r="AE277" s="2"/>
      <c r="AF277" s="2" t="s">
        <v>3052</v>
      </c>
      <c r="AG277" s="2" t="s">
        <v>3053</v>
      </c>
      <c r="AH277" s="2" t="s">
        <v>3054</v>
      </c>
      <c r="AI277" s="2" t="s">
        <v>3055</v>
      </c>
      <c r="AJ277" s="2"/>
      <c r="AK277" s="2"/>
      <c r="AL277" s="2"/>
      <c r="AM277" s="2"/>
      <c r="AN277" s="2" t="s">
        <v>87</v>
      </c>
      <c r="AO277" s="2" t="s">
        <v>3056</v>
      </c>
      <c r="AP277" s="2" t="s">
        <v>89</v>
      </c>
    </row>
    <row r="278" customFormat="false" ht="15" hidden="false" customHeight="false" outlineLevel="0" collapsed="false">
      <c r="A278" s="8" t="s">
        <v>3057</v>
      </c>
      <c r="B278" s="8" t="s">
        <v>3057</v>
      </c>
      <c r="C278" s="2" t="s">
        <v>3058</v>
      </c>
      <c r="D278" s="2" t="s">
        <v>542</v>
      </c>
      <c r="E278" s="2" t="s">
        <v>543</v>
      </c>
      <c r="F278" s="9" t="n">
        <f aca="false">Precios!N278</f>
        <v>460</v>
      </c>
      <c r="G278" s="2" t="n">
        <v>154</v>
      </c>
      <c r="H278" s="10" t="str">
        <f aca="false">Parámetros!$B$28</f>
        <v>Nuevo</v>
      </c>
      <c r="I278" s="10" t="str">
        <f aca="false">Parámetros!$B$29</f>
        <v>Clásica</v>
      </c>
      <c r="J278" s="11" t="s">
        <v>3059</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c r="P278" s="2" t="s">
        <v>3060</v>
      </c>
      <c r="Q278" s="2" t="s">
        <v>3061</v>
      </c>
      <c r="R278" s="2"/>
      <c r="S278" s="2"/>
      <c r="T278" s="2" t="s">
        <v>216</v>
      </c>
      <c r="U278" s="2" t="n">
        <v>15</v>
      </c>
      <c r="V278" s="2" t="s">
        <v>217</v>
      </c>
      <c r="W278" s="2" t="n">
        <v>15</v>
      </c>
      <c r="X278" s="2" t="s">
        <v>1416</v>
      </c>
      <c r="Y278" s="2" t="s">
        <v>1417</v>
      </c>
      <c r="Z278" s="2" t="s">
        <v>1418</v>
      </c>
      <c r="AA278" s="2" t="s">
        <v>81</v>
      </c>
      <c r="AB278" s="2"/>
      <c r="AC278" s="2"/>
      <c r="AD278" s="2" t="s">
        <v>551</v>
      </c>
      <c r="AE278" s="2"/>
      <c r="AF278" s="2" t="s">
        <v>3062</v>
      </c>
      <c r="AG278" s="2" t="s">
        <v>3063</v>
      </c>
      <c r="AH278" s="2" t="s">
        <v>3064</v>
      </c>
      <c r="AI278" s="2" t="s">
        <v>3065</v>
      </c>
      <c r="AJ278" s="2" t="s">
        <v>3066</v>
      </c>
      <c r="AK278" s="2"/>
      <c r="AL278" s="2"/>
      <c r="AM278" s="2"/>
      <c r="AN278" s="2" t="s">
        <v>87</v>
      </c>
      <c r="AO278" s="2" t="s">
        <v>3067</v>
      </c>
      <c r="AP278" s="2" t="s">
        <v>89</v>
      </c>
    </row>
    <row r="279" customFormat="false" ht="15" hidden="false" customHeight="false" outlineLevel="0" collapsed="false">
      <c r="A279" s="8" t="s">
        <v>3068</v>
      </c>
      <c r="B279" s="8" t="s">
        <v>3068</v>
      </c>
      <c r="C279" s="2" t="s">
        <v>3069</v>
      </c>
      <c r="D279" s="2" t="s">
        <v>3070</v>
      </c>
      <c r="E279" s="2" t="s">
        <v>3071</v>
      </c>
      <c r="F279" s="9" t="n">
        <f aca="false">Precios!N279</f>
        <v>110</v>
      </c>
      <c r="G279" s="2" t="n">
        <v>1005</v>
      </c>
      <c r="H279" s="10" t="str">
        <f aca="false">Parámetros!$B$28</f>
        <v>Nuevo</v>
      </c>
      <c r="I279" s="10" t="str">
        <f aca="false">Parámetros!$B$29</f>
        <v>Clásica</v>
      </c>
      <c r="J279" s="11" t="s">
        <v>3072</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c r="P279" s="2" t="s">
        <v>3073</v>
      </c>
      <c r="Q279" s="2" t="s">
        <v>594</v>
      </c>
      <c r="R279" s="2" t="s">
        <v>3074</v>
      </c>
      <c r="S279" s="2" t="s">
        <v>3075</v>
      </c>
      <c r="T279" s="2" t="s">
        <v>2438</v>
      </c>
      <c r="U279" s="2" t="n">
        <v>200</v>
      </c>
      <c r="V279" s="2" t="s">
        <v>77</v>
      </c>
      <c r="W279" s="2" t="n">
        <v>1</v>
      </c>
      <c r="X279" s="2"/>
      <c r="Y279" s="2"/>
      <c r="Z279" s="2"/>
      <c r="AA279" s="2" t="s">
        <v>1242</v>
      </c>
      <c r="AB279" s="2"/>
      <c r="AC279" s="2"/>
      <c r="AD279" s="2" t="s">
        <v>103</v>
      </c>
      <c r="AE279" s="2"/>
      <c r="AF279" s="2"/>
      <c r="AG279" s="2" t="s">
        <v>3076</v>
      </c>
      <c r="AH279" s="2" t="s">
        <v>3077</v>
      </c>
      <c r="AI279" s="2" t="s">
        <v>3078</v>
      </c>
      <c r="AJ279" s="2"/>
      <c r="AK279" s="2"/>
      <c r="AL279" s="2"/>
      <c r="AM279" s="2"/>
      <c r="AN279" s="2" t="s">
        <v>172</v>
      </c>
      <c r="AO279" s="2" t="s">
        <v>3079</v>
      </c>
      <c r="AP279" s="2" t="s">
        <v>89</v>
      </c>
    </row>
    <row r="280" customFormat="false" ht="15" hidden="false" customHeight="false" outlineLevel="0" collapsed="false">
      <c r="A280" s="8" t="s">
        <v>3080</v>
      </c>
      <c r="B280" s="8" t="s">
        <v>3080</v>
      </c>
      <c r="C280" s="2" t="s">
        <v>3081</v>
      </c>
      <c r="D280" s="2" t="s">
        <v>2118</v>
      </c>
      <c r="E280" s="2" t="s">
        <v>2119</v>
      </c>
      <c r="F280" s="9" t="n">
        <f aca="false">Precios!N280</f>
        <v>81</v>
      </c>
      <c r="G280" s="2" t="n">
        <v>550</v>
      </c>
      <c r="H280" s="10" t="str">
        <f aca="false">Parámetros!$B$28</f>
        <v>Nuevo</v>
      </c>
      <c r="I280" s="10" t="str">
        <f aca="false">Parámetros!$B$29</f>
        <v>Clásica</v>
      </c>
      <c r="J280" s="11" t="s">
        <v>3082</v>
      </c>
      <c r="K280" s="10" t="str">
        <f aca="false">Parámetros!$B$30</f>
        <v>Mercado Envíos</v>
      </c>
      <c r="L280" s="2" t="str">
        <f aca="false">IF(F280&gt;=Parámetros!$B$7,"Envío gratis (obligatorio en Mercado Libre)",Parámetros!$B$31)</f>
        <v>A cargo del comprador</v>
      </c>
      <c r="M280" s="10" t="str">
        <f aca="false">Parámetros!$B$32</f>
        <v>No acepto</v>
      </c>
      <c r="N280" s="10" t="str">
        <f aca="false">Parámetros!$B$33</f>
        <v>Sin garantía</v>
      </c>
      <c r="O280" s="2"/>
      <c r="P280" s="2" t="s">
        <v>2121</v>
      </c>
      <c r="Q280" s="2" t="s">
        <v>594</v>
      </c>
      <c r="R280" s="2" t="s">
        <v>3083</v>
      </c>
      <c r="S280" s="2" t="s">
        <v>3084</v>
      </c>
      <c r="T280" s="2" t="s">
        <v>3085</v>
      </c>
      <c r="U280" s="2" t="n">
        <v>316</v>
      </c>
      <c r="V280" s="2" t="s">
        <v>77</v>
      </c>
      <c r="W280" s="2" t="n">
        <v>1</v>
      </c>
      <c r="X280" s="2"/>
      <c r="Y280" s="2"/>
      <c r="Z280" s="2"/>
      <c r="AA280" s="2"/>
      <c r="AB280" s="2"/>
      <c r="AC280" s="2" t="s">
        <v>3086</v>
      </c>
      <c r="AD280" s="2"/>
      <c r="AE280" s="2" t="s">
        <v>3087</v>
      </c>
      <c r="AF280" s="2"/>
      <c r="AG280" s="2" t="s">
        <v>3088</v>
      </c>
      <c r="AH280" s="2" t="s">
        <v>3089</v>
      </c>
      <c r="AI280" s="2" t="s">
        <v>3090</v>
      </c>
      <c r="AJ280" s="2"/>
      <c r="AK280" s="2"/>
      <c r="AL280" s="2"/>
      <c r="AM280" s="2"/>
      <c r="AN280" s="2" t="s">
        <v>172</v>
      </c>
      <c r="AO280" s="2" t="s">
        <v>3091</v>
      </c>
      <c r="AP280" s="2" t="s">
        <v>89</v>
      </c>
    </row>
    <row r="281" customFormat="false" ht="15" hidden="false" customHeight="false" outlineLevel="0" collapsed="false">
      <c r="A281" s="8" t="s">
        <v>3092</v>
      </c>
      <c r="B281" s="8" t="s">
        <v>3092</v>
      </c>
      <c r="C281" s="2" t="s">
        <v>3093</v>
      </c>
      <c r="D281" s="2" t="s">
        <v>345</v>
      </c>
      <c r="E281" s="2" t="s">
        <v>346</v>
      </c>
      <c r="F281" s="9" t="n">
        <f aca="false">Precios!N281</f>
        <v>385</v>
      </c>
      <c r="G281" s="2" t="n">
        <v>26</v>
      </c>
      <c r="H281" s="10" t="str">
        <f aca="false">Parámetros!$B$28</f>
        <v>Nuevo</v>
      </c>
      <c r="I281" s="10" t="str">
        <f aca="false">Parámetros!$B$29</f>
        <v>Clásica</v>
      </c>
      <c r="J281" s="11" t="s">
        <v>3094</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c r="P281" s="2" t="s">
        <v>3095</v>
      </c>
      <c r="Q281" s="2" t="s">
        <v>3096</v>
      </c>
      <c r="R281" s="2"/>
      <c r="S281" s="2"/>
      <c r="T281" s="2" t="s">
        <v>2086</v>
      </c>
      <c r="U281" s="2" t="n">
        <v>40</v>
      </c>
      <c r="V281" s="2" t="s">
        <v>100</v>
      </c>
      <c r="W281" s="2" t="n">
        <v>1</v>
      </c>
      <c r="X281" s="2" t="s">
        <v>3097</v>
      </c>
      <c r="Y281" s="2" t="s">
        <v>3098</v>
      </c>
      <c r="Z281" s="2" t="s">
        <v>337</v>
      </c>
      <c r="AA281" s="2" t="s">
        <v>533</v>
      </c>
      <c r="AB281" s="2"/>
      <c r="AC281" s="2"/>
      <c r="AD281" s="2"/>
      <c r="AE281" s="2"/>
      <c r="AF281" s="2"/>
      <c r="AG281" s="2" t="s">
        <v>3099</v>
      </c>
      <c r="AH281" s="2" t="s">
        <v>3100</v>
      </c>
      <c r="AI281" s="2"/>
      <c r="AJ281" s="2"/>
      <c r="AK281" s="2"/>
      <c r="AL281" s="2"/>
      <c r="AM281" s="2"/>
      <c r="AN281" s="2" t="s">
        <v>87</v>
      </c>
      <c r="AO281" s="2" t="s">
        <v>3101</v>
      </c>
      <c r="AP281" s="2" t="s">
        <v>89</v>
      </c>
    </row>
    <row r="282" customFormat="false" ht="15" hidden="false" customHeight="false" outlineLevel="0" collapsed="false">
      <c r="A282" s="8" t="s">
        <v>3102</v>
      </c>
      <c r="B282" s="8" t="s">
        <v>3102</v>
      </c>
      <c r="C282" s="2" t="s">
        <v>3103</v>
      </c>
      <c r="D282" s="2" t="s">
        <v>448</v>
      </c>
      <c r="E282" s="2" t="s">
        <v>449</v>
      </c>
      <c r="F282" s="9" t="n">
        <f aca="false">Precios!N282</f>
        <v>984</v>
      </c>
      <c r="G282" s="2" t="n">
        <v>106</v>
      </c>
      <c r="H282" s="10" t="str">
        <f aca="false">Parámetros!$B$28</f>
        <v>Nuevo</v>
      </c>
      <c r="I282" s="10" t="str">
        <f aca="false">Parámetros!$B$29</f>
        <v>Clásica</v>
      </c>
      <c r="J282" s="11" t="s">
        <v>3104</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c r="P282" s="2" t="s">
        <v>3105</v>
      </c>
      <c r="Q282" s="2" t="s">
        <v>213</v>
      </c>
      <c r="R282" s="2"/>
      <c r="S282" s="2"/>
      <c r="T282" s="2" t="s">
        <v>149</v>
      </c>
      <c r="U282" s="2" t="n">
        <v>14</v>
      </c>
      <c r="V282" s="2" t="s">
        <v>130</v>
      </c>
      <c r="W282" s="2" t="n">
        <v>14</v>
      </c>
      <c r="X282" s="2" t="s">
        <v>2056</v>
      </c>
      <c r="Y282" s="2" t="s">
        <v>568</v>
      </c>
      <c r="Z282" s="2" t="s">
        <v>133</v>
      </c>
      <c r="AA282" s="2" t="s">
        <v>81</v>
      </c>
      <c r="AB282" s="2"/>
      <c r="AC282" s="2"/>
      <c r="AD282" s="2"/>
      <c r="AE282" s="2"/>
      <c r="AF282" s="2"/>
      <c r="AG282" s="2" t="s">
        <v>3106</v>
      </c>
      <c r="AH282" s="2" t="s">
        <v>3107</v>
      </c>
      <c r="AI282" s="2"/>
      <c r="AJ282" s="2"/>
      <c r="AK282" s="2"/>
      <c r="AL282" s="2"/>
      <c r="AM282" s="2"/>
      <c r="AN282" s="2" t="s">
        <v>87</v>
      </c>
      <c r="AO282" s="2" t="s">
        <v>3108</v>
      </c>
      <c r="AP282" s="2" t="s">
        <v>89</v>
      </c>
    </row>
    <row r="283" customFormat="false" ht="15" hidden="false" customHeight="false" outlineLevel="0" collapsed="false">
      <c r="A283" s="8" t="s">
        <v>3109</v>
      </c>
      <c r="B283" s="8" t="s">
        <v>3109</v>
      </c>
      <c r="C283" s="2" t="s">
        <v>3110</v>
      </c>
      <c r="D283" s="2" t="s">
        <v>2118</v>
      </c>
      <c r="E283" s="2" t="s">
        <v>2119</v>
      </c>
      <c r="F283" s="9" t="n">
        <f aca="false">Precios!N283</f>
        <v>81</v>
      </c>
      <c r="G283" s="2" t="n">
        <v>629</v>
      </c>
      <c r="H283" s="10" t="str">
        <f aca="false">Parámetros!$B$28</f>
        <v>Nuevo</v>
      </c>
      <c r="I283" s="10" t="str">
        <f aca="false">Parámetros!$B$29</f>
        <v>Clásica</v>
      </c>
      <c r="J283" s="11" t="s">
        <v>3111</v>
      </c>
      <c r="K283" s="10" t="str">
        <f aca="false">Parámetros!$B$30</f>
        <v>Mercado Envíos</v>
      </c>
      <c r="L283" s="2" t="str">
        <f aca="false">IF(F283&gt;=Parámetros!$B$7,"Envío gratis (obligatorio en Mercado Libre)",Parámetros!$B$31)</f>
        <v>A cargo del comprador</v>
      </c>
      <c r="M283" s="10" t="str">
        <f aca="false">Parámetros!$B$32</f>
        <v>No acepto</v>
      </c>
      <c r="N283" s="10" t="str">
        <f aca="false">Parámetros!$B$33</f>
        <v>Sin garantía</v>
      </c>
      <c r="O283" s="2"/>
      <c r="P283" s="2" t="s">
        <v>2121</v>
      </c>
      <c r="Q283" s="2" t="s">
        <v>594</v>
      </c>
      <c r="R283" s="2" t="s">
        <v>3083</v>
      </c>
      <c r="S283" s="2" t="s">
        <v>3112</v>
      </c>
      <c r="T283" s="2" t="s">
        <v>3085</v>
      </c>
      <c r="U283" s="2" t="n">
        <v>316</v>
      </c>
      <c r="V283" s="2" t="s">
        <v>77</v>
      </c>
      <c r="W283" s="2" t="n">
        <v>1</v>
      </c>
      <c r="X283" s="2"/>
      <c r="Y283" s="2"/>
      <c r="Z283" s="2"/>
      <c r="AA283" s="2"/>
      <c r="AB283" s="2"/>
      <c r="AC283" s="2"/>
      <c r="AD283" s="2"/>
      <c r="AE283" s="2" t="s">
        <v>2363</v>
      </c>
      <c r="AF283" s="2"/>
      <c r="AG283" s="2" t="s">
        <v>3113</v>
      </c>
      <c r="AH283" s="2" t="s">
        <v>3114</v>
      </c>
      <c r="AI283" s="2"/>
      <c r="AJ283" s="2"/>
      <c r="AK283" s="2"/>
      <c r="AL283" s="2"/>
      <c r="AM283" s="2"/>
      <c r="AN283" s="2" t="s">
        <v>172</v>
      </c>
      <c r="AO283" s="2" t="s">
        <v>3115</v>
      </c>
      <c r="AP283" s="2" t="s">
        <v>89</v>
      </c>
    </row>
    <row r="284" customFormat="false" ht="15" hidden="false" customHeight="false" outlineLevel="0" collapsed="false">
      <c r="A284" s="8" t="s">
        <v>3116</v>
      </c>
      <c r="B284" s="8" t="s">
        <v>3116</v>
      </c>
      <c r="C284" s="2" t="s">
        <v>3117</v>
      </c>
      <c r="D284" s="2" t="s">
        <v>141</v>
      </c>
      <c r="E284" s="2" t="s">
        <v>142</v>
      </c>
      <c r="F284" s="9" t="n">
        <f aca="false">Precios!N284</f>
        <v>416</v>
      </c>
      <c r="G284" s="2" t="n">
        <v>11</v>
      </c>
      <c r="H284" s="10" t="str">
        <f aca="false">Parámetros!$B$28</f>
        <v>Nuevo</v>
      </c>
      <c r="I284" s="10" t="str">
        <f aca="false">Parámetros!$B$29</f>
        <v>Clásica</v>
      </c>
      <c r="J284" s="11" t="s">
        <v>3118</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c r="P284" s="2" t="s">
        <v>3119</v>
      </c>
      <c r="Q284" s="2" t="s">
        <v>2747</v>
      </c>
      <c r="R284" s="2" t="s">
        <v>3120</v>
      </c>
      <c r="S284" s="2" t="s">
        <v>3121</v>
      </c>
      <c r="T284" s="2" t="s">
        <v>216</v>
      </c>
      <c r="U284" s="2" t="n">
        <v>30</v>
      </c>
      <c r="V284" s="2" t="s">
        <v>217</v>
      </c>
      <c r="W284" s="2" t="n">
        <v>30</v>
      </c>
      <c r="X284" s="2" t="s">
        <v>3122</v>
      </c>
      <c r="Y284" s="2" t="s">
        <v>3121</v>
      </c>
      <c r="Z284" s="2" t="s">
        <v>133</v>
      </c>
      <c r="AA284" s="2" t="s">
        <v>81</v>
      </c>
      <c r="AB284" s="2"/>
      <c r="AC284" s="2"/>
      <c r="AD284" s="2"/>
      <c r="AE284" s="2"/>
      <c r="AF284" s="2" t="s">
        <v>3123</v>
      </c>
      <c r="AG284" s="2" t="s">
        <v>3124</v>
      </c>
      <c r="AH284" s="2" t="s">
        <v>3125</v>
      </c>
      <c r="AI284" s="2" t="s">
        <v>3126</v>
      </c>
      <c r="AJ284" s="2" t="s">
        <v>3127</v>
      </c>
      <c r="AK284" s="2"/>
      <c r="AL284" s="2"/>
      <c r="AM284" s="2"/>
      <c r="AN284" s="2" t="s">
        <v>87</v>
      </c>
      <c r="AO284" s="2" t="s">
        <v>3128</v>
      </c>
      <c r="AP284" s="2" t="s">
        <v>89</v>
      </c>
    </row>
    <row r="285" customFormat="false" ht="15" hidden="false" customHeight="false" outlineLevel="0" collapsed="false">
      <c r="A285" s="8" t="s">
        <v>3129</v>
      </c>
      <c r="B285" s="8" t="s">
        <v>3129</v>
      </c>
      <c r="C285" s="2" t="s">
        <v>3130</v>
      </c>
      <c r="D285" s="2" t="s">
        <v>575</v>
      </c>
      <c r="E285" s="2" t="s">
        <v>576</v>
      </c>
      <c r="F285" s="9" t="n">
        <f aca="false">Precios!N285</f>
        <v>161</v>
      </c>
      <c r="G285" s="2" t="n">
        <v>353</v>
      </c>
      <c r="H285" s="10" t="str">
        <f aca="false">Parámetros!$B$28</f>
        <v>Nuevo</v>
      </c>
      <c r="I285" s="10" t="str">
        <f aca="false">Parámetros!$B$29</f>
        <v>Clásica</v>
      </c>
      <c r="J285" s="11" t="s">
        <v>3131</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c r="P285" s="2" t="s">
        <v>578</v>
      </c>
      <c r="Q285" s="2" t="s">
        <v>164</v>
      </c>
      <c r="R285" s="2" t="s">
        <v>2919</v>
      </c>
      <c r="S285" s="2" t="s">
        <v>2919</v>
      </c>
      <c r="T285" s="2" t="s">
        <v>3132</v>
      </c>
      <c r="U285" s="2" t="n">
        <v>10</v>
      </c>
      <c r="V285" s="2" t="s">
        <v>168</v>
      </c>
      <c r="W285" s="2" t="n">
        <v>10</v>
      </c>
      <c r="X285" s="2"/>
      <c r="Y285" s="2"/>
      <c r="Z285" s="2"/>
      <c r="AA285" s="2" t="s">
        <v>81</v>
      </c>
      <c r="AB285" s="2" t="s">
        <v>283</v>
      </c>
      <c r="AC285" s="2" t="s">
        <v>3030</v>
      </c>
      <c r="AD285" s="2" t="s">
        <v>103</v>
      </c>
      <c r="AE285" s="2"/>
      <c r="AF285" s="2"/>
      <c r="AG285" s="2" t="s">
        <v>3133</v>
      </c>
      <c r="AH285" s="2" t="s">
        <v>3134</v>
      </c>
      <c r="AI285" s="2"/>
      <c r="AJ285" s="2"/>
      <c r="AK285" s="2"/>
      <c r="AL285" s="2"/>
      <c r="AM285" s="2"/>
      <c r="AN285" s="2" t="s">
        <v>172</v>
      </c>
      <c r="AO285" s="2" t="s">
        <v>3135</v>
      </c>
      <c r="AP285" s="2" t="s">
        <v>89</v>
      </c>
    </row>
    <row r="286" customFormat="false" ht="15" hidden="false" customHeight="false" outlineLevel="0" collapsed="false">
      <c r="A286" s="8" t="s">
        <v>3136</v>
      </c>
      <c r="B286" s="8" t="s">
        <v>3136</v>
      </c>
      <c r="C286" s="2" t="s">
        <v>3137</v>
      </c>
      <c r="D286" s="2" t="s">
        <v>141</v>
      </c>
      <c r="E286" s="2" t="s">
        <v>142</v>
      </c>
      <c r="F286" s="9" t="n">
        <f aca="false">Precios!N286</f>
        <v>318</v>
      </c>
      <c r="G286" s="2" t="n">
        <v>221</v>
      </c>
      <c r="H286" s="10" t="str">
        <f aca="false">Parámetros!$B$28</f>
        <v>Nuevo</v>
      </c>
      <c r="I286" s="10" t="str">
        <f aca="false">Parámetros!$B$29</f>
        <v>Clásica</v>
      </c>
      <c r="J286" s="11" t="s">
        <v>3138</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c r="P286" s="2" t="s">
        <v>3139</v>
      </c>
      <c r="Q286" s="2" t="s">
        <v>3140</v>
      </c>
      <c r="R286" s="2"/>
      <c r="S286" s="2"/>
      <c r="T286" s="2" t="s">
        <v>1140</v>
      </c>
      <c r="U286" s="2" t="n">
        <v>40</v>
      </c>
      <c r="V286" s="2" t="s">
        <v>130</v>
      </c>
      <c r="W286" s="2" t="n">
        <v>40</v>
      </c>
      <c r="X286" s="2" t="s">
        <v>3141</v>
      </c>
      <c r="Y286" s="2" t="s">
        <v>3142</v>
      </c>
      <c r="Z286" s="2" t="s">
        <v>133</v>
      </c>
      <c r="AA286" s="2" t="s">
        <v>81</v>
      </c>
      <c r="AB286" s="2"/>
      <c r="AC286" s="2"/>
      <c r="AD286" s="2"/>
      <c r="AE286" s="2"/>
      <c r="AF286" s="2" t="s">
        <v>3143</v>
      </c>
      <c r="AG286" s="2" t="s">
        <v>3144</v>
      </c>
      <c r="AH286" s="2" t="s">
        <v>3145</v>
      </c>
      <c r="AI286" s="2"/>
      <c r="AJ286" s="2"/>
      <c r="AK286" s="2"/>
      <c r="AL286" s="2"/>
      <c r="AM286" s="2"/>
      <c r="AN286" s="2" t="s">
        <v>87</v>
      </c>
      <c r="AO286" s="2" t="s">
        <v>3146</v>
      </c>
      <c r="AP286" s="2" t="s">
        <v>89</v>
      </c>
    </row>
    <row r="287" customFormat="false" ht="15" hidden="false" customHeight="false" outlineLevel="0" collapsed="false">
      <c r="A287" s="8" t="s">
        <v>3147</v>
      </c>
      <c r="B287" s="8" t="s">
        <v>3147</v>
      </c>
      <c r="C287" s="2" t="s">
        <v>3148</v>
      </c>
      <c r="D287" s="2" t="s">
        <v>345</v>
      </c>
      <c r="E287" s="2" t="s">
        <v>346</v>
      </c>
      <c r="F287" s="9" t="n">
        <f aca="false">Precios!N287</f>
        <v>1160</v>
      </c>
      <c r="G287" s="2" t="n">
        <v>1</v>
      </c>
      <c r="H287" s="10" t="str">
        <f aca="false">Parámetros!$B$28</f>
        <v>Nuevo</v>
      </c>
      <c r="I287" s="10" t="str">
        <f aca="false">Parámetros!$B$29</f>
        <v>Clásica</v>
      </c>
      <c r="J287" s="11" t="s">
        <v>3149</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c r="P287" s="2" t="s">
        <v>3150</v>
      </c>
      <c r="Q287" s="2" t="s">
        <v>3151</v>
      </c>
      <c r="R287" s="2" t="s">
        <v>3152</v>
      </c>
      <c r="S287" s="2" t="s">
        <v>3152</v>
      </c>
      <c r="T287" s="2" t="s">
        <v>216</v>
      </c>
      <c r="U287" s="2" t="n">
        <v>30</v>
      </c>
      <c r="V287" s="2" t="s">
        <v>217</v>
      </c>
      <c r="W287" s="2" t="n">
        <v>30</v>
      </c>
      <c r="X287" s="2" t="s">
        <v>3153</v>
      </c>
      <c r="Y287" s="2" t="s">
        <v>3154</v>
      </c>
      <c r="Z287" s="2" t="s">
        <v>133</v>
      </c>
      <c r="AA287" s="2" t="s">
        <v>81</v>
      </c>
      <c r="AB287" s="2"/>
      <c r="AC287" s="2"/>
      <c r="AD287" s="2"/>
      <c r="AE287" s="2"/>
      <c r="AF287" s="2"/>
      <c r="AG287" s="2" t="s">
        <v>3155</v>
      </c>
      <c r="AH287" s="2" t="s">
        <v>3156</v>
      </c>
      <c r="AI287" s="2"/>
      <c r="AJ287" s="2"/>
      <c r="AK287" s="2"/>
      <c r="AL287" s="2"/>
      <c r="AM287" s="2"/>
      <c r="AN287" s="2" t="s">
        <v>87</v>
      </c>
      <c r="AO287" s="2" t="s">
        <v>3157</v>
      </c>
      <c r="AP287" s="2" t="s">
        <v>89</v>
      </c>
    </row>
    <row r="288" customFormat="false" ht="15" hidden="false" customHeight="false" outlineLevel="0" collapsed="false">
      <c r="A288" s="8" t="s">
        <v>3158</v>
      </c>
      <c r="B288" s="8" t="s">
        <v>3158</v>
      </c>
      <c r="C288" s="2" t="s">
        <v>3159</v>
      </c>
      <c r="D288" s="2" t="s">
        <v>141</v>
      </c>
      <c r="E288" s="2" t="s">
        <v>142</v>
      </c>
      <c r="F288" s="9" t="n">
        <f aca="false">Precios!N288</f>
        <v>299</v>
      </c>
      <c r="G288" s="2" t="n">
        <v>59</v>
      </c>
      <c r="H288" s="10" t="str">
        <f aca="false">Parámetros!$B$28</f>
        <v>Nuevo</v>
      </c>
      <c r="I288" s="10" t="str">
        <f aca="false">Parámetros!$B$29</f>
        <v>Clásica</v>
      </c>
      <c r="J288" s="11" t="s">
        <v>3160</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c r="P288" s="2" t="s">
        <v>1784</v>
      </c>
      <c r="Q288" s="2" t="s">
        <v>395</v>
      </c>
      <c r="R288" s="2"/>
      <c r="S288" s="2" t="s">
        <v>3161</v>
      </c>
      <c r="T288" s="2" t="s">
        <v>3162</v>
      </c>
      <c r="U288" s="2" t="n">
        <v>18</v>
      </c>
      <c r="V288" s="2" t="s">
        <v>530</v>
      </c>
      <c r="W288" s="2" t="n">
        <v>18</v>
      </c>
      <c r="X288" s="2" t="s">
        <v>1785</v>
      </c>
      <c r="Y288" s="2" t="s">
        <v>3161</v>
      </c>
      <c r="Z288" s="2" t="s">
        <v>133</v>
      </c>
      <c r="AA288" s="2" t="s">
        <v>3163</v>
      </c>
      <c r="AB288" s="2"/>
      <c r="AC288" s="2"/>
      <c r="AD288" s="2"/>
      <c r="AE288" s="2"/>
      <c r="AF288" s="2"/>
      <c r="AG288" s="2" t="s">
        <v>3164</v>
      </c>
      <c r="AH288" s="2" t="s">
        <v>3165</v>
      </c>
      <c r="AI288" s="2" t="s">
        <v>3166</v>
      </c>
      <c r="AJ288" s="2" t="s">
        <v>3167</v>
      </c>
      <c r="AK288" s="2"/>
      <c r="AL288" s="2"/>
      <c r="AM288" s="2"/>
      <c r="AN288" s="2" t="s">
        <v>87</v>
      </c>
      <c r="AO288" s="2" t="s">
        <v>3168</v>
      </c>
      <c r="AP288" s="2" t="s">
        <v>89</v>
      </c>
    </row>
    <row r="289" customFormat="false" ht="15" hidden="false" customHeight="false" outlineLevel="0" collapsed="false">
      <c r="A289" s="8" t="s">
        <v>3169</v>
      </c>
      <c r="B289" s="8" t="s">
        <v>3169</v>
      </c>
      <c r="C289" s="2" t="s">
        <v>3170</v>
      </c>
      <c r="D289" s="2" t="s">
        <v>141</v>
      </c>
      <c r="E289" s="2" t="s">
        <v>142</v>
      </c>
      <c r="F289" s="9" t="n">
        <f aca="false">Precios!N289</f>
        <v>108</v>
      </c>
      <c r="G289" s="2" t="n">
        <v>1581</v>
      </c>
      <c r="H289" s="10" t="str">
        <f aca="false">Parámetros!$B$28</f>
        <v>Nuevo</v>
      </c>
      <c r="I289" s="10" t="str">
        <f aca="false">Parámetros!$B$29</f>
        <v>Clásica</v>
      </c>
      <c r="J289" s="11" t="s">
        <v>3171</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c r="P289" s="2" t="s">
        <v>984</v>
      </c>
      <c r="Q289" s="2" t="s">
        <v>830</v>
      </c>
      <c r="R289" s="2" t="s">
        <v>3172</v>
      </c>
      <c r="S289" s="2" t="s">
        <v>1108</v>
      </c>
      <c r="T289" s="2" t="s">
        <v>3172</v>
      </c>
      <c r="U289" s="2" t="n">
        <v>10</v>
      </c>
      <c r="V289" s="2" t="s">
        <v>3173</v>
      </c>
      <c r="W289" s="2" t="n">
        <v>10</v>
      </c>
      <c r="X289" s="2" t="s">
        <v>3174</v>
      </c>
      <c r="Y289" s="2" t="s">
        <v>3175</v>
      </c>
      <c r="Z289" s="2" t="s">
        <v>1662</v>
      </c>
      <c r="AA289" s="2" t="s">
        <v>81</v>
      </c>
      <c r="AB289" s="2"/>
      <c r="AC289" s="2"/>
      <c r="AD289" s="2"/>
      <c r="AE289" s="2"/>
      <c r="AF289" s="2" t="s">
        <v>3176</v>
      </c>
      <c r="AG289" s="2" t="s">
        <v>3177</v>
      </c>
      <c r="AH289" s="2" t="s">
        <v>3178</v>
      </c>
      <c r="AI289" s="2" t="s">
        <v>3179</v>
      </c>
      <c r="AJ289" s="2" t="s">
        <v>3180</v>
      </c>
      <c r="AK289" s="2"/>
      <c r="AL289" s="2"/>
      <c r="AM289" s="2"/>
      <c r="AN289" s="2" t="s">
        <v>87</v>
      </c>
      <c r="AO289" s="2" t="s">
        <v>3181</v>
      </c>
      <c r="AP289" s="2" t="s">
        <v>89</v>
      </c>
    </row>
    <row r="290" customFormat="false" ht="15" hidden="false" customHeight="false" outlineLevel="0" collapsed="false">
      <c r="A290" s="8" t="s">
        <v>3182</v>
      </c>
      <c r="B290" s="8" t="s">
        <v>3182</v>
      </c>
      <c r="C290" s="2" t="s">
        <v>3183</v>
      </c>
      <c r="D290" s="2" t="s">
        <v>141</v>
      </c>
      <c r="E290" s="2" t="s">
        <v>142</v>
      </c>
      <c r="F290" s="9" t="n">
        <f aca="false">Precios!N290</f>
        <v>411</v>
      </c>
      <c r="G290" s="2" t="n">
        <v>117</v>
      </c>
      <c r="H290" s="10" t="str">
        <f aca="false">Parámetros!$B$28</f>
        <v>Nuevo</v>
      </c>
      <c r="I290" s="10" t="str">
        <f aca="false">Parámetros!$B$29</f>
        <v>Clásica</v>
      </c>
      <c r="J290" s="11" t="s">
        <v>3184</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c r="P290" s="2" t="s">
        <v>3185</v>
      </c>
      <c r="Q290" s="2" t="s">
        <v>830</v>
      </c>
      <c r="R290" s="2" t="s">
        <v>831</v>
      </c>
      <c r="S290" s="2"/>
      <c r="T290" s="2" t="s">
        <v>1276</v>
      </c>
      <c r="U290" s="2" t="n">
        <v>30</v>
      </c>
      <c r="V290" s="2" t="s">
        <v>217</v>
      </c>
      <c r="W290" s="2" t="n">
        <v>30</v>
      </c>
      <c r="X290" s="2" t="s">
        <v>3186</v>
      </c>
      <c r="Y290" s="2" t="s">
        <v>3187</v>
      </c>
      <c r="Z290" s="2" t="s">
        <v>133</v>
      </c>
      <c r="AA290" s="2" t="s">
        <v>3188</v>
      </c>
      <c r="AB290" s="2"/>
      <c r="AC290" s="2"/>
      <c r="AD290" s="2" t="s">
        <v>551</v>
      </c>
      <c r="AE290" s="2"/>
      <c r="AF290" s="2" t="s">
        <v>3189</v>
      </c>
      <c r="AG290" s="2" t="s">
        <v>3190</v>
      </c>
      <c r="AH290" s="2" t="s">
        <v>3191</v>
      </c>
      <c r="AI290" s="2" t="s">
        <v>3192</v>
      </c>
      <c r="AJ290" s="2" t="s">
        <v>3193</v>
      </c>
      <c r="AK290" s="2"/>
      <c r="AL290" s="2"/>
      <c r="AM290" s="2"/>
      <c r="AN290" s="2" t="s">
        <v>87</v>
      </c>
      <c r="AO290" s="2" t="s">
        <v>3194</v>
      </c>
      <c r="AP290" s="2" t="s">
        <v>89</v>
      </c>
    </row>
    <row r="291" customFormat="false" ht="15" hidden="false" customHeight="false" outlineLevel="0" collapsed="false">
      <c r="A291" s="8" t="s">
        <v>3195</v>
      </c>
      <c r="B291" s="8" t="s">
        <v>3195</v>
      </c>
      <c r="C291" s="2" t="s">
        <v>3196</v>
      </c>
      <c r="D291" s="2" t="s">
        <v>300</v>
      </c>
      <c r="E291" s="2" t="s">
        <v>301</v>
      </c>
      <c r="F291" s="9" t="n">
        <f aca="false">Precios!N291</f>
        <v>455</v>
      </c>
      <c r="G291" s="2" t="n">
        <v>67</v>
      </c>
      <c r="H291" s="10" t="str">
        <f aca="false">Parámetros!$B$28</f>
        <v>Nuevo</v>
      </c>
      <c r="I291" s="10" t="str">
        <f aca="false">Parámetros!$B$29</f>
        <v>Clásica</v>
      </c>
      <c r="J291" s="11" t="s">
        <v>3197</v>
      </c>
      <c r="K291" s="10" t="str">
        <f aca="false">Parámetros!$B$30</f>
        <v>Mercado Envíos</v>
      </c>
      <c r="L291" s="2" t="str">
        <f aca="false">IF(F291&gt;=Parámetros!$B$7,"Envío gratis (obligatorio en Mercado Libre)",Parámetros!$B$31)</f>
        <v>Envío gratis (obligatorio en Mercado Libre)</v>
      </c>
      <c r="M291" s="10" t="str">
        <f aca="false">Parámetros!$B$32</f>
        <v>No acepto</v>
      </c>
      <c r="N291" s="10" t="str">
        <f aca="false">Parámetros!$B$33</f>
        <v>Sin garantía</v>
      </c>
      <c r="O291" s="2"/>
      <c r="P291" s="2" t="s">
        <v>3198</v>
      </c>
      <c r="Q291" s="2" t="s">
        <v>126</v>
      </c>
      <c r="R291" s="2" t="s">
        <v>3199</v>
      </c>
      <c r="S291" s="2" t="s">
        <v>3200</v>
      </c>
      <c r="T291" s="2" t="s">
        <v>1009</v>
      </c>
      <c r="U291" s="2" t="n">
        <v>30</v>
      </c>
      <c r="V291" s="2" t="s">
        <v>1575</v>
      </c>
      <c r="W291" s="2" t="n">
        <v>30</v>
      </c>
      <c r="X291" s="2" t="s">
        <v>3201</v>
      </c>
      <c r="Y291" s="2"/>
      <c r="Z291" s="2" t="s">
        <v>133</v>
      </c>
      <c r="AA291" s="2" t="s">
        <v>81</v>
      </c>
      <c r="AB291" s="2"/>
      <c r="AC291" s="2"/>
      <c r="AD291" s="2" t="s">
        <v>551</v>
      </c>
      <c r="AE291" s="2"/>
      <c r="AF291" s="2" t="s">
        <v>3202</v>
      </c>
      <c r="AG291" s="2" t="s">
        <v>3203</v>
      </c>
      <c r="AH291" s="2" t="s">
        <v>3204</v>
      </c>
      <c r="AI291" s="2" t="s">
        <v>3205</v>
      </c>
      <c r="AJ291" s="2" t="s">
        <v>3206</v>
      </c>
      <c r="AK291" s="2"/>
      <c r="AL291" s="2"/>
      <c r="AM291" s="2"/>
      <c r="AN291" s="2" t="s">
        <v>87</v>
      </c>
      <c r="AO291" s="2" t="s">
        <v>3207</v>
      </c>
      <c r="AP291" s="2" t="s">
        <v>89</v>
      </c>
    </row>
    <row r="292" customFormat="false" ht="15" hidden="false" customHeight="false" outlineLevel="0" collapsed="false">
      <c r="A292" s="8" t="s">
        <v>3208</v>
      </c>
      <c r="B292" s="8" t="s">
        <v>3208</v>
      </c>
      <c r="C292" s="2" t="s">
        <v>3209</v>
      </c>
      <c r="D292" s="2" t="s">
        <v>1523</v>
      </c>
      <c r="E292" s="2" t="s">
        <v>1524</v>
      </c>
      <c r="F292" s="9" t="n">
        <f aca="false">Precios!N292</f>
        <v>235</v>
      </c>
      <c r="G292" s="2" t="n">
        <v>103</v>
      </c>
      <c r="H292" s="10" t="str">
        <f aca="false">Parámetros!$B$28</f>
        <v>Nuevo</v>
      </c>
      <c r="I292" s="10" t="str">
        <f aca="false">Parámetros!$B$29</f>
        <v>Clásica</v>
      </c>
      <c r="J292" s="11" t="s">
        <v>3210</v>
      </c>
      <c r="K292" s="10" t="str">
        <f aca="false">Parámetros!$B$30</f>
        <v>Mercado Envíos</v>
      </c>
      <c r="L292" s="2" t="str">
        <f aca="false">IF(F292&gt;=Parámetros!$B$7,"Envío gratis (obligatorio en Mercado Libre)",Parámetros!$B$31)</f>
        <v>A cargo del comprador</v>
      </c>
      <c r="M292" s="10" t="str">
        <f aca="false">Parámetros!$B$32</f>
        <v>No acepto</v>
      </c>
      <c r="N292" s="10" t="str">
        <f aca="false">Parámetros!$B$33</f>
        <v>Sin garantía</v>
      </c>
      <c r="O292" s="2"/>
      <c r="P292" s="2" t="s">
        <v>593</v>
      </c>
      <c r="Q292" s="2" t="s">
        <v>594</v>
      </c>
      <c r="R292" s="2" t="s">
        <v>3211</v>
      </c>
      <c r="S292" s="2" t="s">
        <v>3212</v>
      </c>
      <c r="T292" s="2" t="s">
        <v>2438</v>
      </c>
      <c r="U292" s="2" t="n">
        <v>250</v>
      </c>
      <c r="V292" s="2" t="s">
        <v>77</v>
      </c>
      <c r="W292" s="2" t="n">
        <v>1</v>
      </c>
      <c r="X292" s="2" t="s">
        <v>3213</v>
      </c>
      <c r="Y292" s="2" t="s">
        <v>3214</v>
      </c>
      <c r="Z292" s="2" t="s">
        <v>3215</v>
      </c>
      <c r="AA292" s="2"/>
      <c r="AB292" s="2"/>
      <c r="AC292" s="2"/>
      <c r="AD292" s="2"/>
      <c r="AE292" s="2"/>
      <c r="AF292" s="2"/>
      <c r="AG292" s="2" t="s">
        <v>3216</v>
      </c>
      <c r="AH292" s="2" t="s">
        <v>3217</v>
      </c>
      <c r="AI292" s="2"/>
      <c r="AJ292" s="2"/>
      <c r="AK292" s="2"/>
      <c r="AL292" s="2"/>
      <c r="AM292" s="2"/>
      <c r="AN292" s="2" t="s">
        <v>172</v>
      </c>
      <c r="AO292" s="2" t="s">
        <v>3218</v>
      </c>
      <c r="AP292" s="2" t="s">
        <v>89</v>
      </c>
    </row>
    <row r="293" customFormat="false" ht="15" hidden="false" customHeight="false" outlineLevel="0" collapsed="false">
      <c r="A293" s="8" t="s">
        <v>3219</v>
      </c>
      <c r="B293" s="8" t="s">
        <v>3219</v>
      </c>
      <c r="C293" s="2" t="s">
        <v>3220</v>
      </c>
      <c r="D293" s="2" t="s">
        <v>237</v>
      </c>
      <c r="E293" s="2" t="s">
        <v>238</v>
      </c>
      <c r="F293" s="9" t="n">
        <f aca="false">Precios!N293</f>
        <v>168</v>
      </c>
      <c r="G293" s="2" t="n">
        <v>716</v>
      </c>
      <c r="H293" s="10" t="str">
        <f aca="false">Parámetros!$B$28</f>
        <v>Nuevo</v>
      </c>
      <c r="I293" s="10" t="str">
        <f aca="false">Parámetros!$B$29</f>
        <v>Clásica</v>
      </c>
      <c r="J293" s="11" t="s">
        <v>3221</v>
      </c>
      <c r="K293" s="10" t="str">
        <f aca="false">Parámetros!$B$30</f>
        <v>Mercado Envíos</v>
      </c>
      <c r="L293" s="2" t="str">
        <f aca="false">IF(F293&gt;=Parámetros!$B$7,"Envío gratis (obligatorio en Mercado Libre)",Parámetros!$B$31)</f>
        <v>A cargo del comprador</v>
      </c>
      <c r="M293" s="10" t="str">
        <f aca="false">Parámetros!$B$32</f>
        <v>No acepto</v>
      </c>
      <c r="N293" s="10" t="str">
        <f aca="false">Parámetros!$B$33</f>
        <v>Sin garantía</v>
      </c>
      <c r="O293" s="2"/>
      <c r="P293" s="2" t="s">
        <v>567</v>
      </c>
      <c r="Q293" s="2" t="s">
        <v>126</v>
      </c>
      <c r="R293" s="2"/>
      <c r="S293" s="2" t="s">
        <v>568</v>
      </c>
      <c r="T293" s="2" t="s">
        <v>149</v>
      </c>
      <c r="U293" s="2" t="n">
        <v>6</v>
      </c>
      <c r="V293" s="2" t="s">
        <v>130</v>
      </c>
      <c r="W293" s="2" t="n">
        <v>6</v>
      </c>
      <c r="X293" s="2" t="s">
        <v>569</v>
      </c>
      <c r="Y293" s="2" t="s">
        <v>568</v>
      </c>
      <c r="Z293" s="2" t="s">
        <v>133</v>
      </c>
      <c r="AA293" s="2" t="s">
        <v>533</v>
      </c>
      <c r="AB293" s="2"/>
      <c r="AC293" s="2"/>
      <c r="AD293" s="2"/>
      <c r="AE293" s="2"/>
      <c r="AF293" s="2" t="s">
        <v>3222</v>
      </c>
      <c r="AG293" s="2" t="s">
        <v>3223</v>
      </c>
      <c r="AH293" s="2" t="s">
        <v>3224</v>
      </c>
      <c r="AI293" s="2" t="s">
        <v>3225</v>
      </c>
      <c r="AJ293" s="2"/>
      <c r="AK293" s="2"/>
      <c r="AL293" s="2"/>
      <c r="AM293" s="2"/>
      <c r="AN293" s="2" t="s">
        <v>87</v>
      </c>
      <c r="AO293" s="2" t="s">
        <v>3226</v>
      </c>
      <c r="AP293" s="2" t="s">
        <v>89</v>
      </c>
    </row>
    <row r="294" customFormat="false" ht="15" hidden="false" customHeight="false" outlineLevel="0" collapsed="false">
      <c r="A294" s="8" t="s">
        <v>3227</v>
      </c>
      <c r="B294" s="8" t="s">
        <v>3227</v>
      </c>
      <c r="C294" s="2" t="s">
        <v>3228</v>
      </c>
      <c r="D294" s="2" t="s">
        <v>345</v>
      </c>
      <c r="E294" s="2" t="s">
        <v>346</v>
      </c>
      <c r="F294" s="9" t="n">
        <f aca="false">Precios!N294</f>
        <v>299</v>
      </c>
      <c r="G294" s="2" t="n">
        <v>228</v>
      </c>
      <c r="H294" s="10" t="str">
        <f aca="false">Parámetros!$B$28</f>
        <v>Nuevo</v>
      </c>
      <c r="I294" s="10" t="str">
        <f aca="false">Parámetros!$B$29</f>
        <v>Clásica</v>
      </c>
      <c r="J294" s="11" t="s">
        <v>3229</v>
      </c>
      <c r="K294" s="10" t="str">
        <f aca="false">Parámetros!$B$30</f>
        <v>Mercado Envíos</v>
      </c>
      <c r="L294" s="2" t="str">
        <f aca="false">IF(F294&gt;=Parámetros!$B$7,"Envío gratis (obligatorio en Mercado Libre)",Parámetros!$B$31)</f>
        <v>Envío gratis (obligatorio en Mercado Libre)</v>
      </c>
      <c r="M294" s="10" t="str">
        <f aca="false">Parámetros!$B$32</f>
        <v>No acepto</v>
      </c>
      <c r="N294" s="10" t="str">
        <f aca="false">Parámetros!$B$33</f>
        <v>Sin garantía</v>
      </c>
      <c r="O294" s="2"/>
      <c r="P294" s="2" t="s">
        <v>3230</v>
      </c>
      <c r="Q294" s="2" t="s">
        <v>452</v>
      </c>
      <c r="R294" s="2" t="s">
        <v>3231</v>
      </c>
      <c r="S294" s="2" t="s">
        <v>3232</v>
      </c>
      <c r="T294" s="2" t="s">
        <v>149</v>
      </c>
      <c r="U294" s="2" t="n">
        <v>24</v>
      </c>
      <c r="V294" s="2" t="s">
        <v>130</v>
      </c>
      <c r="W294" s="2" t="n">
        <v>24</v>
      </c>
      <c r="X294" s="2" t="s">
        <v>3233</v>
      </c>
      <c r="Y294" s="2" t="s">
        <v>3234</v>
      </c>
      <c r="Z294" s="2" t="s">
        <v>133</v>
      </c>
      <c r="AA294" s="2" t="s">
        <v>533</v>
      </c>
      <c r="AB294" s="2"/>
      <c r="AC294" s="2"/>
      <c r="AD294" s="2"/>
      <c r="AE294" s="2"/>
      <c r="AF294" s="2" t="s">
        <v>3235</v>
      </c>
      <c r="AG294" s="2" t="s">
        <v>3236</v>
      </c>
      <c r="AH294" s="2" t="s">
        <v>3237</v>
      </c>
      <c r="AI294" s="2" t="s">
        <v>3238</v>
      </c>
      <c r="AJ294" s="2" t="s">
        <v>3239</v>
      </c>
      <c r="AK294" s="2"/>
      <c r="AL294" s="2"/>
      <c r="AM294" s="2"/>
      <c r="AN294" s="2" t="s">
        <v>87</v>
      </c>
      <c r="AO294" s="2" t="s">
        <v>3240</v>
      </c>
      <c r="AP294" s="2" t="s">
        <v>89</v>
      </c>
    </row>
    <row r="295" customFormat="false" ht="15" hidden="false" customHeight="false" outlineLevel="0" collapsed="false">
      <c r="A295" s="8" t="s">
        <v>3241</v>
      </c>
      <c r="B295" s="8" t="s">
        <v>3241</v>
      </c>
      <c r="C295" s="2" t="s">
        <v>3242</v>
      </c>
      <c r="D295" s="2" t="s">
        <v>237</v>
      </c>
      <c r="E295" s="2" t="s">
        <v>238</v>
      </c>
      <c r="F295" s="9" t="n">
        <f aca="false">Precios!N295</f>
        <v>159</v>
      </c>
      <c r="G295" s="2" t="n">
        <v>343</v>
      </c>
      <c r="H295" s="10" t="str">
        <f aca="false">Parámetros!$B$28</f>
        <v>Nuevo</v>
      </c>
      <c r="I295" s="10" t="str">
        <f aca="false">Parámetros!$B$29</f>
        <v>Clásica</v>
      </c>
      <c r="J295" s="11" t="s">
        <v>3243</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c r="P295" s="2" t="s">
        <v>3244</v>
      </c>
      <c r="Q295" s="2" t="s">
        <v>1491</v>
      </c>
      <c r="R295" s="2"/>
      <c r="S295" s="2"/>
      <c r="T295" s="2" t="s">
        <v>149</v>
      </c>
      <c r="U295" s="2" t="n">
        <v>24</v>
      </c>
      <c r="V295" s="2" t="s">
        <v>130</v>
      </c>
      <c r="W295" s="2" t="n">
        <v>24</v>
      </c>
      <c r="X295" s="2" t="s">
        <v>3245</v>
      </c>
      <c r="Y295" s="2" t="s">
        <v>3246</v>
      </c>
      <c r="Z295" s="2" t="s">
        <v>133</v>
      </c>
      <c r="AA295" s="2" t="s">
        <v>1877</v>
      </c>
      <c r="AB295" s="2"/>
      <c r="AC295" s="2"/>
      <c r="AD295" s="2"/>
      <c r="AE295" s="2"/>
      <c r="AF295" s="2"/>
      <c r="AG295" s="2" t="s">
        <v>3247</v>
      </c>
      <c r="AH295" s="2" t="s">
        <v>3248</v>
      </c>
      <c r="AI295" s="2" t="s">
        <v>3249</v>
      </c>
      <c r="AJ295" s="2"/>
      <c r="AK295" s="2"/>
      <c r="AL295" s="2"/>
      <c r="AM295" s="2"/>
      <c r="AN295" s="2" t="s">
        <v>87</v>
      </c>
      <c r="AO295" s="2" t="s">
        <v>3250</v>
      </c>
      <c r="AP295" s="2" t="s">
        <v>89</v>
      </c>
    </row>
    <row r="296" customFormat="false" ht="15" hidden="false" customHeight="false" outlineLevel="0" collapsed="false">
      <c r="A296" s="8" t="s">
        <v>3251</v>
      </c>
      <c r="B296" s="8" t="s">
        <v>3251</v>
      </c>
      <c r="C296" s="2" t="s">
        <v>3252</v>
      </c>
      <c r="D296" s="2" t="s">
        <v>448</v>
      </c>
      <c r="E296" s="2" t="s">
        <v>449</v>
      </c>
      <c r="F296" s="9" t="n">
        <f aca="false">Precios!N296</f>
        <v>490</v>
      </c>
      <c r="G296" s="2" t="n">
        <v>4</v>
      </c>
      <c r="H296" s="10" t="str">
        <f aca="false">Parámetros!$B$28</f>
        <v>Nuevo</v>
      </c>
      <c r="I296" s="10" t="str">
        <f aca="false">Parámetros!$B$29</f>
        <v>Clásica</v>
      </c>
      <c r="J296" s="11" t="s">
        <v>3253</v>
      </c>
      <c r="K296" s="10" t="str">
        <f aca="false">Parámetros!$B$30</f>
        <v>Mercado Envíos</v>
      </c>
      <c r="L296" s="2" t="str">
        <f aca="false">IF(F296&gt;=Parámetros!$B$7,"Envío gratis (obligatorio en Mercado Libre)",Parámetros!$B$31)</f>
        <v>Envío gratis (obligatorio en Mercado Libre)</v>
      </c>
      <c r="M296" s="10" t="str">
        <f aca="false">Parámetros!$B$32</f>
        <v>No acepto</v>
      </c>
      <c r="N296" s="10" t="str">
        <f aca="false">Parámetros!$B$33</f>
        <v>Sin garantía</v>
      </c>
      <c r="O296" s="2"/>
      <c r="P296" s="2" t="s">
        <v>3254</v>
      </c>
      <c r="Q296" s="2" t="s">
        <v>708</v>
      </c>
      <c r="R296" s="2"/>
      <c r="S296" s="2"/>
      <c r="T296" s="2" t="s">
        <v>1316</v>
      </c>
      <c r="U296" s="2" t="n">
        <v>60</v>
      </c>
      <c r="V296" s="2" t="s">
        <v>77</v>
      </c>
      <c r="W296" s="2" t="n">
        <v>1</v>
      </c>
      <c r="X296" s="2" t="s">
        <v>3255</v>
      </c>
      <c r="Y296" s="2" t="s">
        <v>3256</v>
      </c>
      <c r="Z296" s="2" t="s">
        <v>133</v>
      </c>
      <c r="AA296" s="2"/>
      <c r="AB296" s="2"/>
      <c r="AC296" s="2"/>
      <c r="AD296" s="2"/>
      <c r="AE296" s="2"/>
      <c r="AF296" s="2" t="s">
        <v>3257</v>
      </c>
      <c r="AG296" s="2" t="s">
        <v>3258</v>
      </c>
      <c r="AH296" s="2" t="s">
        <v>3259</v>
      </c>
      <c r="AI296" s="2" t="s">
        <v>3260</v>
      </c>
      <c r="AJ296" s="2"/>
      <c r="AK296" s="2"/>
      <c r="AL296" s="2"/>
      <c r="AM296" s="2"/>
      <c r="AN296" s="2" t="s">
        <v>87</v>
      </c>
      <c r="AO296" s="2" t="s">
        <v>3261</v>
      </c>
      <c r="AP296" s="2" t="s">
        <v>89</v>
      </c>
    </row>
    <row r="297" customFormat="false" ht="15" hidden="false" customHeight="false" outlineLevel="0" collapsed="false">
      <c r="A297" s="8" t="s">
        <v>3262</v>
      </c>
      <c r="B297" s="8" t="s">
        <v>3262</v>
      </c>
      <c r="C297" s="2" t="s">
        <v>3263</v>
      </c>
      <c r="D297" s="2" t="s">
        <v>448</v>
      </c>
      <c r="E297" s="2" t="s">
        <v>449</v>
      </c>
      <c r="F297" s="9" t="n">
        <f aca="false">Precios!N297</f>
        <v>299</v>
      </c>
      <c r="G297" s="2" t="n">
        <v>111</v>
      </c>
      <c r="H297" s="10" t="str">
        <f aca="false">Parámetros!$B$28</f>
        <v>Nuevo</v>
      </c>
      <c r="I297" s="10" t="str">
        <f aca="false">Parámetros!$B$29</f>
        <v>Clásica</v>
      </c>
      <c r="J297" s="11" t="s">
        <v>3264</v>
      </c>
      <c r="K297" s="10" t="str">
        <f aca="false">Parámetros!$B$30</f>
        <v>Mercado Envíos</v>
      </c>
      <c r="L297" s="2" t="str">
        <f aca="false">IF(F297&gt;=Parámetros!$B$7,"Envío gratis (obligatorio en Mercado Libre)",Parámetros!$B$31)</f>
        <v>Envío gratis (obligatorio en Mercado Libre)</v>
      </c>
      <c r="M297" s="10" t="str">
        <f aca="false">Parámetros!$B$32</f>
        <v>No acepto</v>
      </c>
      <c r="N297" s="10" t="str">
        <f aca="false">Parámetros!$B$33</f>
        <v>Sin garantía</v>
      </c>
      <c r="O297" s="2"/>
      <c r="P297" s="2" t="s">
        <v>3265</v>
      </c>
      <c r="Q297" s="2" t="s">
        <v>3266</v>
      </c>
      <c r="R297" s="2"/>
      <c r="S297" s="2"/>
      <c r="T297" s="2" t="s">
        <v>216</v>
      </c>
      <c r="U297" s="2" t="n">
        <v>28</v>
      </c>
      <c r="V297" s="2" t="s">
        <v>217</v>
      </c>
      <c r="W297" s="2" t="n">
        <v>28</v>
      </c>
      <c r="X297" s="2" t="s">
        <v>3267</v>
      </c>
      <c r="Y297" s="2" t="s">
        <v>453</v>
      </c>
      <c r="Z297" s="2" t="s">
        <v>133</v>
      </c>
      <c r="AA297" s="2"/>
      <c r="AB297" s="2"/>
      <c r="AC297" s="2"/>
      <c r="AD297" s="2"/>
      <c r="AE297" s="2"/>
      <c r="AF297" s="2"/>
      <c r="AG297" s="2" t="s">
        <v>3268</v>
      </c>
      <c r="AH297" s="2" t="s">
        <v>3269</v>
      </c>
      <c r="AI297" s="2"/>
      <c r="AJ297" s="2"/>
      <c r="AK297" s="2"/>
      <c r="AL297" s="2"/>
      <c r="AM297" s="2"/>
      <c r="AN297" s="2" t="s">
        <v>87</v>
      </c>
      <c r="AO297" s="2" t="s">
        <v>3270</v>
      </c>
      <c r="AP297" s="2" t="s">
        <v>89</v>
      </c>
    </row>
    <row r="298" customFormat="false" ht="15" hidden="false" customHeight="false" outlineLevel="0" collapsed="false">
      <c r="A298" s="8" t="s">
        <v>3271</v>
      </c>
      <c r="B298" s="8" t="s">
        <v>3271</v>
      </c>
      <c r="C298" s="2" t="s">
        <v>3272</v>
      </c>
      <c r="D298" s="2" t="s">
        <v>575</v>
      </c>
      <c r="E298" s="2" t="s">
        <v>576</v>
      </c>
      <c r="F298" s="9" t="n">
        <f aca="false">Precios!N298</f>
        <v>217</v>
      </c>
      <c r="G298" s="2" t="n">
        <v>111</v>
      </c>
      <c r="H298" s="10" t="str">
        <f aca="false">Parámetros!$B$28</f>
        <v>Nuevo</v>
      </c>
      <c r="I298" s="10" t="str">
        <f aca="false">Parámetros!$B$29</f>
        <v>Clásica</v>
      </c>
      <c r="J298" s="11" t="s">
        <v>3273</v>
      </c>
      <c r="K298" s="10" t="str">
        <f aca="false">Parámetros!$B$30</f>
        <v>Mercado Envíos</v>
      </c>
      <c r="L298" s="2" t="str">
        <f aca="false">IF(F298&gt;=Parámetros!$B$7,"Envío gratis (obligatorio en Mercado Libre)",Parámetros!$B$31)</f>
        <v>A cargo del comprador</v>
      </c>
      <c r="M298" s="10" t="str">
        <f aca="false">Parámetros!$B$32</f>
        <v>No acepto</v>
      </c>
      <c r="N298" s="10" t="str">
        <f aca="false">Parámetros!$B$33</f>
        <v>Sin garantía</v>
      </c>
      <c r="O298" s="2"/>
      <c r="P298" s="2" t="s">
        <v>3274</v>
      </c>
      <c r="Q298" s="2" t="s">
        <v>3275</v>
      </c>
      <c r="R298" s="2" t="s">
        <v>3276</v>
      </c>
      <c r="S298" s="2" t="s">
        <v>3277</v>
      </c>
      <c r="T298" s="2" t="s">
        <v>3132</v>
      </c>
      <c r="U298" s="2" t="n">
        <v>13</v>
      </c>
      <c r="V298" s="2" t="s">
        <v>168</v>
      </c>
      <c r="W298" s="2" t="n">
        <v>13</v>
      </c>
      <c r="X298" s="2"/>
      <c r="Y298" s="2"/>
      <c r="Z298" s="2"/>
      <c r="AA298" s="2" t="s">
        <v>81</v>
      </c>
      <c r="AB298" s="2" t="s">
        <v>283</v>
      </c>
      <c r="AC298" s="2"/>
      <c r="AD298" s="2" t="s">
        <v>103</v>
      </c>
      <c r="AE298" s="2"/>
      <c r="AF298" s="2"/>
      <c r="AG298" s="2" t="s">
        <v>3278</v>
      </c>
      <c r="AH298" s="2" t="s">
        <v>3279</v>
      </c>
      <c r="AI298" s="2" t="s">
        <v>3280</v>
      </c>
      <c r="AJ298" s="2"/>
      <c r="AK298" s="2"/>
      <c r="AL298" s="2"/>
      <c r="AM298" s="2"/>
      <c r="AN298" s="2" t="s">
        <v>172</v>
      </c>
      <c r="AO298" s="2" t="s">
        <v>3281</v>
      </c>
      <c r="AP298" s="2" t="s">
        <v>89</v>
      </c>
    </row>
    <row r="299" customFormat="false" ht="15" hidden="false" customHeight="false" outlineLevel="0" collapsed="false">
      <c r="A299" s="8" t="s">
        <v>3282</v>
      </c>
      <c r="B299" s="8" t="s">
        <v>3282</v>
      </c>
      <c r="C299" s="2" t="s">
        <v>3283</v>
      </c>
      <c r="D299" s="2" t="s">
        <v>237</v>
      </c>
      <c r="E299" s="2" t="s">
        <v>238</v>
      </c>
      <c r="F299" s="9" t="n">
        <f aca="false">Precios!N299</f>
        <v>123</v>
      </c>
      <c r="G299" s="2" t="n">
        <v>396</v>
      </c>
      <c r="H299" s="10" t="str">
        <f aca="false">Parámetros!$B$28</f>
        <v>Nuevo</v>
      </c>
      <c r="I299" s="10" t="str">
        <f aca="false">Parámetros!$B$29</f>
        <v>Clásica</v>
      </c>
      <c r="J299" s="11" t="s">
        <v>3284</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c r="P299" s="2" t="s">
        <v>1632</v>
      </c>
      <c r="Q299" s="2" t="s">
        <v>126</v>
      </c>
      <c r="R299" s="2" t="s">
        <v>396</v>
      </c>
      <c r="S299" s="2" t="s">
        <v>3285</v>
      </c>
      <c r="T299" s="2" t="s">
        <v>149</v>
      </c>
      <c r="U299" s="2" t="n">
        <v>24</v>
      </c>
      <c r="V299" s="2" t="s">
        <v>130</v>
      </c>
      <c r="W299" s="2" t="n">
        <v>24</v>
      </c>
      <c r="X299" s="2" t="s">
        <v>1633</v>
      </c>
      <c r="Y299" s="2" t="s">
        <v>3286</v>
      </c>
      <c r="Z299" s="2" t="s">
        <v>133</v>
      </c>
      <c r="AA299" s="2" t="s">
        <v>81</v>
      </c>
      <c r="AB299" s="2"/>
      <c r="AC299" s="2"/>
      <c r="AD299" s="2"/>
      <c r="AE299" s="2"/>
      <c r="AF299" s="2" t="s">
        <v>3287</v>
      </c>
      <c r="AG299" s="2" t="s">
        <v>3288</v>
      </c>
      <c r="AH299" s="2" t="s">
        <v>3289</v>
      </c>
      <c r="AI299" s="2" t="s">
        <v>3290</v>
      </c>
      <c r="AJ299" s="2"/>
      <c r="AK299" s="2"/>
      <c r="AL299" s="2"/>
      <c r="AM299" s="2"/>
      <c r="AN299" s="2" t="s">
        <v>87</v>
      </c>
      <c r="AO299" s="2" t="s">
        <v>3291</v>
      </c>
      <c r="AP299" s="2" t="s">
        <v>89</v>
      </c>
    </row>
    <row r="300" customFormat="false" ht="15" hidden="false" customHeight="false" outlineLevel="0" collapsed="false">
      <c r="A300" s="8" t="s">
        <v>3292</v>
      </c>
      <c r="B300" s="8" t="s">
        <v>3292</v>
      </c>
      <c r="C300" s="2" t="s">
        <v>3293</v>
      </c>
      <c r="D300" s="2" t="s">
        <v>3070</v>
      </c>
      <c r="E300" s="2" t="s">
        <v>3071</v>
      </c>
      <c r="F300" s="9" t="n">
        <f aca="false">Precios!N300</f>
        <v>72</v>
      </c>
      <c r="G300" s="2" t="n">
        <v>40</v>
      </c>
      <c r="H300" s="10" t="str">
        <f aca="false">Parámetros!$B$28</f>
        <v>Nuevo</v>
      </c>
      <c r="I300" s="10" t="str">
        <f aca="false">Parámetros!$B$29</f>
        <v>Clásica</v>
      </c>
      <c r="J300" s="11" t="s">
        <v>3294</v>
      </c>
      <c r="K300" s="10" t="str">
        <f aca="false">Parámetros!$B$30</f>
        <v>Mercado Envíos</v>
      </c>
      <c r="L300" s="2" t="str">
        <f aca="false">IF(F300&gt;=Parámetros!$B$7,"Envío gratis (obligatorio en Mercado Libre)",Parámetros!$B$31)</f>
        <v>A cargo del comprador</v>
      </c>
      <c r="M300" s="10" t="str">
        <f aca="false">Parámetros!$B$32</f>
        <v>No acepto</v>
      </c>
      <c r="N300" s="10" t="str">
        <f aca="false">Parámetros!$B$33</f>
        <v>Sin garantía</v>
      </c>
      <c r="O300" s="2"/>
      <c r="P300" s="2" t="s">
        <v>3073</v>
      </c>
      <c r="Q300" s="2" t="s">
        <v>594</v>
      </c>
      <c r="R300" s="2" t="s">
        <v>3074</v>
      </c>
      <c r="S300" s="2" t="s">
        <v>3295</v>
      </c>
      <c r="T300" s="2" t="s">
        <v>3296</v>
      </c>
      <c r="U300" s="2" t="n">
        <v>100</v>
      </c>
      <c r="V300" s="2" t="s">
        <v>77</v>
      </c>
      <c r="W300" s="2" t="n">
        <v>1</v>
      </c>
      <c r="X300" s="2"/>
      <c r="Y300" s="2"/>
      <c r="Z300" s="2"/>
      <c r="AA300" s="2" t="s">
        <v>1242</v>
      </c>
      <c r="AB300" s="2"/>
      <c r="AC300" s="2"/>
      <c r="AD300" s="2" t="s">
        <v>103</v>
      </c>
      <c r="AE300" s="2"/>
      <c r="AF300" s="2"/>
      <c r="AG300" s="2" t="s">
        <v>3297</v>
      </c>
      <c r="AH300" s="2" t="s">
        <v>3298</v>
      </c>
      <c r="AI300" s="2" t="s">
        <v>3299</v>
      </c>
      <c r="AJ300" s="2"/>
      <c r="AK300" s="2"/>
      <c r="AL300" s="2"/>
      <c r="AM300" s="2"/>
      <c r="AN300" s="2" t="s">
        <v>172</v>
      </c>
      <c r="AO300" s="2" t="s">
        <v>3300</v>
      </c>
      <c r="AP300" s="2" t="s">
        <v>89</v>
      </c>
    </row>
    <row r="301" customFormat="false" ht="15" hidden="false" customHeight="false" outlineLevel="0" collapsed="false">
      <c r="A301" s="8" t="s">
        <v>3301</v>
      </c>
      <c r="B301" s="8" t="s">
        <v>3301</v>
      </c>
      <c r="C301" s="2" t="s">
        <v>3302</v>
      </c>
      <c r="D301" s="2" t="s">
        <v>3070</v>
      </c>
      <c r="E301" s="2" t="s">
        <v>3071</v>
      </c>
      <c r="F301" s="9" t="n">
        <f aca="false">Precios!N301</f>
        <v>62</v>
      </c>
      <c r="G301" s="2" t="n">
        <v>959</v>
      </c>
      <c r="H301" s="10" t="str">
        <f aca="false">Parámetros!$B$28</f>
        <v>Nuevo</v>
      </c>
      <c r="I301" s="10" t="str">
        <f aca="false">Parámetros!$B$29</f>
        <v>Clásica</v>
      </c>
      <c r="J301" s="11" t="s">
        <v>3303</v>
      </c>
      <c r="K301" s="10" t="str">
        <f aca="false">Parámetros!$B$30</f>
        <v>Mercado Envíos</v>
      </c>
      <c r="L301" s="2" t="str">
        <f aca="false">IF(F301&gt;=Parámetros!$B$7,"Envío gratis (obligatorio en Mercado Libre)",Parámetros!$B$31)</f>
        <v>A cargo del comprador</v>
      </c>
      <c r="M301" s="10" t="str">
        <f aca="false">Parámetros!$B$32</f>
        <v>No acepto</v>
      </c>
      <c r="N301" s="10" t="str">
        <f aca="false">Parámetros!$B$33</f>
        <v>Sin garantía</v>
      </c>
      <c r="O301" s="2"/>
      <c r="P301" s="2" t="s">
        <v>3073</v>
      </c>
      <c r="Q301" s="2" t="s">
        <v>594</v>
      </c>
      <c r="R301" s="2" t="s">
        <v>3074</v>
      </c>
      <c r="S301" s="2" t="s">
        <v>3295</v>
      </c>
      <c r="T301" s="2" t="s">
        <v>3296</v>
      </c>
      <c r="U301" s="2" t="n">
        <v>50</v>
      </c>
      <c r="V301" s="2" t="s">
        <v>77</v>
      </c>
      <c r="W301" s="2" t="n">
        <v>1</v>
      </c>
      <c r="X301" s="2"/>
      <c r="Y301" s="2"/>
      <c r="Z301" s="2"/>
      <c r="AA301" s="2" t="s">
        <v>1242</v>
      </c>
      <c r="AB301" s="2"/>
      <c r="AC301" s="2"/>
      <c r="AD301" s="2" t="s">
        <v>103</v>
      </c>
      <c r="AE301" s="2"/>
      <c r="AF301" s="2"/>
      <c r="AG301" s="2" t="s">
        <v>3297</v>
      </c>
      <c r="AH301" s="2" t="s">
        <v>3304</v>
      </c>
      <c r="AI301" s="2" t="s">
        <v>3305</v>
      </c>
      <c r="AJ301" s="2"/>
      <c r="AK301" s="2"/>
      <c r="AL301" s="2"/>
      <c r="AM301" s="2"/>
      <c r="AN301" s="2" t="s">
        <v>172</v>
      </c>
      <c r="AO301" s="2" t="s">
        <v>3306</v>
      </c>
      <c r="AP301" s="2" t="s">
        <v>89</v>
      </c>
    </row>
    <row r="302" customFormat="false" ht="15" hidden="false" customHeight="false" outlineLevel="0" collapsed="false">
      <c r="A302" s="8" t="s">
        <v>3307</v>
      </c>
      <c r="B302" s="8" t="s">
        <v>3307</v>
      </c>
      <c r="C302" s="2" t="s">
        <v>3308</v>
      </c>
      <c r="D302" s="2" t="s">
        <v>448</v>
      </c>
      <c r="E302" s="2" t="s">
        <v>449</v>
      </c>
      <c r="F302" s="9" t="n">
        <f aca="false">Precios!N302</f>
        <v>310</v>
      </c>
      <c r="G302" s="2" t="n">
        <v>167</v>
      </c>
      <c r="H302" s="10" t="str">
        <f aca="false">Parámetros!$B$28</f>
        <v>Nuevo</v>
      </c>
      <c r="I302" s="10" t="str">
        <f aca="false">Parámetros!$B$29</f>
        <v>Clásica</v>
      </c>
      <c r="J302" s="11" t="s">
        <v>3309</v>
      </c>
      <c r="K302" s="10" t="str">
        <f aca="false">Parámetros!$B$30</f>
        <v>Mercado Envíos</v>
      </c>
      <c r="L302" s="2" t="str">
        <f aca="false">IF(F302&gt;=Parámetros!$B$7,"Envío gratis (obligatorio en Mercado Libre)",Parámetros!$B$31)</f>
        <v>Envío gratis (obligatorio en Mercado Libre)</v>
      </c>
      <c r="M302" s="10" t="str">
        <f aca="false">Parámetros!$B$32</f>
        <v>No acepto</v>
      </c>
      <c r="N302" s="10" t="str">
        <f aca="false">Parámetros!$B$33</f>
        <v>Sin garantía</v>
      </c>
      <c r="O302" s="2"/>
      <c r="P302" s="2" t="s">
        <v>3310</v>
      </c>
      <c r="Q302" s="2" t="s">
        <v>2186</v>
      </c>
      <c r="R302" s="2"/>
      <c r="S302" s="2"/>
      <c r="T302" s="2" t="s">
        <v>216</v>
      </c>
      <c r="U302" s="2" t="n">
        <v>20</v>
      </c>
      <c r="V302" s="2" t="s">
        <v>217</v>
      </c>
      <c r="W302" s="2" t="n">
        <v>20</v>
      </c>
      <c r="X302" s="2" t="s">
        <v>3311</v>
      </c>
      <c r="Y302" s="2" t="s">
        <v>453</v>
      </c>
      <c r="Z302" s="2" t="s">
        <v>133</v>
      </c>
      <c r="AA302" s="2" t="s">
        <v>81</v>
      </c>
      <c r="AB302" s="2"/>
      <c r="AC302" s="2"/>
      <c r="AD302" s="2"/>
      <c r="AE302" s="2"/>
      <c r="AF302" s="2"/>
      <c r="AG302" s="2" t="s">
        <v>3312</v>
      </c>
      <c r="AH302" s="2" t="s">
        <v>3313</v>
      </c>
      <c r="AI302" s="2" t="s">
        <v>3314</v>
      </c>
      <c r="AJ302" s="2"/>
      <c r="AK302" s="2"/>
      <c r="AL302" s="2"/>
      <c r="AM302" s="2"/>
      <c r="AN302" s="2" t="s">
        <v>87</v>
      </c>
      <c r="AO302" s="2" t="s">
        <v>3315</v>
      </c>
      <c r="AP302" s="2" t="s">
        <v>89</v>
      </c>
    </row>
    <row r="303" customFormat="false" ht="15" hidden="false" customHeight="false" outlineLevel="0" collapsed="false">
      <c r="A303" s="8" t="s">
        <v>3316</v>
      </c>
      <c r="B303" s="8" t="s">
        <v>3316</v>
      </c>
      <c r="C303" s="2" t="s">
        <v>3317</v>
      </c>
      <c r="D303" s="2" t="s">
        <v>809</v>
      </c>
      <c r="E303" s="2" t="s">
        <v>810</v>
      </c>
      <c r="F303" s="9" t="n">
        <f aca="false">Precios!N303</f>
        <v>72</v>
      </c>
      <c r="G303" s="2" t="n">
        <v>543</v>
      </c>
      <c r="H303" s="10" t="str">
        <f aca="false">Parámetros!$B$28</f>
        <v>Nuevo</v>
      </c>
      <c r="I303" s="10" t="str">
        <f aca="false">Parámetros!$B$29</f>
        <v>Clásica</v>
      </c>
      <c r="J303" s="11" t="s">
        <v>3318</v>
      </c>
      <c r="K303" s="10" t="str">
        <f aca="false">Parámetros!$B$30</f>
        <v>Mercado Envíos</v>
      </c>
      <c r="L303" s="2" t="str">
        <f aca="false">IF(F303&gt;=Parámetros!$B$7,"Envío gratis (obligatorio en Mercado Libre)",Parámetros!$B$31)</f>
        <v>A cargo del comprador</v>
      </c>
      <c r="M303" s="10" t="str">
        <f aca="false">Parámetros!$B$32</f>
        <v>No acepto</v>
      </c>
      <c r="N303" s="10" t="str">
        <f aca="false">Parámetros!$B$33</f>
        <v>Sin garantía</v>
      </c>
      <c r="O303" s="2"/>
      <c r="P303" s="2" t="s">
        <v>163</v>
      </c>
      <c r="Q303" s="2" t="s">
        <v>164</v>
      </c>
      <c r="R303" s="2" t="s">
        <v>3319</v>
      </c>
      <c r="S303" s="2" t="s">
        <v>3320</v>
      </c>
      <c r="T303" s="2" t="s">
        <v>1241</v>
      </c>
      <c r="U303" s="2" t="n">
        <v>80</v>
      </c>
      <c r="V303" s="2" t="s">
        <v>168</v>
      </c>
      <c r="W303" s="2" t="n">
        <v>80</v>
      </c>
      <c r="X303" s="2"/>
      <c r="Y303" s="2"/>
      <c r="Z303" s="2"/>
      <c r="AA303" s="2" t="s">
        <v>1242</v>
      </c>
      <c r="AB303" s="2"/>
      <c r="AC303" s="2"/>
      <c r="AD303" s="2" t="s">
        <v>103</v>
      </c>
      <c r="AE303" s="2"/>
      <c r="AF303" s="2"/>
      <c r="AG303" s="2" t="s">
        <v>3321</v>
      </c>
      <c r="AH303" s="2" t="s">
        <v>3322</v>
      </c>
      <c r="AI303" s="2" t="s">
        <v>3323</v>
      </c>
      <c r="AJ303" s="2" t="s">
        <v>3324</v>
      </c>
      <c r="AK303" s="2" t="s">
        <v>3325</v>
      </c>
      <c r="AL303" s="2"/>
      <c r="AM303" s="2"/>
      <c r="AN303" s="2" t="s">
        <v>172</v>
      </c>
      <c r="AO303" s="2" t="s">
        <v>3326</v>
      </c>
      <c r="AP303" s="2" t="s">
        <v>89</v>
      </c>
    </row>
    <row r="304" customFormat="false" ht="15" hidden="false" customHeight="false" outlineLevel="0" collapsed="false">
      <c r="A304" s="8" t="s">
        <v>3327</v>
      </c>
      <c r="B304" s="8" t="s">
        <v>3327</v>
      </c>
      <c r="C304" s="2" t="s">
        <v>3328</v>
      </c>
      <c r="D304" s="2" t="s">
        <v>92</v>
      </c>
      <c r="E304" s="2" t="s">
        <v>93</v>
      </c>
      <c r="F304" s="9" t="n">
        <f aca="false">Precios!N304</f>
        <v>364</v>
      </c>
      <c r="G304" s="2" t="n">
        <v>201</v>
      </c>
      <c r="H304" s="10" t="str">
        <f aca="false">Parámetros!$B$28</f>
        <v>Nuevo</v>
      </c>
      <c r="I304" s="10" t="str">
        <f aca="false">Parámetros!$B$29</f>
        <v>Clásica</v>
      </c>
      <c r="J304" s="11" t="s">
        <v>3329</v>
      </c>
      <c r="K304" s="10" t="str">
        <f aca="false">Parámetros!$B$30</f>
        <v>Mercado Envíos</v>
      </c>
      <c r="L304" s="2" t="str">
        <f aca="false">IF(F304&gt;=Parámetros!$B$7,"Envío gratis (obligatorio en Mercado Libre)",Parámetros!$B$31)</f>
        <v>Envío gratis (obligatorio en Mercado Libre)</v>
      </c>
      <c r="M304" s="10" t="str">
        <f aca="false">Parámetros!$B$32</f>
        <v>No acepto</v>
      </c>
      <c r="N304" s="10" t="str">
        <f aca="false">Parámetros!$B$33</f>
        <v>Sin garantía</v>
      </c>
      <c r="O304" s="2"/>
      <c r="P304" s="2" t="s">
        <v>3330</v>
      </c>
      <c r="Q304" s="2" t="s">
        <v>3331</v>
      </c>
      <c r="R304" s="2" t="s">
        <v>3332</v>
      </c>
      <c r="S304" s="2" t="s">
        <v>3333</v>
      </c>
      <c r="T304" s="2" t="s">
        <v>99</v>
      </c>
      <c r="U304" s="2" t="n">
        <v>800</v>
      </c>
      <c r="V304" s="2" t="s">
        <v>100</v>
      </c>
      <c r="W304" s="2" t="n">
        <v>1</v>
      </c>
      <c r="X304" s="2"/>
      <c r="Y304" s="2"/>
      <c r="Z304" s="2"/>
      <c r="AA304" s="2" t="s">
        <v>517</v>
      </c>
      <c r="AB304" s="2"/>
      <c r="AC304" s="2"/>
      <c r="AD304" s="2"/>
      <c r="AE304" s="2"/>
      <c r="AF304" s="2"/>
      <c r="AG304" s="2" t="s">
        <v>3334</v>
      </c>
      <c r="AH304" s="2" t="s">
        <v>3335</v>
      </c>
      <c r="AI304" s="2" t="s">
        <v>3336</v>
      </c>
      <c r="AJ304" s="2"/>
      <c r="AK304" s="2"/>
      <c r="AL304" s="2"/>
      <c r="AM304" s="2"/>
      <c r="AN304" s="2" t="s">
        <v>108</v>
      </c>
      <c r="AO304" s="2" t="s">
        <v>3337</v>
      </c>
      <c r="AP304" s="2" t="s">
        <v>89</v>
      </c>
    </row>
    <row r="305" customFormat="false" ht="15" hidden="false" customHeight="false" outlineLevel="0" collapsed="false">
      <c r="A305" s="8" t="s">
        <v>3338</v>
      </c>
      <c r="B305" s="8" t="s">
        <v>3338</v>
      </c>
      <c r="C305" s="2" t="s">
        <v>3339</v>
      </c>
      <c r="D305" s="2" t="s">
        <v>141</v>
      </c>
      <c r="E305" s="2" t="s">
        <v>142</v>
      </c>
      <c r="F305" s="9" t="n">
        <f aca="false">Precios!N305</f>
        <v>2141</v>
      </c>
      <c r="G305" s="2" t="n">
        <v>31</v>
      </c>
      <c r="H305" s="10" t="str">
        <f aca="false">Parámetros!$B$28</f>
        <v>Nuevo</v>
      </c>
      <c r="I305" s="10" t="str">
        <f aca="false">Parámetros!$B$29</f>
        <v>Clásica</v>
      </c>
      <c r="J305" s="11" t="s">
        <v>3340</v>
      </c>
      <c r="K305" s="10" t="str">
        <f aca="false">Parámetros!$B$30</f>
        <v>Mercado Envíos</v>
      </c>
      <c r="L305" s="2" t="str">
        <f aca="false">IF(F305&gt;=Parámetros!$B$7,"Envío gratis (obligatorio en Mercado Libre)",Parámetros!$B$31)</f>
        <v>Envío gratis (obligatorio en Mercado Libre)</v>
      </c>
      <c r="M305" s="10" t="str">
        <f aca="false">Parámetros!$B$32</f>
        <v>No acepto</v>
      </c>
      <c r="N305" s="10" t="str">
        <f aca="false">Parámetros!$B$33</f>
        <v>Sin garantía</v>
      </c>
      <c r="O305" s="2"/>
      <c r="P305" s="2" t="s">
        <v>3341</v>
      </c>
      <c r="Q305" s="2" t="s">
        <v>452</v>
      </c>
      <c r="R305" s="2"/>
      <c r="S305" s="2"/>
      <c r="T305" s="2" t="s">
        <v>149</v>
      </c>
      <c r="U305" s="2" t="n">
        <v>28</v>
      </c>
      <c r="V305" s="2" t="s">
        <v>130</v>
      </c>
      <c r="W305" s="2" t="n">
        <v>28</v>
      </c>
      <c r="X305" s="2" t="s">
        <v>3342</v>
      </c>
      <c r="Y305" s="2" t="s">
        <v>3343</v>
      </c>
      <c r="Z305" s="2" t="s">
        <v>133</v>
      </c>
      <c r="AA305" s="2" t="s">
        <v>81</v>
      </c>
      <c r="AB305" s="2"/>
      <c r="AC305" s="2"/>
      <c r="AD305" s="2"/>
      <c r="AE305" s="2"/>
      <c r="AF305" s="2"/>
      <c r="AG305" s="2" t="s">
        <v>3344</v>
      </c>
      <c r="AH305" s="2" t="s">
        <v>3345</v>
      </c>
      <c r="AI305" s="2"/>
      <c r="AJ305" s="2"/>
      <c r="AK305" s="2"/>
      <c r="AL305" s="2"/>
      <c r="AM305" s="2"/>
      <c r="AN305" s="2" t="s">
        <v>87</v>
      </c>
      <c r="AO305" s="2" t="s">
        <v>3346</v>
      </c>
      <c r="AP305" s="2" t="s">
        <v>89</v>
      </c>
    </row>
    <row r="306" customFormat="false" ht="15" hidden="false" customHeight="false" outlineLevel="0" collapsed="false">
      <c r="A306" s="8" t="s">
        <v>3347</v>
      </c>
      <c r="B306" s="8" t="s">
        <v>3347</v>
      </c>
      <c r="C306" s="2" t="s">
        <v>3348</v>
      </c>
      <c r="D306" s="2" t="s">
        <v>1641</v>
      </c>
      <c r="E306" s="2" t="s">
        <v>1642</v>
      </c>
      <c r="F306" s="9" t="n">
        <f aca="false">Precios!N306</f>
        <v>222</v>
      </c>
      <c r="G306" s="2" t="n">
        <v>285</v>
      </c>
      <c r="H306" s="10" t="str">
        <f aca="false">Parámetros!$B$28</f>
        <v>Nuevo</v>
      </c>
      <c r="I306" s="10" t="str">
        <f aca="false">Parámetros!$B$29</f>
        <v>Clásica</v>
      </c>
      <c r="J306" s="11" t="s">
        <v>3349</v>
      </c>
      <c r="K306" s="10" t="str">
        <f aca="false">Parámetros!$B$30</f>
        <v>Mercado Envíos</v>
      </c>
      <c r="L306" s="2" t="str">
        <f aca="false">IF(F306&gt;=Parámetros!$B$7,"Envío gratis (obligatorio en Mercado Libre)",Parámetros!$B$31)</f>
        <v>A cargo del comprador</v>
      </c>
      <c r="M306" s="10" t="str">
        <f aca="false">Parámetros!$B$32</f>
        <v>No acepto</v>
      </c>
      <c r="N306" s="10" t="str">
        <f aca="false">Parámetros!$B$33</f>
        <v>Sin garantía</v>
      </c>
      <c r="O306" s="2"/>
      <c r="P306" s="2" t="s">
        <v>2998</v>
      </c>
      <c r="Q306" s="2" t="s">
        <v>1503</v>
      </c>
      <c r="R306" s="2"/>
      <c r="S306" s="2" t="s">
        <v>3350</v>
      </c>
      <c r="T306" s="2" t="s">
        <v>3001</v>
      </c>
      <c r="U306" s="2" t="n">
        <v>180</v>
      </c>
      <c r="V306" s="2" t="s">
        <v>77</v>
      </c>
      <c r="W306" s="2" t="n">
        <v>1</v>
      </c>
      <c r="X306" s="2" t="s">
        <v>3351</v>
      </c>
      <c r="Y306" s="2"/>
      <c r="Z306" s="2" t="s">
        <v>337</v>
      </c>
      <c r="AA306" s="2" t="s">
        <v>338</v>
      </c>
      <c r="AB306" s="2"/>
      <c r="AC306" s="2"/>
      <c r="AD306" s="2"/>
      <c r="AE306" s="2"/>
      <c r="AF306" s="2"/>
      <c r="AG306" s="2" t="s">
        <v>3352</v>
      </c>
      <c r="AH306" s="2" t="s">
        <v>3353</v>
      </c>
      <c r="AI306" s="2" t="s">
        <v>3354</v>
      </c>
      <c r="AJ306" s="2"/>
      <c r="AK306" s="2"/>
      <c r="AL306" s="2"/>
      <c r="AM306" s="2"/>
      <c r="AN306" s="2" t="s">
        <v>87</v>
      </c>
      <c r="AO306" s="2" t="s">
        <v>3355</v>
      </c>
      <c r="AP306" s="2" t="s">
        <v>89</v>
      </c>
    </row>
    <row r="307" customFormat="false" ht="15" hidden="false" customHeight="false" outlineLevel="0" collapsed="false">
      <c r="A307" s="8" t="s">
        <v>3356</v>
      </c>
      <c r="B307" s="8" t="s">
        <v>3356</v>
      </c>
      <c r="C307" s="2" t="s">
        <v>3357</v>
      </c>
      <c r="D307" s="2" t="s">
        <v>193</v>
      </c>
      <c r="E307" s="2" t="s">
        <v>194</v>
      </c>
      <c r="F307" s="9" t="n">
        <f aca="false">Precios!N307</f>
        <v>302</v>
      </c>
      <c r="G307" s="2" t="n">
        <v>301</v>
      </c>
      <c r="H307" s="10" t="str">
        <f aca="false">Parámetros!$B$28</f>
        <v>Nuevo</v>
      </c>
      <c r="I307" s="10" t="str">
        <f aca="false">Parámetros!$B$29</f>
        <v>Clásica</v>
      </c>
      <c r="J307" s="11" t="s">
        <v>3358</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c r="P307" s="2" t="s">
        <v>3359</v>
      </c>
      <c r="Q307" s="2" t="s">
        <v>3360</v>
      </c>
      <c r="R307" s="2" t="s">
        <v>3361</v>
      </c>
      <c r="S307" s="2" t="s">
        <v>201</v>
      </c>
      <c r="T307" s="2" t="s">
        <v>201</v>
      </c>
      <c r="U307" s="2" t="n">
        <v>50</v>
      </c>
      <c r="V307" s="2" t="s">
        <v>202</v>
      </c>
      <c r="W307" s="2" t="n">
        <v>50</v>
      </c>
      <c r="X307" s="2"/>
      <c r="Y307" s="2"/>
      <c r="Z307" s="2"/>
      <c r="AA307" s="2"/>
      <c r="AB307" s="2"/>
      <c r="AC307" s="2"/>
      <c r="AD307" s="2"/>
      <c r="AE307" s="2"/>
      <c r="AF307" s="2" t="s">
        <v>3362</v>
      </c>
      <c r="AG307" s="2" t="s">
        <v>3363</v>
      </c>
      <c r="AH307" s="2" t="s">
        <v>3364</v>
      </c>
      <c r="AI307" s="2" t="s">
        <v>3365</v>
      </c>
      <c r="AJ307" s="2"/>
      <c r="AK307" s="2"/>
      <c r="AL307" s="2"/>
      <c r="AM307" s="2"/>
      <c r="AN307" s="2" t="s">
        <v>87</v>
      </c>
      <c r="AO307" s="2" t="s">
        <v>3366</v>
      </c>
      <c r="AP307" s="2" t="s">
        <v>89</v>
      </c>
    </row>
    <row r="308" customFormat="false" ht="15" hidden="false" customHeight="false" outlineLevel="0" collapsed="false">
      <c r="A308" s="8" t="s">
        <v>3367</v>
      </c>
      <c r="B308" s="8" t="s">
        <v>3367</v>
      </c>
      <c r="C308" s="2" t="s">
        <v>3368</v>
      </c>
      <c r="D308" s="2" t="s">
        <v>2370</v>
      </c>
      <c r="E308" s="2" t="s">
        <v>2371</v>
      </c>
      <c r="F308" s="9" t="n">
        <f aca="false">Precios!N308</f>
        <v>177</v>
      </c>
      <c r="G308" s="2" t="n">
        <v>866</v>
      </c>
      <c r="H308" s="10" t="str">
        <f aca="false">Parámetros!$B$28</f>
        <v>Nuevo</v>
      </c>
      <c r="I308" s="10" t="str">
        <f aca="false">Parámetros!$B$29</f>
        <v>Clásica</v>
      </c>
      <c r="J308" s="11" t="s">
        <v>3369</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c r="P308" s="2" t="s">
        <v>3370</v>
      </c>
      <c r="Q308" s="2" t="s">
        <v>3371</v>
      </c>
      <c r="R308" s="2" t="s">
        <v>3372</v>
      </c>
      <c r="S308" s="2" t="s">
        <v>3373</v>
      </c>
      <c r="T308" s="2" t="s">
        <v>2375</v>
      </c>
      <c r="U308" s="2" t="n">
        <v>24</v>
      </c>
      <c r="V308" s="2" t="s">
        <v>2376</v>
      </c>
      <c r="W308" s="2" t="n">
        <v>24</v>
      </c>
      <c r="X308" s="2" t="s">
        <v>2377</v>
      </c>
      <c r="Y308" s="2" t="s">
        <v>2046</v>
      </c>
      <c r="Z308" s="2" t="s">
        <v>133</v>
      </c>
      <c r="AA308" s="2" t="s">
        <v>3374</v>
      </c>
      <c r="AB308" s="2"/>
      <c r="AC308" s="2" t="s">
        <v>3373</v>
      </c>
      <c r="AD308" s="2"/>
      <c r="AE308" s="2"/>
      <c r="AF308" s="2"/>
      <c r="AG308" s="2" t="s">
        <v>3375</v>
      </c>
      <c r="AH308" s="2" t="s">
        <v>3376</v>
      </c>
      <c r="AI308" s="2" t="s">
        <v>3377</v>
      </c>
      <c r="AJ308" s="2" t="s">
        <v>3378</v>
      </c>
      <c r="AK308" s="2"/>
      <c r="AL308" s="2"/>
      <c r="AM308" s="2"/>
      <c r="AN308" s="2" t="s">
        <v>87</v>
      </c>
      <c r="AO308" s="2" t="s">
        <v>3379</v>
      </c>
      <c r="AP308" s="2" t="s">
        <v>89</v>
      </c>
    </row>
    <row r="309" customFormat="false" ht="15" hidden="false" customHeight="false" outlineLevel="0" collapsed="false">
      <c r="A309" s="8" t="s">
        <v>3380</v>
      </c>
      <c r="B309" s="8" t="s">
        <v>3380</v>
      </c>
      <c r="C309" s="2" t="s">
        <v>3381</v>
      </c>
      <c r="D309" s="2" t="s">
        <v>590</v>
      </c>
      <c r="E309" s="2" t="s">
        <v>591</v>
      </c>
      <c r="F309" s="9" t="n">
        <f aca="false">Precios!N309</f>
        <v>79</v>
      </c>
      <c r="G309" s="2" t="n">
        <v>18</v>
      </c>
      <c r="H309" s="10" t="str">
        <f aca="false">Parámetros!$B$28</f>
        <v>Nuevo</v>
      </c>
      <c r="I309" s="10" t="str">
        <f aca="false">Parámetros!$B$29</f>
        <v>Clásica</v>
      </c>
      <c r="J309" s="11" t="s">
        <v>3382</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c r="P309" s="2" t="s">
        <v>593</v>
      </c>
      <c r="Q309" s="2" t="s">
        <v>594</v>
      </c>
      <c r="R309" s="2" t="s">
        <v>595</v>
      </c>
      <c r="S309" s="2" t="s">
        <v>3383</v>
      </c>
      <c r="T309" s="2" t="s">
        <v>597</v>
      </c>
      <c r="U309" s="2" t="n">
        <v>66</v>
      </c>
      <c r="V309" s="2" t="s">
        <v>77</v>
      </c>
      <c r="W309" s="2" t="n">
        <v>1</v>
      </c>
      <c r="X309" s="2"/>
      <c r="Y309" s="2"/>
      <c r="Z309" s="2"/>
      <c r="AA309" s="2"/>
      <c r="AB309" s="2"/>
      <c r="AC309" s="2"/>
      <c r="AD309" s="2"/>
      <c r="AE309" s="2"/>
      <c r="AF309" s="2"/>
      <c r="AG309" s="2" t="s">
        <v>3384</v>
      </c>
      <c r="AH309" s="2" t="s">
        <v>3385</v>
      </c>
      <c r="AI309" s="2" t="s">
        <v>3386</v>
      </c>
      <c r="AJ309" s="2"/>
      <c r="AK309" s="2"/>
      <c r="AL309" s="2"/>
      <c r="AM309" s="2"/>
      <c r="AN309" s="2" t="s">
        <v>172</v>
      </c>
      <c r="AO309" s="2" t="s">
        <v>3387</v>
      </c>
      <c r="AP309" s="2" t="s">
        <v>89</v>
      </c>
    </row>
    <row r="310" customFormat="false" ht="15" hidden="false" customHeight="false" outlineLevel="0" collapsed="false">
      <c r="A310" s="8" t="s">
        <v>3388</v>
      </c>
      <c r="B310" s="8" t="s">
        <v>3388</v>
      </c>
      <c r="C310" s="2" t="s">
        <v>3389</v>
      </c>
      <c r="D310" s="2" t="s">
        <v>448</v>
      </c>
      <c r="E310" s="2" t="s">
        <v>449</v>
      </c>
      <c r="F310" s="9" t="n">
        <f aca="false">Precios!N310</f>
        <v>208</v>
      </c>
      <c r="G310" s="2" t="n">
        <v>426</v>
      </c>
      <c r="H310" s="10" t="str">
        <f aca="false">Parámetros!$B$28</f>
        <v>Nuevo</v>
      </c>
      <c r="I310" s="10" t="str">
        <f aca="false">Parámetros!$B$29</f>
        <v>Clásica</v>
      </c>
      <c r="J310" s="11" t="s">
        <v>3390</v>
      </c>
      <c r="K310" s="10" t="str">
        <f aca="false">Parámetros!$B$30</f>
        <v>Mercado Envíos</v>
      </c>
      <c r="L310" s="2" t="str">
        <f aca="false">IF(F310&gt;=Parámetros!$B$7,"Envío gratis (obligatorio en Mercado Libre)",Parámetros!$B$31)</f>
        <v>A cargo del comprador</v>
      </c>
      <c r="M310" s="10" t="str">
        <f aca="false">Parámetros!$B$32</f>
        <v>No acepto</v>
      </c>
      <c r="N310" s="10" t="str">
        <f aca="false">Parámetros!$B$33</f>
        <v>Sin garantía</v>
      </c>
      <c r="O310" s="2"/>
      <c r="P310" s="2" t="s">
        <v>3391</v>
      </c>
      <c r="Q310" s="2" t="s">
        <v>830</v>
      </c>
      <c r="R310" s="2"/>
      <c r="S310" s="2" t="s">
        <v>1108</v>
      </c>
      <c r="T310" s="2" t="s">
        <v>2033</v>
      </c>
      <c r="U310" s="2" t="n">
        <v>1</v>
      </c>
      <c r="V310" s="2" t="s">
        <v>3392</v>
      </c>
      <c r="W310" s="2" t="n">
        <v>1</v>
      </c>
      <c r="X310" s="2" t="s">
        <v>3393</v>
      </c>
      <c r="Y310" s="2" t="s">
        <v>3394</v>
      </c>
      <c r="Z310" s="2" t="s">
        <v>80</v>
      </c>
      <c r="AA310" s="2" t="s">
        <v>81</v>
      </c>
      <c r="AB310" s="2"/>
      <c r="AC310" s="2"/>
      <c r="AD310" s="2"/>
      <c r="AE310" s="2"/>
      <c r="AF310" s="2" t="s">
        <v>3395</v>
      </c>
      <c r="AG310" s="2" t="s">
        <v>3396</v>
      </c>
      <c r="AH310" s="2" t="s">
        <v>3397</v>
      </c>
      <c r="AI310" s="2"/>
      <c r="AJ310" s="2"/>
      <c r="AK310" s="2"/>
      <c r="AL310" s="2"/>
      <c r="AM310" s="2"/>
      <c r="AN310" s="2" t="s">
        <v>87</v>
      </c>
      <c r="AO310" s="2" t="s">
        <v>3398</v>
      </c>
      <c r="AP310" s="2" t="s">
        <v>89</v>
      </c>
    </row>
    <row r="311" customFormat="false" ht="15" hidden="false" customHeight="false" outlineLevel="0" collapsed="false">
      <c r="A311" s="8" t="s">
        <v>3399</v>
      </c>
      <c r="B311" s="8" t="s">
        <v>3399</v>
      </c>
      <c r="C311" s="2" t="s">
        <v>3400</v>
      </c>
      <c r="D311" s="2" t="s">
        <v>993</v>
      </c>
      <c r="E311" s="2" t="s">
        <v>994</v>
      </c>
      <c r="F311" s="9" t="n">
        <f aca="false">Precios!N311</f>
        <v>510</v>
      </c>
      <c r="G311" s="2" t="n">
        <v>0</v>
      </c>
      <c r="H311" s="10" t="str">
        <f aca="false">Parámetros!$B$28</f>
        <v>Nuevo</v>
      </c>
      <c r="I311" s="10" t="str">
        <f aca="false">Parámetros!$B$29</f>
        <v>Clásica</v>
      </c>
      <c r="J311" s="11" t="s">
        <v>3401</v>
      </c>
      <c r="K311" s="10" t="str">
        <f aca="false">Parámetros!$B$30</f>
        <v>Mercado Envíos</v>
      </c>
      <c r="L311" s="2" t="str">
        <f aca="false">IF(F311&gt;=Parámetros!$B$7,"Envío gratis (obligatorio en Mercado Libre)",Parámetros!$B$31)</f>
        <v>Envío gratis (obligatorio en Mercado Libre)</v>
      </c>
      <c r="M311" s="10" t="str">
        <f aca="false">Parámetros!$B$32</f>
        <v>No acepto</v>
      </c>
      <c r="N311" s="10" t="str">
        <f aca="false">Parámetros!$B$33</f>
        <v>Sin garantía</v>
      </c>
      <c r="O311" s="2"/>
      <c r="P311" s="2" t="s">
        <v>3402</v>
      </c>
      <c r="Q311" s="2" t="s">
        <v>886</v>
      </c>
      <c r="R311" s="2" t="s">
        <v>664</v>
      </c>
      <c r="S311" s="2"/>
      <c r="T311" s="2" t="s">
        <v>1290</v>
      </c>
      <c r="U311" s="2" t="n">
        <v>7</v>
      </c>
      <c r="V311" s="2" t="s">
        <v>1291</v>
      </c>
      <c r="W311" s="2" t="n">
        <v>7</v>
      </c>
      <c r="X311" s="2" t="s">
        <v>3403</v>
      </c>
      <c r="Y311" s="2" t="s">
        <v>3404</v>
      </c>
      <c r="Z311" s="2" t="s">
        <v>1294</v>
      </c>
      <c r="AA311" s="2" t="s">
        <v>81</v>
      </c>
      <c r="AB311" s="2"/>
      <c r="AC311" s="2"/>
      <c r="AD311" s="2" t="s">
        <v>551</v>
      </c>
      <c r="AE311" s="2"/>
      <c r="AF311" s="2"/>
      <c r="AG311" s="2" t="s">
        <v>3405</v>
      </c>
      <c r="AH311" s="2" t="s">
        <v>3406</v>
      </c>
      <c r="AI311" s="2" t="s">
        <v>3407</v>
      </c>
      <c r="AJ311" s="2"/>
      <c r="AK311" s="2"/>
      <c r="AL311" s="2"/>
      <c r="AM311" s="2"/>
      <c r="AN311" s="2" t="s">
        <v>87</v>
      </c>
      <c r="AO311" s="2" t="s">
        <v>3408</v>
      </c>
      <c r="AP311" s="2" t="s">
        <v>89</v>
      </c>
    </row>
    <row r="312" customFormat="false" ht="15" hidden="false" customHeight="false" outlineLevel="0" collapsed="false">
      <c r="A312" s="8" t="s">
        <v>3409</v>
      </c>
      <c r="B312" s="8" t="s">
        <v>3409</v>
      </c>
      <c r="C312" s="2" t="s">
        <v>3410</v>
      </c>
      <c r="D312" s="2" t="s">
        <v>300</v>
      </c>
      <c r="E312" s="2" t="s">
        <v>301</v>
      </c>
      <c r="F312" s="9" t="n">
        <f aca="false">Precios!N312</f>
        <v>86</v>
      </c>
      <c r="G312" s="2" t="n">
        <v>238</v>
      </c>
      <c r="H312" s="10" t="str">
        <f aca="false">Parámetros!$B$28</f>
        <v>Nuevo</v>
      </c>
      <c r="I312" s="10" t="str">
        <f aca="false">Parámetros!$B$29</f>
        <v>Clásica</v>
      </c>
      <c r="J312" s="11" t="s">
        <v>3411</v>
      </c>
      <c r="K312" s="10" t="str">
        <f aca="false">Parámetros!$B$30</f>
        <v>Mercado Envíos</v>
      </c>
      <c r="L312" s="2" t="str">
        <f aca="false">IF(F312&gt;=Parámetros!$B$7,"Envío gratis (obligatorio en Mercado Libre)",Parámetros!$B$31)</f>
        <v>A cargo del comprador</v>
      </c>
      <c r="M312" s="10" t="str">
        <f aca="false">Parámetros!$B$32</f>
        <v>No acepto</v>
      </c>
      <c r="N312" s="10" t="str">
        <f aca="false">Parámetros!$B$33</f>
        <v>Sin garantía</v>
      </c>
      <c r="O312" s="2"/>
      <c r="P312" s="2" t="s">
        <v>1326</v>
      </c>
      <c r="Q312" s="2" t="s">
        <v>1327</v>
      </c>
      <c r="R312" s="2" t="s">
        <v>3412</v>
      </c>
      <c r="S312" s="2"/>
      <c r="T312" s="2" t="s">
        <v>3413</v>
      </c>
      <c r="U312" s="2" t="n">
        <v>237</v>
      </c>
      <c r="V312" s="2" t="s">
        <v>77</v>
      </c>
      <c r="W312" s="2" t="n">
        <v>1</v>
      </c>
      <c r="X312" s="2"/>
      <c r="Y312" s="2"/>
      <c r="Z312" s="2"/>
      <c r="AA312" s="2" t="s">
        <v>81</v>
      </c>
      <c r="AB312" s="2"/>
      <c r="AC312" s="2" t="s">
        <v>1769</v>
      </c>
      <c r="AD312" s="2"/>
      <c r="AE312" s="2"/>
      <c r="AF312" s="2"/>
      <c r="AG312" s="2" t="s">
        <v>3414</v>
      </c>
      <c r="AH312" s="2" t="s">
        <v>3415</v>
      </c>
      <c r="AI312" s="2"/>
      <c r="AJ312" s="2"/>
      <c r="AK312" s="2"/>
      <c r="AL312" s="2"/>
      <c r="AM312" s="2"/>
      <c r="AN312" s="2" t="s">
        <v>87</v>
      </c>
      <c r="AO312" s="2" t="s">
        <v>3416</v>
      </c>
      <c r="AP312" s="2" t="s">
        <v>89</v>
      </c>
    </row>
    <row r="313" customFormat="false" ht="15" hidden="false" customHeight="false" outlineLevel="0" collapsed="false">
      <c r="A313" s="8" t="s">
        <v>3417</v>
      </c>
      <c r="B313" s="8" t="s">
        <v>3417</v>
      </c>
      <c r="C313" s="2" t="s">
        <v>3418</v>
      </c>
      <c r="D313" s="2" t="s">
        <v>809</v>
      </c>
      <c r="E313" s="2" t="s">
        <v>810</v>
      </c>
      <c r="F313" s="9" t="n">
        <f aca="false">Precios!N313</f>
        <v>73</v>
      </c>
      <c r="G313" s="2" t="n">
        <v>538</v>
      </c>
      <c r="H313" s="10" t="str">
        <f aca="false">Parámetros!$B$28</f>
        <v>Nuevo</v>
      </c>
      <c r="I313" s="10" t="str">
        <f aca="false">Parámetros!$B$29</f>
        <v>Clásica</v>
      </c>
      <c r="J313" s="11" t="s">
        <v>3419</v>
      </c>
      <c r="K313" s="10" t="str">
        <f aca="false">Parámetros!$B$30</f>
        <v>Mercado Envíos</v>
      </c>
      <c r="L313" s="2" t="str">
        <f aca="false">IF(F313&gt;=Parámetros!$B$7,"Envío gratis (obligatorio en Mercado Libre)",Parámetros!$B$31)</f>
        <v>A cargo del comprador</v>
      </c>
      <c r="M313" s="10" t="str">
        <f aca="false">Parámetros!$B$32</f>
        <v>No acepto</v>
      </c>
      <c r="N313" s="10" t="str">
        <f aca="false">Parámetros!$B$33</f>
        <v>Sin garantía</v>
      </c>
      <c r="O313" s="2"/>
      <c r="P313" s="2" t="s">
        <v>227</v>
      </c>
      <c r="Q313" s="2" t="s">
        <v>164</v>
      </c>
      <c r="R313" s="2" t="s">
        <v>3420</v>
      </c>
      <c r="S313" s="2"/>
      <c r="T313" s="2" t="s">
        <v>1241</v>
      </c>
      <c r="U313" s="2" t="n">
        <v>100</v>
      </c>
      <c r="V313" s="2" t="s">
        <v>168</v>
      </c>
      <c r="W313" s="2" t="n">
        <v>100</v>
      </c>
      <c r="X313" s="2"/>
      <c r="Y313" s="2"/>
      <c r="Z313" s="2"/>
      <c r="AA313" s="2" t="s">
        <v>1242</v>
      </c>
      <c r="AB313" s="2"/>
      <c r="AC313" s="2"/>
      <c r="AD313" s="2" t="s">
        <v>103</v>
      </c>
      <c r="AE313" s="2"/>
      <c r="AF313" s="2"/>
      <c r="AG313" s="2" t="s">
        <v>3421</v>
      </c>
      <c r="AH313" s="2" t="s">
        <v>3422</v>
      </c>
      <c r="AI313" s="2" t="s">
        <v>3423</v>
      </c>
      <c r="AJ313" s="2"/>
      <c r="AK313" s="2"/>
      <c r="AL313" s="2"/>
      <c r="AM313" s="2"/>
      <c r="AN313" s="2" t="s">
        <v>172</v>
      </c>
      <c r="AO313" s="2" t="s">
        <v>3424</v>
      </c>
      <c r="AP313" s="2" t="s">
        <v>89</v>
      </c>
    </row>
    <row r="314" customFormat="false" ht="15" hidden="false" customHeight="false" outlineLevel="0" collapsed="false">
      <c r="A314" s="8" t="s">
        <v>3425</v>
      </c>
      <c r="B314" s="8" t="s">
        <v>3425</v>
      </c>
      <c r="C314" s="2" t="s">
        <v>3426</v>
      </c>
      <c r="D314" s="2" t="s">
        <v>68</v>
      </c>
      <c r="E314" s="2" t="s">
        <v>69</v>
      </c>
      <c r="F314" s="9" t="n">
        <f aca="false">Precios!N314</f>
        <v>92</v>
      </c>
      <c r="G314" s="2" t="n">
        <v>248</v>
      </c>
      <c r="H314" s="10" t="str">
        <f aca="false">Parámetros!$B$28</f>
        <v>Nuevo</v>
      </c>
      <c r="I314" s="10" t="str">
        <f aca="false">Parámetros!$B$29</f>
        <v>Clásica</v>
      </c>
      <c r="J314" s="11" t="s">
        <v>3427</v>
      </c>
      <c r="K314" s="10" t="str">
        <f aca="false">Parámetros!$B$30</f>
        <v>Mercado Envíos</v>
      </c>
      <c r="L314" s="2" t="str">
        <f aca="false">IF(F314&gt;=Parámetros!$B$7,"Envío gratis (obligatorio en Mercado Libre)",Parámetros!$B$31)</f>
        <v>A cargo del comprador</v>
      </c>
      <c r="M314" s="10" t="str">
        <f aca="false">Parámetros!$B$32</f>
        <v>No acepto</v>
      </c>
      <c r="N314" s="10" t="str">
        <f aca="false">Parámetros!$B$33</f>
        <v>Sin garantía</v>
      </c>
      <c r="O314" s="2"/>
      <c r="P314" s="2" t="s">
        <v>3428</v>
      </c>
      <c r="Q314" s="2" t="s">
        <v>372</v>
      </c>
      <c r="R314" s="2"/>
      <c r="S314" s="2"/>
      <c r="T314" s="2" t="s">
        <v>375</v>
      </c>
      <c r="U314" s="2" t="n">
        <v>1</v>
      </c>
      <c r="V314" s="2" t="s">
        <v>168</v>
      </c>
      <c r="W314" s="2" t="n">
        <v>1</v>
      </c>
      <c r="X314" s="2" t="s">
        <v>3429</v>
      </c>
      <c r="Y314" s="2"/>
      <c r="Z314" s="2" t="s">
        <v>713</v>
      </c>
      <c r="AA314" s="2" t="s">
        <v>81</v>
      </c>
      <c r="AB314" s="2"/>
      <c r="AC314" s="2"/>
      <c r="AD314" s="2"/>
      <c r="AE314" s="2"/>
      <c r="AF314" s="2"/>
      <c r="AG314" s="2" t="s">
        <v>3430</v>
      </c>
      <c r="AH314" s="2"/>
      <c r="AI314" s="2"/>
      <c r="AJ314" s="2"/>
      <c r="AK314" s="2"/>
      <c r="AL314" s="2"/>
      <c r="AM314" s="2"/>
      <c r="AN314" s="2" t="s">
        <v>87</v>
      </c>
      <c r="AO314" s="2" t="s">
        <v>3431</v>
      </c>
      <c r="AP314" s="2" t="s">
        <v>89</v>
      </c>
    </row>
    <row r="315" customFormat="false" ht="15" hidden="false" customHeight="false" outlineLevel="0" collapsed="false">
      <c r="A315" s="8" t="s">
        <v>3432</v>
      </c>
      <c r="B315" s="8" t="s">
        <v>3432</v>
      </c>
      <c r="C315" s="2" t="s">
        <v>3433</v>
      </c>
      <c r="D315" s="2" t="s">
        <v>159</v>
      </c>
      <c r="E315" s="2" t="s">
        <v>160</v>
      </c>
      <c r="F315" s="9" t="n">
        <f aca="false">Precios!N315</f>
        <v>262</v>
      </c>
      <c r="G315" s="2" t="n">
        <v>311</v>
      </c>
      <c r="H315" s="10" t="str">
        <f aca="false">Parámetros!$B$28</f>
        <v>Nuevo</v>
      </c>
      <c r="I315" s="10" t="str">
        <f aca="false">Parámetros!$B$29</f>
        <v>Clásica</v>
      </c>
      <c r="J315" s="11" t="s">
        <v>3434</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3435</v>
      </c>
      <c r="P315" s="2" t="s">
        <v>163</v>
      </c>
      <c r="Q315" s="2" t="s">
        <v>579</v>
      </c>
      <c r="R315" s="2" t="s">
        <v>165</v>
      </c>
      <c r="S315" s="2" t="s">
        <v>3436</v>
      </c>
      <c r="T315" s="2" t="s">
        <v>3132</v>
      </c>
      <c r="U315" s="2" t="n">
        <v>30</v>
      </c>
      <c r="V315" s="2" t="s">
        <v>168</v>
      </c>
      <c r="W315" s="2" t="n">
        <v>30</v>
      </c>
      <c r="X315" s="2"/>
      <c r="Y315" s="2"/>
      <c r="Z315" s="2"/>
      <c r="AA315" s="2" t="s">
        <v>3436</v>
      </c>
      <c r="AB315" s="2" t="s">
        <v>3437</v>
      </c>
      <c r="AC315" s="2"/>
      <c r="AD315" s="2" t="s">
        <v>103</v>
      </c>
      <c r="AE315" s="2"/>
      <c r="AF315" s="2"/>
      <c r="AG315" s="2" t="s">
        <v>3438</v>
      </c>
      <c r="AH315" s="2" t="s">
        <v>3439</v>
      </c>
      <c r="AI315" s="2" t="s">
        <v>3440</v>
      </c>
      <c r="AJ315" s="2"/>
      <c r="AK315" s="2"/>
      <c r="AL315" s="2"/>
      <c r="AM315" s="2"/>
      <c r="AN315" s="2" t="s">
        <v>172</v>
      </c>
      <c r="AO315" s="2" t="s">
        <v>3441</v>
      </c>
      <c r="AP315" s="2" t="s">
        <v>89</v>
      </c>
    </row>
    <row r="316" customFormat="false" ht="15" hidden="false" customHeight="false" outlineLevel="0" collapsed="false">
      <c r="A316" s="8" t="s">
        <v>3442</v>
      </c>
      <c r="B316" s="8" t="s">
        <v>3442</v>
      </c>
      <c r="C316" s="2" t="s">
        <v>3443</v>
      </c>
      <c r="D316" s="2" t="s">
        <v>3044</v>
      </c>
      <c r="E316" s="2" t="s">
        <v>3045</v>
      </c>
      <c r="F316" s="9" t="n">
        <f aca="false">Precios!N316</f>
        <v>287</v>
      </c>
      <c r="G316" s="2" t="n">
        <v>32</v>
      </c>
      <c r="H316" s="10" t="str">
        <f aca="false">Parámetros!$B$28</f>
        <v>Nuevo</v>
      </c>
      <c r="I316" s="10" t="str">
        <f aca="false">Parámetros!$B$29</f>
        <v>Clásica</v>
      </c>
      <c r="J316" s="11" t="s">
        <v>3444</v>
      </c>
      <c r="K316" s="10" t="str">
        <f aca="false">Parámetros!$B$30</f>
        <v>Mercado Envíos</v>
      </c>
      <c r="L316" s="2" t="str">
        <f aca="false">IF(F316&gt;=Parámetros!$B$7,"Envío gratis (obligatorio en Mercado Libre)",Parámetros!$B$31)</f>
        <v>A cargo del comprador</v>
      </c>
      <c r="M316" s="10" t="str">
        <f aca="false">Parámetros!$B$32</f>
        <v>No acepto</v>
      </c>
      <c r="N316" s="10" t="str">
        <f aca="false">Parámetros!$B$33</f>
        <v>Sin garantía</v>
      </c>
      <c r="O316" s="2"/>
      <c r="P316" s="2" t="s">
        <v>3445</v>
      </c>
      <c r="Q316" s="2" t="s">
        <v>3446</v>
      </c>
      <c r="R316" s="2"/>
      <c r="S316" s="2" t="s">
        <v>2254</v>
      </c>
      <c r="T316" s="2" t="s">
        <v>216</v>
      </c>
      <c r="U316" s="2" t="n">
        <v>20</v>
      </c>
      <c r="V316" s="2" t="s">
        <v>217</v>
      </c>
      <c r="W316" s="2" t="n">
        <v>20</v>
      </c>
      <c r="X316" s="2" t="s">
        <v>3447</v>
      </c>
      <c r="Y316" s="2" t="s">
        <v>3448</v>
      </c>
      <c r="Z316" s="2" t="s">
        <v>133</v>
      </c>
      <c r="AA316" s="2" t="s">
        <v>81</v>
      </c>
      <c r="AB316" s="2"/>
      <c r="AC316" s="2"/>
      <c r="AD316" s="2"/>
      <c r="AE316" s="2"/>
      <c r="AF316" s="2"/>
      <c r="AG316" s="2" t="s">
        <v>3344</v>
      </c>
      <c r="AH316" s="2" t="s">
        <v>3449</v>
      </c>
      <c r="AI316" s="2" t="s">
        <v>3450</v>
      </c>
      <c r="AJ316" s="2" t="s">
        <v>3451</v>
      </c>
      <c r="AK316" s="2"/>
      <c r="AL316" s="2"/>
      <c r="AM316" s="2"/>
      <c r="AN316" s="2" t="s">
        <v>87</v>
      </c>
      <c r="AO316" s="2" t="s">
        <v>3452</v>
      </c>
      <c r="AP316" s="2" t="s">
        <v>89</v>
      </c>
    </row>
    <row r="317" customFormat="false" ht="15" hidden="false" customHeight="false" outlineLevel="0" collapsed="false">
      <c r="A317" s="8" t="s">
        <v>3453</v>
      </c>
      <c r="B317" s="8" t="s">
        <v>3453</v>
      </c>
      <c r="C317" s="2" t="s">
        <v>3454</v>
      </c>
      <c r="D317" s="2" t="s">
        <v>2383</v>
      </c>
      <c r="E317" s="2" t="s">
        <v>2384</v>
      </c>
      <c r="F317" s="9" t="n">
        <f aca="false">Precios!N317</f>
        <v>933</v>
      </c>
      <c r="G317" s="2" t="n">
        <v>10</v>
      </c>
      <c r="H317" s="10" t="str">
        <f aca="false">Parámetros!$B$28</f>
        <v>Nuevo</v>
      </c>
      <c r="I317" s="10" t="str">
        <f aca="false">Parámetros!$B$29</f>
        <v>Clásica</v>
      </c>
      <c r="J317" s="11" t="s">
        <v>3455</v>
      </c>
      <c r="K317" s="10" t="str">
        <f aca="false">Parámetros!$B$30</f>
        <v>Mercado Envíos</v>
      </c>
      <c r="L317" s="2" t="str">
        <f aca="false">IF(F317&gt;=Parámetros!$B$7,"Envío gratis (obligatorio en Mercado Libre)",Parámetros!$B$31)</f>
        <v>Envío gratis (obligatorio en Mercado Libre)</v>
      </c>
      <c r="M317" s="10" t="str">
        <f aca="false">Parámetros!$B$32</f>
        <v>No acepto</v>
      </c>
      <c r="N317" s="10" t="str">
        <f aca="false">Parámetros!$B$33</f>
        <v>Sin garantía</v>
      </c>
      <c r="O317" s="2"/>
      <c r="P317" s="2" t="s">
        <v>3456</v>
      </c>
      <c r="Q317" s="2" t="s">
        <v>3446</v>
      </c>
      <c r="R317" s="2"/>
      <c r="S317" s="2"/>
      <c r="T317" s="2" t="s">
        <v>3457</v>
      </c>
      <c r="U317" s="2" t="n">
        <v>10</v>
      </c>
      <c r="V317" s="2" t="s">
        <v>3458</v>
      </c>
      <c r="W317" s="2" t="n">
        <v>10</v>
      </c>
      <c r="X317" s="2" t="s">
        <v>3459</v>
      </c>
      <c r="Y317" s="2" t="s">
        <v>3460</v>
      </c>
      <c r="Z317" s="2" t="s">
        <v>133</v>
      </c>
      <c r="AA317" s="2"/>
      <c r="AB317" s="2"/>
      <c r="AC317" s="2"/>
      <c r="AD317" s="2"/>
      <c r="AE317" s="2"/>
      <c r="AF317" s="2"/>
      <c r="AG317" s="2" t="s">
        <v>3461</v>
      </c>
      <c r="AH317" s="2" t="s">
        <v>3462</v>
      </c>
      <c r="AI317" s="2"/>
      <c r="AJ317" s="2"/>
      <c r="AK317" s="2"/>
      <c r="AL317" s="2"/>
      <c r="AM317" s="2"/>
      <c r="AN317" s="2" t="s">
        <v>87</v>
      </c>
      <c r="AO317" s="2" t="s">
        <v>3463</v>
      </c>
      <c r="AP317" s="2" t="s">
        <v>89</v>
      </c>
    </row>
    <row r="318" customFormat="false" ht="15" hidden="false" customHeight="false" outlineLevel="0" collapsed="false">
      <c r="A318" s="8" t="s">
        <v>3464</v>
      </c>
      <c r="B318" s="8" t="s">
        <v>3464</v>
      </c>
      <c r="C318" s="2" t="s">
        <v>3465</v>
      </c>
      <c r="D318" s="2" t="s">
        <v>327</v>
      </c>
      <c r="E318" s="2" t="s">
        <v>328</v>
      </c>
      <c r="F318" s="9" t="n">
        <f aca="false">Precios!N318</f>
        <v>360</v>
      </c>
      <c r="G318" s="2" t="n">
        <v>320</v>
      </c>
      <c r="H318" s="10" t="str">
        <f aca="false">Parámetros!$B$28</f>
        <v>Nuevo</v>
      </c>
      <c r="I318" s="10" t="str">
        <f aca="false">Parámetros!$B$29</f>
        <v>Clásica</v>
      </c>
      <c r="J318" s="11" t="s">
        <v>3466</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c r="P318" s="2" t="s">
        <v>1931</v>
      </c>
      <c r="Q318" s="2" t="s">
        <v>830</v>
      </c>
      <c r="R318" s="2" t="s">
        <v>3467</v>
      </c>
      <c r="S318" s="2"/>
      <c r="T318" s="2" t="s">
        <v>216</v>
      </c>
      <c r="U318" s="2" t="n">
        <v>20</v>
      </c>
      <c r="V318" s="2" t="s">
        <v>217</v>
      </c>
      <c r="W318" s="2" t="n">
        <v>20</v>
      </c>
      <c r="X318" s="2" t="s">
        <v>3468</v>
      </c>
      <c r="Y318" s="2" t="s">
        <v>3469</v>
      </c>
      <c r="Z318" s="2" t="s">
        <v>133</v>
      </c>
      <c r="AA318" s="2" t="s">
        <v>81</v>
      </c>
      <c r="AB318" s="2"/>
      <c r="AC318" s="2"/>
      <c r="AD318" s="2"/>
      <c r="AE318" s="2"/>
      <c r="AF318" s="2" t="s">
        <v>3470</v>
      </c>
      <c r="AG318" s="2" t="s">
        <v>3344</v>
      </c>
      <c r="AH318" s="2" t="s">
        <v>3471</v>
      </c>
      <c r="AI318" s="2" t="s">
        <v>3472</v>
      </c>
      <c r="AJ318" s="2" t="s">
        <v>3473</v>
      </c>
      <c r="AK318" s="2"/>
      <c r="AL318" s="2"/>
      <c r="AM318" s="2"/>
      <c r="AN318" s="2" t="s">
        <v>87</v>
      </c>
      <c r="AO318" s="2" t="s">
        <v>3474</v>
      </c>
      <c r="AP318" s="2" t="s">
        <v>89</v>
      </c>
    </row>
    <row r="319" customFormat="false" ht="15" hidden="false" customHeight="false" outlineLevel="0" collapsed="false">
      <c r="A319" s="8" t="s">
        <v>3475</v>
      </c>
      <c r="B319" s="8" t="s">
        <v>3475</v>
      </c>
      <c r="C319" s="2" t="s">
        <v>3476</v>
      </c>
      <c r="D319" s="2" t="s">
        <v>121</v>
      </c>
      <c r="E319" s="2" t="s">
        <v>122</v>
      </c>
      <c r="F319" s="9" t="n">
        <f aca="false">Precios!N319</f>
        <v>338</v>
      </c>
      <c r="G319" s="2" t="n">
        <v>1</v>
      </c>
      <c r="H319" s="10" t="str">
        <f aca="false">Parámetros!$B$28</f>
        <v>Nuevo</v>
      </c>
      <c r="I319" s="10" t="str">
        <f aca="false">Parámetros!$B$29</f>
        <v>Clásica</v>
      </c>
      <c r="J319" s="11" t="s">
        <v>3477</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c r="P319" s="2" t="s">
        <v>3478</v>
      </c>
      <c r="Q319" s="2" t="s">
        <v>3061</v>
      </c>
      <c r="R319" s="2"/>
      <c r="S319" s="2"/>
      <c r="T319" s="2" t="s">
        <v>3457</v>
      </c>
      <c r="U319" s="2" t="n">
        <v>10</v>
      </c>
      <c r="V319" s="2" t="s">
        <v>3458</v>
      </c>
      <c r="W319" s="2" t="n">
        <v>10</v>
      </c>
      <c r="X319" s="2" t="s">
        <v>3479</v>
      </c>
      <c r="Y319" s="2" t="s">
        <v>3480</v>
      </c>
      <c r="Z319" s="2" t="s">
        <v>133</v>
      </c>
      <c r="AA319" s="2" t="s">
        <v>81</v>
      </c>
      <c r="AB319" s="2"/>
      <c r="AC319" s="2"/>
      <c r="AD319" s="2"/>
      <c r="AE319" s="2"/>
      <c r="AF319" s="2" t="s">
        <v>3481</v>
      </c>
      <c r="AG319" s="2" t="s">
        <v>3482</v>
      </c>
      <c r="AH319" s="2" t="s">
        <v>3483</v>
      </c>
      <c r="AI319" s="2" t="s">
        <v>3484</v>
      </c>
      <c r="AJ319" s="2" t="s">
        <v>3485</v>
      </c>
      <c r="AK319" s="2"/>
      <c r="AL319" s="2"/>
      <c r="AM319" s="2"/>
      <c r="AN319" s="2" t="s">
        <v>87</v>
      </c>
      <c r="AO319" s="2" t="s">
        <v>3486</v>
      </c>
      <c r="AP319" s="2" t="s">
        <v>89</v>
      </c>
    </row>
    <row r="320" customFormat="false" ht="15" hidden="false" customHeight="false" outlineLevel="0" collapsed="false">
      <c r="A320" s="8" t="s">
        <v>3487</v>
      </c>
      <c r="B320" s="8" t="s">
        <v>3487</v>
      </c>
      <c r="C320" s="2" t="s">
        <v>3488</v>
      </c>
      <c r="D320" s="2" t="s">
        <v>575</v>
      </c>
      <c r="E320" s="2" t="s">
        <v>576</v>
      </c>
      <c r="F320" s="9" t="n">
        <f aca="false">Precios!N320</f>
        <v>126</v>
      </c>
      <c r="G320" s="2" t="n">
        <v>127</v>
      </c>
      <c r="H320" s="10" t="str">
        <f aca="false">Parámetros!$B$28</f>
        <v>Nuevo</v>
      </c>
      <c r="I320" s="10" t="str">
        <f aca="false">Parámetros!$B$29</f>
        <v>Clásica</v>
      </c>
      <c r="J320" s="11" t="s">
        <v>3489</v>
      </c>
      <c r="K320" s="10" t="str">
        <f aca="false">Parámetros!$B$30</f>
        <v>Mercado Envíos</v>
      </c>
      <c r="L320" s="2" t="str">
        <f aca="false">IF(F320&gt;=Parámetros!$B$7,"Envío gratis (obligatorio en Mercado Libre)",Parámetros!$B$31)</f>
        <v>A cargo del comprador</v>
      </c>
      <c r="M320" s="10" t="str">
        <f aca="false">Parámetros!$B$32</f>
        <v>No acepto</v>
      </c>
      <c r="N320" s="10" t="str">
        <f aca="false">Parámetros!$B$33</f>
        <v>Sin garantía</v>
      </c>
      <c r="O320" s="2"/>
      <c r="P320" s="2" t="s">
        <v>578</v>
      </c>
      <c r="Q320" s="2" t="s">
        <v>164</v>
      </c>
      <c r="R320" s="2" t="s">
        <v>2064</v>
      </c>
      <c r="S320" s="2" t="s">
        <v>3490</v>
      </c>
      <c r="T320" s="2" t="s">
        <v>3132</v>
      </c>
      <c r="U320" s="2" t="n">
        <v>10</v>
      </c>
      <c r="V320" s="2" t="s">
        <v>168</v>
      </c>
      <c r="W320" s="2" t="n">
        <v>10</v>
      </c>
      <c r="X320" s="2"/>
      <c r="Y320" s="2"/>
      <c r="Z320" s="2"/>
      <c r="AA320" s="2" t="s">
        <v>81</v>
      </c>
      <c r="AB320" s="2" t="s">
        <v>440</v>
      </c>
      <c r="AC320" s="2" t="s">
        <v>3030</v>
      </c>
      <c r="AD320" s="2" t="s">
        <v>103</v>
      </c>
      <c r="AE320" s="2"/>
      <c r="AF320" s="2"/>
      <c r="AG320" s="2" t="s">
        <v>3491</v>
      </c>
      <c r="AH320" s="2" t="s">
        <v>3492</v>
      </c>
      <c r="AI320" s="2"/>
      <c r="AJ320" s="2"/>
      <c r="AK320" s="2"/>
      <c r="AL320" s="2"/>
      <c r="AM320" s="2"/>
      <c r="AN320" s="2" t="s">
        <v>172</v>
      </c>
      <c r="AO320" s="2" t="s">
        <v>3493</v>
      </c>
      <c r="AP320" s="2" t="s">
        <v>89</v>
      </c>
    </row>
    <row r="321" customFormat="false" ht="15" hidden="false" customHeight="false" outlineLevel="0" collapsed="false">
      <c r="A321" s="8" t="s">
        <v>3494</v>
      </c>
      <c r="B321" s="8" t="s">
        <v>3494</v>
      </c>
      <c r="C321" s="2" t="s">
        <v>3495</v>
      </c>
      <c r="D321" s="2" t="s">
        <v>448</v>
      </c>
      <c r="E321" s="2" t="s">
        <v>449</v>
      </c>
      <c r="F321" s="9" t="n">
        <f aca="false">Precios!N321</f>
        <v>344</v>
      </c>
      <c r="G321" s="2" t="n">
        <v>80</v>
      </c>
      <c r="H321" s="10" t="str">
        <f aca="false">Parámetros!$B$28</f>
        <v>Nuevo</v>
      </c>
      <c r="I321" s="10" t="str">
        <f aca="false">Parámetros!$B$29</f>
        <v>Clásica</v>
      </c>
      <c r="J321" s="11" t="s">
        <v>3496</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c r="P321" s="2" t="s">
        <v>3497</v>
      </c>
      <c r="Q321" s="2" t="s">
        <v>3498</v>
      </c>
      <c r="R321" s="2"/>
      <c r="S321" s="2"/>
      <c r="T321" s="2" t="s">
        <v>3499</v>
      </c>
      <c r="U321" s="2" t="n">
        <v>14</v>
      </c>
      <c r="V321" s="2" t="s">
        <v>130</v>
      </c>
      <c r="W321" s="2" t="n">
        <v>14</v>
      </c>
      <c r="X321" s="2" t="s">
        <v>832</v>
      </c>
      <c r="Y321" s="2" t="s">
        <v>453</v>
      </c>
      <c r="Z321" s="2" t="s">
        <v>133</v>
      </c>
      <c r="AA321" s="2"/>
      <c r="AB321" s="2"/>
      <c r="AC321" s="2"/>
      <c r="AD321" s="2"/>
      <c r="AE321" s="2"/>
      <c r="AF321" s="2" t="s">
        <v>3500</v>
      </c>
      <c r="AG321" s="2" t="s">
        <v>3501</v>
      </c>
      <c r="AH321" s="2" t="s">
        <v>3502</v>
      </c>
      <c r="AI321" s="2" t="s">
        <v>3503</v>
      </c>
      <c r="AJ321" s="2"/>
      <c r="AK321" s="2"/>
      <c r="AL321" s="2"/>
      <c r="AM321" s="2"/>
      <c r="AN321" s="2" t="s">
        <v>87</v>
      </c>
      <c r="AO321" s="2" t="s">
        <v>3504</v>
      </c>
      <c r="AP321" s="2" t="s">
        <v>89</v>
      </c>
    </row>
    <row r="322" customFormat="false" ht="15" hidden="false" customHeight="false" outlineLevel="0" collapsed="false">
      <c r="A322" s="8" t="s">
        <v>3505</v>
      </c>
      <c r="B322" s="8" t="s">
        <v>3505</v>
      </c>
      <c r="C322" s="2" t="s">
        <v>3506</v>
      </c>
      <c r="D322" s="2" t="s">
        <v>237</v>
      </c>
      <c r="E322" s="2" t="s">
        <v>238</v>
      </c>
      <c r="F322" s="9" t="n">
        <f aca="false">Precios!N322</f>
        <v>280</v>
      </c>
      <c r="G322" s="2" t="n">
        <v>42</v>
      </c>
      <c r="H322" s="10" t="str">
        <f aca="false">Parámetros!$B$28</f>
        <v>Nuevo</v>
      </c>
      <c r="I322" s="10" t="str">
        <f aca="false">Parámetros!$B$29</f>
        <v>Clásica</v>
      </c>
      <c r="J322" s="11" t="s">
        <v>3507</v>
      </c>
      <c r="K322" s="10" t="str">
        <f aca="false">Parámetros!$B$30</f>
        <v>Mercado Envíos</v>
      </c>
      <c r="L322" s="2" t="str">
        <f aca="false">IF(F322&gt;=Parámetros!$B$7,"Envío gratis (obligatorio en Mercado Libre)",Parámetros!$B$31)</f>
        <v>A cargo del comprador</v>
      </c>
      <c r="M322" s="10" t="str">
        <f aca="false">Parámetros!$B$32</f>
        <v>No acepto</v>
      </c>
      <c r="N322" s="10" t="str">
        <f aca="false">Parámetros!$B$33</f>
        <v>Sin garantía</v>
      </c>
      <c r="O322" s="2"/>
      <c r="P322" s="2" t="s">
        <v>3508</v>
      </c>
      <c r="Q322" s="2" t="s">
        <v>3509</v>
      </c>
      <c r="R322" s="2"/>
      <c r="S322" s="2" t="s">
        <v>3510</v>
      </c>
      <c r="T322" s="2" t="s">
        <v>3511</v>
      </c>
      <c r="U322" s="2" t="n">
        <v>9.7</v>
      </c>
      <c r="V322" s="2" t="s">
        <v>77</v>
      </c>
      <c r="W322" s="2" t="n">
        <v>1</v>
      </c>
      <c r="X322" s="2" t="s">
        <v>2377</v>
      </c>
      <c r="Y322" s="2" t="s">
        <v>3512</v>
      </c>
      <c r="Z322" s="2" t="s">
        <v>3513</v>
      </c>
      <c r="AA322" s="2"/>
      <c r="AB322" s="2"/>
      <c r="AC322" s="2"/>
      <c r="AD322" s="2"/>
      <c r="AE322" s="2"/>
      <c r="AF322" s="2"/>
      <c r="AG322" s="2" t="s">
        <v>3514</v>
      </c>
      <c r="AH322" s="2" t="s">
        <v>3515</v>
      </c>
      <c r="AI322" s="2"/>
      <c r="AJ322" s="2"/>
      <c r="AK322" s="2"/>
      <c r="AL322" s="2"/>
      <c r="AM322" s="2"/>
      <c r="AN322" s="2" t="s">
        <v>87</v>
      </c>
      <c r="AO322" s="2" t="s">
        <v>3516</v>
      </c>
      <c r="AP322" s="2" t="s">
        <v>89</v>
      </c>
    </row>
    <row r="323" customFormat="false" ht="15" hidden="false" customHeight="false" outlineLevel="0" collapsed="false">
      <c r="A323" s="8" t="s">
        <v>3517</v>
      </c>
      <c r="B323" s="8" t="s">
        <v>3517</v>
      </c>
      <c r="C323" s="2" t="s">
        <v>3518</v>
      </c>
      <c r="D323" s="2" t="s">
        <v>1641</v>
      </c>
      <c r="E323" s="2" t="s">
        <v>1642</v>
      </c>
      <c r="F323" s="9" t="n">
        <f aca="false">Precios!N323</f>
        <v>312</v>
      </c>
      <c r="G323" s="2" t="n">
        <v>0</v>
      </c>
      <c r="H323" s="10" t="str">
        <f aca="false">Parámetros!$B$28</f>
        <v>Nuevo</v>
      </c>
      <c r="I323" s="10" t="str">
        <f aca="false">Parámetros!$B$29</f>
        <v>Clásica</v>
      </c>
      <c r="J323" s="11" t="s">
        <v>3519</v>
      </c>
      <c r="K323" s="10" t="str">
        <f aca="false">Parámetros!$B$30</f>
        <v>Mercado Envíos</v>
      </c>
      <c r="L323" s="2" t="str">
        <f aca="false">IF(F323&gt;=Parámetros!$B$7,"Envío gratis (obligatorio en Mercado Libre)",Parámetros!$B$31)</f>
        <v>Envío gratis (obligatorio en Mercado Libre)</v>
      </c>
      <c r="M323" s="10" t="str">
        <f aca="false">Parámetros!$B$32</f>
        <v>No acepto</v>
      </c>
      <c r="N323" s="10" t="str">
        <f aca="false">Parámetros!$B$33</f>
        <v>Sin garantía</v>
      </c>
      <c r="O323" s="2"/>
      <c r="P323" s="2" t="s">
        <v>1918</v>
      </c>
      <c r="Q323" s="2" t="s">
        <v>3520</v>
      </c>
      <c r="R323" s="2"/>
      <c r="S323" s="2"/>
      <c r="T323" s="2" t="s">
        <v>3521</v>
      </c>
      <c r="U323" s="2" t="n">
        <v>10</v>
      </c>
      <c r="V323" s="2" t="s">
        <v>100</v>
      </c>
      <c r="W323" s="2" t="n">
        <v>1</v>
      </c>
      <c r="X323" s="2" t="s">
        <v>3522</v>
      </c>
      <c r="Y323" s="2" t="s">
        <v>1924</v>
      </c>
      <c r="Z323" s="2" t="s">
        <v>337</v>
      </c>
      <c r="AA323" s="2"/>
      <c r="AB323" s="2"/>
      <c r="AC323" s="2"/>
      <c r="AD323" s="2"/>
      <c r="AE323" s="2"/>
      <c r="AF323" s="2"/>
      <c r="AG323" s="2" t="s">
        <v>3523</v>
      </c>
      <c r="AH323" s="2" t="s">
        <v>3524</v>
      </c>
      <c r="AI323" s="2"/>
      <c r="AJ323" s="2"/>
      <c r="AK323" s="2"/>
      <c r="AL323" s="2"/>
      <c r="AM323" s="2"/>
      <c r="AN323" s="2" t="s">
        <v>87</v>
      </c>
      <c r="AO323" s="2" t="s">
        <v>3525</v>
      </c>
      <c r="AP323" s="2" t="s">
        <v>89</v>
      </c>
    </row>
    <row r="324" customFormat="false" ht="15" hidden="false" customHeight="false" outlineLevel="0" collapsed="false">
      <c r="A324" s="8" t="s">
        <v>3526</v>
      </c>
      <c r="B324" s="8" t="s">
        <v>3526</v>
      </c>
      <c r="C324" s="2" t="s">
        <v>3527</v>
      </c>
      <c r="D324" s="2" t="s">
        <v>141</v>
      </c>
      <c r="E324" s="2" t="s">
        <v>142</v>
      </c>
      <c r="F324" s="9" t="n">
        <f aca="false">Precios!N324</f>
        <v>327</v>
      </c>
      <c r="G324" s="2" t="n">
        <v>3</v>
      </c>
      <c r="H324" s="10" t="str">
        <f aca="false">Parámetros!$B$28</f>
        <v>Nuevo</v>
      </c>
      <c r="I324" s="10" t="str">
        <f aca="false">Parámetros!$B$29</f>
        <v>Clásica</v>
      </c>
      <c r="J324" s="11" t="s">
        <v>3528</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c r="P324" s="2" t="s">
        <v>3529</v>
      </c>
      <c r="Q324" s="2" t="s">
        <v>741</v>
      </c>
      <c r="R324" s="2"/>
      <c r="S324" s="2"/>
      <c r="T324" s="2" t="s">
        <v>3499</v>
      </c>
      <c r="U324" s="2" t="n">
        <v>25</v>
      </c>
      <c r="V324" s="2" t="s">
        <v>130</v>
      </c>
      <c r="W324" s="2" t="n">
        <v>25</v>
      </c>
      <c r="X324" s="2" t="s">
        <v>3530</v>
      </c>
      <c r="Y324" s="2" t="s">
        <v>2737</v>
      </c>
      <c r="Z324" s="2" t="s">
        <v>133</v>
      </c>
      <c r="AA324" s="2"/>
      <c r="AB324" s="2"/>
      <c r="AC324" s="2"/>
      <c r="AD324" s="2"/>
      <c r="AE324" s="2"/>
      <c r="AF324" s="2"/>
      <c r="AG324" s="2" t="s">
        <v>3531</v>
      </c>
      <c r="AH324" s="2" t="s">
        <v>3532</v>
      </c>
      <c r="AI324" s="2"/>
      <c r="AJ324" s="2"/>
      <c r="AK324" s="2"/>
      <c r="AL324" s="2"/>
      <c r="AM324" s="2"/>
      <c r="AN324" s="2" t="s">
        <v>87</v>
      </c>
      <c r="AO324" s="2" t="s">
        <v>3533</v>
      </c>
      <c r="AP324" s="2" t="s">
        <v>89</v>
      </c>
    </row>
    <row r="325" customFormat="false" ht="15" hidden="false" customHeight="false" outlineLevel="0" collapsed="false">
      <c r="A325" s="8" t="s">
        <v>3534</v>
      </c>
      <c r="B325" s="8" t="s">
        <v>3534</v>
      </c>
      <c r="C325" s="2" t="s">
        <v>3535</v>
      </c>
      <c r="D325" s="2" t="s">
        <v>345</v>
      </c>
      <c r="E325" s="2" t="s">
        <v>346</v>
      </c>
      <c r="F325" s="9" t="n">
        <f aca="false">Precios!N325</f>
        <v>830</v>
      </c>
      <c r="G325" s="2" t="n">
        <v>25</v>
      </c>
      <c r="H325" s="10" t="str">
        <f aca="false">Parámetros!$B$28</f>
        <v>Nuevo</v>
      </c>
      <c r="I325" s="10" t="str">
        <f aca="false">Parámetros!$B$29</f>
        <v>Clásica</v>
      </c>
      <c r="J325" s="11" t="s">
        <v>3536</v>
      </c>
      <c r="K325" s="10" t="str">
        <f aca="false">Parámetros!$B$30</f>
        <v>Mercado Envíos</v>
      </c>
      <c r="L325" s="2" t="str">
        <f aca="false">IF(F325&gt;=Parámetros!$B$7,"Envío gratis (obligatorio en Mercado Libre)",Parámetros!$B$31)</f>
        <v>Envío gratis (obligatorio en Mercado Libre)</v>
      </c>
      <c r="M325" s="10" t="str">
        <f aca="false">Parámetros!$B$32</f>
        <v>No acepto</v>
      </c>
      <c r="N325" s="10" t="str">
        <f aca="false">Parámetros!$B$33</f>
        <v>Sin garantía</v>
      </c>
      <c r="O325" s="2"/>
      <c r="P325" s="2" t="s">
        <v>3537</v>
      </c>
      <c r="Q325" s="2" t="s">
        <v>2747</v>
      </c>
      <c r="R325" s="2"/>
      <c r="S325" s="2"/>
      <c r="T325" s="2" t="s">
        <v>3538</v>
      </c>
      <c r="U325" s="2" t="n">
        <v>1</v>
      </c>
      <c r="V325" s="2" t="s">
        <v>3539</v>
      </c>
      <c r="W325" s="2" t="n">
        <v>1</v>
      </c>
      <c r="X325" s="2" t="s">
        <v>3540</v>
      </c>
      <c r="Y325" s="2" t="s">
        <v>3541</v>
      </c>
      <c r="Z325" s="2" t="s">
        <v>133</v>
      </c>
      <c r="AA325" s="2"/>
      <c r="AB325" s="2"/>
      <c r="AC325" s="2"/>
      <c r="AD325" s="2"/>
      <c r="AE325" s="2"/>
      <c r="AF325" s="2" t="s">
        <v>3542</v>
      </c>
      <c r="AG325" s="2" t="s">
        <v>3543</v>
      </c>
      <c r="AH325" s="2" t="s">
        <v>3544</v>
      </c>
      <c r="AI325" s="2"/>
      <c r="AJ325" s="2"/>
      <c r="AK325" s="2"/>
      <c r="AL325" s="2"/>
      <c r="AM325" s="2"/>
      <c r="AN325" s="2" t="s">
        <v>87</v>
      </c>
      <c r="AO325" s="2" t="s">
        <v>3545</v>
      </c>
      <c r="AP325" s="2" t="s">
        <v>89</v>
      </c>
    </row>
    <row r="326" customFormat="false" ht="15" hidden="false" customHeight="false" outlineLevel="0" collapsed="false">
      <c r="A326" s="8" t="s">
        <v>3546</v>
      </c>
      <c r="B326" s="8" t="s">
        <v>3546</v>
      </c>
      <c r="C326" s="2" t="s">
        <v>3547</v>
      </c>
      <c r="D326" s="2" t="s">
        <v>141</v>
      </c>
      <c r="E326" s="2" t="s">
        <v>142</v>
      </c>
      <c r="F326" s="9" t="n">
        <f aca="false">Precios!N326</f>
        <v>1386</v>
      </c>
      <c r="G326" s="2" t="n">
        <v>111</v>
      </c>
      <c r="H326" s="10" t="str">
        <f aca="false">Parámetros!$B$28</f>
        <v>Nuevo</v>
      </c>
      <c r="I326" s="10" t="str">
        <f aca="false">Parámetros!$B$29</f>
        <v>Clásica</v>
      </c>
      <c r="J326" s="11" t="s">
        <v>3548</v>
      </c>
      <c r="K326" s="10" t="str">
        <f aca="false">Parámetros!$B$30</f>
        <v>Mercado Envíos</v>
      </c>
      <c r="L326" s="2" t="str">
        <f aca="false">IF(F326&gt;=Parámetros!$B$7,"Envío gratis (obligatorio en Mercado Libre)",Parámetros!$B$31)</f>
        <v>Envío gratis (obligatorio en Mercado Libre)</v>
      </c>
      <c r="M326" s="10" t="str">
        <f aca="false">Parámetros!$B$32</f>
        <v>No acepto</v>
      </c>
      <c r="N326" s="10" t="str">
        <f aca="false">Parámetros!$B$33</f>
        <v>Sin garantía</v>
      </c>
      <c r="O326" s="2"/>
      <c r="P326" s="2" t="s">
        <v>3549</v>
      </c>
      <c r="Q326" s="2" t="s">
        <v>146</v>
      </c>
      <c r="R326" s="2" t="s">
        <v>944</v>
      </c>
      <c r="S326" s="2"/>
      <c r="T326" s="2" t="s">
        <v>3499</v>
      </c>
      <c r="U326" s="2" t="n">
        <v>60</v>
      </c>
      <c r="V326" s="2" t="s">
        <v>130</v>
      </c>
      <c r="W326" s="2" t="n">
        <v>60</v>
      </c>
      <c r="X326" s="2" t="s">
        <v>3550</v>
      </c>
      <c r="Y326" s="2" t="s">
        <v>3551</v>
      </c>
      <c r="Z326" s="2" t="s">
        <v>133</v>
      </c>
      <c r="AA326" s="2"/>
      <c r="AB326" s="2"/>
      <c r="AC326" s="2"/>
      <c r="AD326" s="2"/>
      <c r="AE326" s="2"/>
      <c r="AF326" s="2"/>
      <c r="AG326" s="2" t="s">
        <v>3552</v>
      </c>
      <c r="AH326" s="2" t="s">
        <v>3553</v>
      </c>
      <c r="AI326" s="2" t="s">
        <v>3554</v>
      </c>
      <c r="AJ326" s="2"/>
      <c r="AK326" s="2"/>
      <c r="AL326" s="2"/>
      <c r="AM326" s="2"/>
      <c r="AN326" s="2" t="s">
        <v>87</v>
      </c>
      <c r="AO326" s="2" t="s">
        <v>3555</v>
      </c>
      <c r="AP326" s="2" t="s">
        <v>89</v>
      </c>
    </row>
    <row r="327" customFormat="false" ht="15" hidden="false" customHeight="false" outlineLevel="0" collapsed="false">
      <c r="A327" s="8" t="s">
        <v>3556</v>
      </c>
      <c r="B327" s="8" t="s">
        <v>3556</v>
      </c>
      <c r="C327" s="2" t="s">
        <v>3557</v>
      </c>
      <c r="D327" s="2" t="s">
        <v>141</v>
      </c>
      <c r="E327" s="2" t="s">
        <v>142</v>
      </c>
      <c r="F327" s="9" t="n">
        <f aca="false">Precios!N327</f>
        <v>360</v>
      </c>
      <c r="G327" s="2" t="n">
        <v>151</v>
      </c>
      <c r="H327" s="10" t="str">
        <f aca="false">Parámetros!$B$28</f>
        <v>Nuevo</v>
      </c>
      <c r="I327" s="10" t="str">
        <f aca="false">Parámetros!$B$29</f>
        <v>Clásica</v>
      </c>
      <c r="J327" s="11" t="s">
        <v>3558</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c r="P327" s="2" t="s">
        <v>3559</v>
      </c>
      <c r="Q327" s="2" t="s">
        <v>830</v>
      </c>
      <c r="R327" s="2" t="s">
        <v>3560</v>
      </c>
      <c r="S327" s="2" t="s">
        <v>3561</v>
      </c>
      <c r="T327" s="2" t="s">
        <v>3562</v>
      </c>
      <c r="U327" s="2" t="n">
        <v>60</v>
      </c>
      <c r="V327" s="2" t="s">
        <v>77</v>
      </c>
      <c r="W327" s="2" t="n">
        <v>1</v>
      </c>
      <c r="X327" s="2" t="s">
        <v>3563</v>
      </c>
      <c r="Y327" s="2" t="s">
        <v>1475</v>
      </c>
      <c r="Z327" s="2" t="s">
        <v>133</v>
      </c>
      <c r="AA327" s="2"/>
      <c r="AB327" s="2"/>
      <c r="AC327" s="2"/>
      <c r="AD327" s="2"/>
      <c r="AE327" s="2"/>
      <c r="AF327" s="2" t="s">
        <v>3564</v>
      </c>
      <c r="AG327" s="2" t="s">
        <v>3565</v>
      </c>
      <c r="AH327" s="2" t="s">
        <v>3566</v>
      </c>
      <c r="AI327" s="2" t="s">
        <v>3567</v>
      </c>
      <c r="AJ327" s="2" t="s">
        <v>3568</v>
      </c>
      <c r="AK327" s="2"/>
      <c r="AL327" s="2"/>
      <c r="AM327" s="2"/>
      <c r="AN327" s="2" t="s">
        <v>87</v>
      </c>
      <c r="AO327" s="2" t="s">
        <v>3569</v>
      </c>
      <c r="AP327" s="2" t="s">
        <v>89</v>
      </c>
    </row>
    <row r="328" customFormat="false" ht="15" hidden="false" customHeight="false" outlineLevel="0" collapsed="false">
      <c r="A328" s="8" t="s">
        <v>3570</v>
      </c>
      <c r="B328" s="8" t="s">
        <v>3570</v>
      </c>
      <c r="C328" s="2" t="s">
        <v>3571</v>
      </c>
      <c r="D328" s="2" t="s">
        <v>237</v>
      </c>
      <c r="E328" s="2" t="s">
        <v>238</v>
      </c>
      <c r="F328" s="9" t="n">
        <f aca="false">Precios!N328</f>
        <v>185</v>
      </c>
      <c r="G328" s="2" t="n">
        <v>119</v>
      </c>
      <c r="H328" s="10" t="str">
        <f aca="false">Parámetros!$B$28</f>
        <v>Nuevo</v>
      </c>
      <c r="I328" s="10" t="str">
        <f aca="false">Parámetros!$B$29</f>
        <v>Clásica</v>
      </c>
      <c r="J328" s="11" t="s">
        <v>3572</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c r="P328" s="2" t="s">
        <v>873</v>
      </c>
      <c r="Q328" s="2" t="s">
        <v>874</v>
      </c>
      <c r="R328" s="2"/>
      <c r="S328" s="2" t="s">
        <v>3573</v>
      </c>
      <c r="T328" s="2" t="s">
        <v>3574</v>
      </c>
      <c r="U328" s="2" t="n">
        <v>100</v>
      </c>
      <c r="V328" s="2" t="s">
        <v>77</v>
      </c>
      <c r="W328" s="2" t="n">
        <v>1</v>
      </c>
      <c r="X328" s="2" t="s">
        <v>875</v>
      </c>
      <c r="Y328" s="2" t="s">
        <v>3575</v>
      </c>
      <c r="Z328" s="2" t="s">
        <v>133</v>
      </c>
      <c r="AA328" s="2" t="s">
        <v>3576</v>
      </c>
      <c r="AB328" s="2"/>
      <c r="AC328" s="2" t="s">
        <v>3577</v>
      </c>
      <c r="AD328" s="2"/>
      <c r="AE328" s="2"/>
      <c r="AF328" s="2"/>
      <c r="AG328" s="2" t="s">
        <v>3578</v>
      </c>
      <c r="AH328" s="2" t="s">
        <v>3579</v>
      </c>
      <c r="AI328" s="2" t="s">
        <v>3580</v>
      </c>
      <c r="AJ328" s="2"/>
      <c r="AK328" s="2"/>
      <c r="AL328" s="2"/>
      <c r="AM328" s="2"/>
      <c r="AN328" s="2" t="s">
        <v>87</v>
      </c>
      <c r="AO328" s="2" t="s">
        <v>3581</v>
      </c>
      <c r="AP328" s="2" t="s">
        <v>89</v>
      </c>
    </row>
    <row r="329" customFormat="false" ht="15" hidden="false" customHeight="false" outlineLevel="0" collapsed="false">
      <c r="A329" s="8" t="s">
        <v>3582</v>
      </c>
      <c r="B329" s="8" t="s">
        <v>3582</v>
      </c>
      <c r="C329" s="2" t="s">
        <v>3583</v>
      </c>
      <c r="D329" s="2" t="s">
        <v>121</v>
      </c>
      <c r="E329" s="2" t="s">
        <v>122</v>
      </c>
      <c r="F329" s="9" t="n">
        <f aca="false">Precios!N329</f>
        <v>622</v>
      </c>
      <c r="G329" s="2" t="n">
        <v>0</v>
      </c>
      <c r="H329" s="10" t="str">
        <f aca="false">Parámetros!$B$28</f>
        <v>Nuevo</v>
      </c>
      <c r="I329" s="10" t="str">
        <f aca="false">Parámetros!$B$29</f>
        <v>Clásica</v>
      </c>
      <c r="J329" s="11" t="s">
        <v>3584</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c r="P329" s="2" t="s">
        <v>3585</v>
      </c>
      <c r="Q329" s="2" t="s">
        <v>1095</v>
      </c>
      <c r="R329" s="2" t="s">
        <v>3586</v>
      </c>
      <c r="S329" s="2"/>
      <c r="T329" s="2" t="s">
        <v>3499</v>
      </c>
      <c r="U329" s="2" t="n">
        <v>30</v>
      </c>
      <c r="V329" s="2" t="s">
        <v>130</v>
      </c>
      <c r="W329" s="2" t="n">
        <v>30</v>
      </c>
      <c r="X329" s="2" t="s">
        <v>3587</v>
      </c>
      <c r="Y329" s="2" t="s">
        <v>3588</v>
      </c>
      <c r="Z329" s="2" t="s">
        <v>133</v>
      </c>
      <c r="AA329" s="2"/>
      <c r="AB329" s="2"/>
      <c r="AC329" s="2"/>
      <c r="AD329" s="2"/>
      <c r="AE329" s="2"/>
      <c r="AF329" s="2"/>
      <c r="AG329" s="2" t="s">
        <v>3589</v>
      </c>
      <c r="AH329" s="2" t="s">
        <v>3590</v>
      </c>
      <c r="AI329" s="2" t="s">
        <v>3591</v>
      </c>
      <c r="AJ329" s="2"/>
      <c r="AK329" s="2"/>
      <c r="AL329" s="2"/>
      <c r="AM329" s="2"/>
      <c r="AN329" s="2" t="s">
        <v>87</v>
      </c>
      <c r="AO329" s="2" t="s">
        <v>3592</v>
      </c>
      <c r="AP329" s="2" t="s">
        <v>89</v>
      </c>
    </row>
    <row r="330" customFormat="false" ht="15" hidden="false" customHeight="false" outlineLevel="0" collapsed="false">
      <c r="A330" s="8" t="s">
        <v>3593</v>
      </c>
      <c r="B330" s="8" t="s">
        <v>3593</v>
      </c>
      <c r="C330" s="2" t="s">
        <v>3594</v>
      </c>
      <c r="D330" s="2" t="s">
        <v>575</v>
      </c>
      <c r="E330" s="2" t="s">
        <v>576</v>
      </c>
      <c r="F330" s="9" t="n">
        <f aca="false">Precios!N330</f>
        <v>197</v>
      </c>
      <c r="G330" s="2" t="n">
        <v>148</v>
      </c>
      <c r="H330" s="10" t="str">
        <f aca="false">Parámetros!$B$28</f>
        <v>Nuevo</v>
      </c>
      <c r="I330" s="10" t="str">
        <f aca="false">Parámetros!$B$29</f>
        <v>Clásica</v>
      </c>
      <c r="J330" s="11" t="s">
        <v>3595</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c r="P330" s="2" t="s">
        <v>3274</v>
      </c>
      <c r="Q330" s="2" t="s">
        <v>3275</v>
      </c>
      <c r="R330" s="2" t="s">
        <v>3596</v>
      </c>
      <c r="S330" s="2" t="s">
        <v>3597</v>
      </c>
      <c r="T330" s="2" t="s">
        <v>3132</v>
      </c>
      <c r="U330" s="2" t="n">
        <v>10</v>
      </c>
      <c r="V330" s="2" t="s">
        <v>168</v>
      </c>
      <c r="W330" s="2" t="n">
        <v>10</v>
      </c>
      <c r="X330" s="2"/>
      <c r="Y330" s="2"/>
      <c r="Z330" s="2"/>
      <c r="AA330" s="2" t="s">
        <v>81</v>
      </c>
      <c r="AB330" s="2" t="s">
        <v>1946</v>
      </c>
      <c r="AC330" s="2"/>
      <c r="AD330" s="2" t="s">
        <v>103</v>
      </c>
      <c r="AE330" s="2"/>
      <c r="AF330" s="2"/>
      <c r="AG330" s="2" t="s">
        <v>3598</v>
      </c>
      <c r="AH330" s="2" t="s">
        <v>3599</v>
      </c>
      <c r="AI330" s="2"/>
      <c r="AJ330" s="2"/>
      <c r="AK330" s="2"/>
      <c r="AL330" s="2"/>
      <c r="AM330" s="2"/>
      <c r="AN330" s="2" t="s">
        <v>172</v>
      </c>
      <c r="AO330" s="2" t="s">
        <v>3600</v>
      </c>
      <c r="AP330" s="2" t="s">
        <v>89</v>
      </c>
    </row>
    <row r="331" customFormat="false" ht="15" hidden="false" customHeight="false" outlineLevel="0" collapsed="false">
      <c r="A331" s="8" t="s">
        <v>3601</v>
      </c>
      <c r="B331" s="8" t="s">
        <v>3601</v>
      </c>
      <c r="C331" s="2" t="s">
        <v>3602</v>
      </c>
      <c r="D331" s="2" t="s">
        <v>68</v>
      </c>
      <c r="E331" s="2" t="s">
        <v>69</v>
      </c>
      <c r="F331" s="9" t="n">
        <f aca="false">Precios!N331</f>
        <v>95</v>
      </c>
      <c r="G331" s="2" t="n">
        <v>1046</v>
      </c>
      <c r="H331" s="10" t="str">
        <f aca="false">Parámetros!$B$28</f>
        <v>Nuevo</v>
      </c>
      <c r="I331" s="10" t="str">
        <f aca="false">Parámetros!$B$29</f>
        <v>Clásica</v>
      </c>
      <c r="J331" s="11" t="s">
        <v>3603</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c r="P331" s="2" t="s">
        <v>3604</v>
      </c>
      <c r="Q331" s="2" t="s">
        <v>2483</v>
      </c>
      <c r="R331" s="2" t="s">
        <v>2482</v>
      </c>
      <c r="S331" s="2" t="s">
        <v>3605</v>
      </c>
      <c r="T331" s="2" t="s">
        <v>3606</v>
      </c>
      <c r="U331" s="2" t="n">
        <v>3</v>
      </c>
      <c r="V331" s="2" t="s">
        <v>3607</v>
      </c>
      <c r="W331" s="2" t="n">
        <v>3</v>
      </c>
      <c r="X331" s="2" t="s">
        <v>3608</v>
      </c>
      <c r="Y331" s="2" t="s">
        <v>3609</v>
      </c>
      <c r="Z331" s="2" t="s">
        <v>3610</v>
      </c>
      <c r="AA331" s="2"/>
      <c r="AB331" s="2"/>
      <c r="AC331" s="2"/>
      <c r="AD331" s="2"/>
      <c r="AE331" s="2"/>
      <c r="AF331" s="2" t="s">
        <v>3611</v>
      </c>
      <c r="AG331" s="2" t="s">
        <v>3612</v>
      </c>
      <c r="AH331" s="2" t="s">
        <v>3613</v>
      </c>
      <c r="AI331" s="2" t="s">
        <v>3614</v>
      </c>
      <c r="AJ331" s="2"/>
      <c r="AK331" s="2"/>
      <c r="AL331" s="2"/>
      <c r="AM331" s="2"/>
      <c r="AN331" s="2" t="s">
        <v>87</v>
      </c>
      <c r="AO331" s="2" t="s">
        <v>3615</v>
      </c>
      <c r="AP331" s="2" t="s">
        <v>89</v>
      </c>
    </row>
    <row r="332" customFormat="false" ht="15" hidden="false" customHeight="false" outlineLevel="0" collapsed="false">
      <c r="A332" s="8" t="s">
        <v>3616</v>
      </c>
      <c r="B332" s="8" t="s">
        <v>3616</v>
      </c>
      <c r="C332" s="2" t="s">
        <v>3617</v>
      </c>
      <c r="D332" s="2" t="s">
        <v>478</v>
      </c>
      <c r="E332" s="2" t="s">
        <v>479</v>
      </c>
      <c r="F332" s="9" t="n">
        <f aca="false">Precios!N332</f>
        <v>388</v>
      </c>
      <c r="G332" s="2" t="n">
        <v>69</v>
      </c>
      <c r="H332" s="10" t="str">
        <f aca="false">Parámetros!$B$28</f>
        <v>Nuevo</v>
      </c>
      <c r="I332" s="10" t="str">
        <f aca="false">Parámetros!$B$29</f>
        <v>Clásica</v>
      </c>
      <c r="J332" s="11" t="s">
        <v>3618</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c r="P332" s="2" t="s">
        <v>3619</v>
      </c>
      <c r="Q332" s="2" t="s">
        <v>830</v>
      </c>
      <c r="R332" s="2" t="s">
        <v>3620</v>
      </c>
      <c r="S332" s="2" t="s">
        <v>3621</v>
      </c>
      <c r="T332" s="2" t="s">
        <v>3622</v>
      </c>
      <c r="U332" s="2" t="n">
        <v>10</v>
      </c>
      <c r="V332" s="2" t="s">
        <v>77</v>
      </c>
      <c r="W332" s="2" t="n">
        <v>1</v>
      </c>
      <c r="X332" s="2" t="s">
        <v>3623</v>
      </c>
      <c r="Y332" s="2" t="s">
        <v>3624</v>
      </c>
      <c r="Z332" s="2" t="s">
        <v>3625</v>
      </c>
      <c r="AA332" s="2"/>
      <c r="AB332" s="2"/>
      <c r="AC332" s="2"/>
      <c r="AD332" s="2"/>
      <c r="AE332" s="2"/>
      <c r="AF332" s="2"/>
      <c r="AG332" s="2" t="s">
        <v>3626</v>
      </c>
      <c r="AH332" s="2" t="s">
        <v>3627</v>
      </c>
      <c r="AI332" s="2"/>
      <c r="AJ332" s="2"/>
      <c r="AK332" s="2"/>
      <c r="AL332" s="2"/>
      <c r="AM332" s="2"/>
      <c r="AN332" s="2" t="s">
        <v>87</v>
      </c>
      <c r="AO332" s="2" t="s">
        <v>3628</v>
      </c>
      <c r="AP332" s="2" t="s">
        <v>89</v>
      </c>
    </row>
    <row r="333" customFormat="false" ht="15" hidden="false" customHeight="false" outlineLevel="0" collapsed="false">
      <c r="A333" s="8" t="s">
        <v>3629</v>
      </c>
      <c r="B333" s="8" t="s">
        <v>3629</v>
      </c>
      <c r="C333" s="2" t="s">
        <v>3630</v>
      </c>
      <c r="D333" s="2" t="s">
        <v>68</v>
      </c>
      <c r="E333" s="2" t="s">
        <v>69</v>
      </c>
      <c r="F333" s="9" t="n">
        <f aca="false">Precios!N333</f>
        <v>117</v>
      </c>
      <c r="G333" s="2" t="n">
        <v>596</v>
      </c>
      <c r="H333" s="10" t="str">
        <f aca="false">Parámetros!$B$28</f>
        <v>Nuevo</v>
      </c>
      <c r="I333" s="10" t="str">
        <f aca="false">Parámetros!$B$29</f>
        <v>Clásica</v>
      </c>
      <c r="J333" s="11" t="s">
        <v>3631</v>
      </c>
      <c r="K333" s="10" t="str">
        <f aca="false">Parámetros!$B$30</f>
        <v>Mercado Envíos</v>
      </c>
      <c r="L333" s="2" t="str">
        <f aca="false">IF(F333&gt;=Parámetros!$B$7,"Envío gratis (obligatorio en Mercado Libre)",Parámetros!$B$31)</f>
        <v>A cargo del comprador</v>
      </c>
      <c r="M333" s="10" t="str">
        <f aca="false">Parámetros!$B$32</f>
        <v>No acepto</v>
      </c>
      <c r="N333" s="10" t="str">
        <f aca="false">Parámetros!$B$33</f>
        <v>Sin garantía</v>
      </c>
      <c r="O333" s="2"/>
      <c r="P333" s="2" t="s">
        <v>2482</v>
      </c>
      <c r="Q333" s="2" t="s">
        <v>2483</v>
      </c>
      <c r="R333" s="2" t="s">
        <v>3632</v>
      </c>
      <c r="S333" s="2" t="s">
        <v>374</v>
      </c>
      <c r="T333" s="2" t="s">
        <v>3606</v>
      </c>
      <c r="U333" s="2" t="n">
        <v>5</v>
      </c>
      <c r="V333" s="2" t="s">
        <v>2840</v>
      </c>
      <c r="W333" s="2" t="n">
        <v>5</v>
      </c>
      <c r="X333" s="2" t="s">
        <v>78</v>
      </c>
      <c r="Y333" s="2" t="s">
        <v>3633</v>
      </c>
      <c r="Z333" s="2" t="s">
        <v>3634</v>
      </c>
      <c r="AA333" s="2"/>
      <c r="AB333" s="2"/>
      <c r="AC333" s="2"/>
      <c r="AD333" s="2"/>
      <c r="AE333" s="2"/>
      <c r="AF333" s="2"/>
      <c r="AG333" s="2" t="s">
        <v>3635</v>
      </c>
      <c r="AH333" s="2" t="s">
        <v>3636</v>
      </c>
      <c r="AI333" s="2" t="s">
        <v>3637</v>
      </c>
      <c r="AJ333" s="2" t="s">
        <v>3638</v>
      </c>
      <c r="AK333" s="2"/>
      <c r="AL333" s="2"/>
      <c r="AM333" s="2"/>
      <c r="AN333" s="2" t="s">
        <v>87</v>
      </c>
      <c r="AO333" s="2" t="s">
        <v>3639</v>
      </c>
      <c r="AP333" s="2" t="s">
        <v>89</v>
      </c>
    </row>
    <row r="334" customFormat="false" ht="15" hidden="false" customHeight="false" outlineLevel="0" collapsed="false">
      <c r="A334" s="8" t="s">
        <v>3640</v>
      </c>
      <c r="B334" s="8" t="s">
        <v>3640</v>
      </c>
      <c r="C334" s="2" t="s">
        <v>3641</v>
      </c>
      <c r="D334" s="2" t="s">
        <v>963</v>
      </c>
      <c r="E334" s="2" t="s">
        <v>964</v>
      </c>
      <c r="F334" s="9" t="n">
        <f aca="false">Precios!N334</f>
        <v>796</v>
      </c>
      <c r="G334" s="2" t="n">
        <v>0</v>
      </c>
      <c r="H334" s="10" t="str">
        <f aca="false">Parámetros!$B$28</f>
        <v>Nuevo</v>
      </c>
      <c r="I334" s="10" t="str">
        <f aca="false">Parámetros!$B$29</f>
        <v>Clásica</v>
      </c>
      <c r="J334" s="11" t="s">
        <v>3642</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c r="P334" s="2" t="s">
        <v>3643</v>
      </c>
      <c r="Q334" s="2" t="s">
        <v>2133</v>
      </c>
      <c r="R334" s="2" t="s">
        <v>3644</v>
      </c>
      <c r="S334" s="2"/>
      <c r="T334" s="2" t="s">
        <v>3645</v>
      </c>
      <c r="U334" s="2" t="n">
        <v>28</v>
      </c>
      <c r="V334" s="2" t="s">
        <v>1575</v>
      </c>
      <c r="W334" s="2" t="n">
        <v>28</v>
      </c>
      <c r="X334" s="2" t="s">
        <v>3646</v>
      </c>
      <c r="Y334" s="2" t="s">
        <v>3647</v>
      </c>
      <c r="Z334" s="2" t="s">
        <v>133</v>
      </c>
      <c r="AA334" s="2"/>
      <c r="AB334" s="2"/>
      <c r="AC334" s="2"/>
      <c r="AD334" s="2"/>
      <c r="AE334" s="2"/>
      <c r="AF334" s="2"/>
      <c r="AG334" s="2" t="s">
        <v>3648</v>
      </c>
      <c r="AH334" s="2" t="s">
        <v>3649</v>
      </c>
      <c r="AI334" s="2"/>
      <c r="AJ334" s="2"/>
      <c r="AK334" s="2"/>
      <c r="AL334" s="2"/>
      <c r="AM334" s="2"/>
      <c r="AN334" s="2" t="s">
        <v>87</v>
      </c>
      <c r="AO334" s="2" t="s">
        <v>3650</v>
      </c>
      <c r="AP334" s="2" t="s">
        <v>89</v>
      </c>
    </row>
    <row r="335" customFormat="false" ht="15" hidden="false" customHeight="false" outlineLevel="0" collapsed="false">
      <c r="A335" s="8" t="s">
        <v>3651</v>
      </c>
      <c r="B335" s="8" t="s">
        <v>3651</v>
      </c>
      <c r="C335" s="2" t="s">
        <v>3652</v>
      </c>
      <c r="D335" s="2" t="s">
        <v>327</v>
      </c>
      <c r="E335" s="2" t="s">
        <v>328</v>
      </c>
      <c r="F335" s="9" t="n">
        <f aca="false">Precios!N335</f>
        <v>68</v>
      </c>
      <c r="G335" s="2" t="n">
        <v>4803</v>
      </c>
      <c r="H335" s="10" t="str">
        <f aca="false">Parámetros!$B$28</f>
        <v>Nuevo</v>
      </c>
      <c r="I335" s="10" t="str">
        <f aca="false">Parámetros!$B$29</f>
        <v>Clásica</v>
      </c>
      <c r="J335" s="11" t="s">
        <v>3653</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c r="P335" s="2" t="s">
        <v>1490</v>
      </c>
      <c r="Q335" s="2" t="s">
        <v>1491</v>
      </c>
      <c r="R335" s="2"/>
      <c r="S335" s="2" t="s">
        <v>3654</v>
      </c>
      <c r="T335" s="2" t="s">
        <v>3499</v>
      </c>
      <c r="U335" s="2" t="n">
        <v>10</v>
      </c>
      <c r="V335" s="2" t="s">
        <v>130</v>
      </c>
      <c r="W335" s="2" t="n">
        <v>10</v>
      </c>
      <c r="X335" s="2" t="s">
        <v>3655</v>
      </c>
      <c r="Y335" s="2" t="s">
        <v>3656</v>
      </c>
      <c r="Z335" s="2" t="s">
        <v>133</v>
      </c>
      <c r="AA335" s="2"/>
      <c r="AB335" s="2"/>
      <c r="AC335" s="2"/>
      <c r="AD335" s="2"/>
      <c r="AE335" s="2"/>
      <c r="AF335" s="2" t="s">
        <v>3657</v>
      </c>
      <c r="AG335" s="2" t="s">
        <v>3658</v>
      </c>
      <c r="AH335" s="2" t="s">
        <v>3659</v>
      </c>
      <c r="AI335" s="2"/>
      <c r="AJ335" s="2"/>
      <c r="AK335" s="2"/>
      <c r="AL335" s="2"/>
      <c r="AM335" s="2"/>
      <c r="AN335" s="2" t="s">
        <v>87</v>
      </c>
      <c r="AO335" s="2" t="s">
        <v>3660</v>
      </c>
      <c r="AP335" s="2" t="s">
        <v>89</v>
      </c>
    </row>
    <row r="336" customFormat="false" ht="15" hidden="false" customHeight="false" outlineLevel="0" collapsed="false">
      <c r="A336" s="8" t="s">
        <v>3661</v>
      </c>
      <c r="B336" s="8" t="s">
        <v>3661</v>
      </c>
      <c r="C336" s="2" t="s">
        <v>3662</v>
      </c>
      <c r="D336" s="2" t="s">
        <v>704</v>
      </c>
      <c r="E336" s="2" t="s">
        <v>705</v>
      </c>
      <c r="F336" s="9" t="n">
        <f aca="false">Precios!N336</f>
        <v>128</v>
      </c>
      <c r="G336" s="2" t="n">
        <v>868</v>
      </c>
      <c r="H336" s="10" t="str">
        <f aca="false">Parámetros!$B$28</f>
        <v>Nuevo</v>
      </c>
      <c r="I336" s="10" t="str">
        <f aca="false">Parámetros!$B$29</f>
        <v>Clásica</v>
      </c>
      <c r="J336" s="11" t="s">
        <v>3663</v>
      </c>
      <c r="K336" s="10" t="str">
        <f aca="false">Parámetros!$B$30</f>
        <v>Mercado Envíos</v>
      </c>
      <c r="L336" s="2" t="str">
        <f aca="false">IF(F336&gt;=Parámetros!$B$7,"Envío gratis (obligatorio en Mercado Libre)",Parámetros!$B$31)</f>
        <v>A cargo del comprador</v>
      </c>
      <c r="M336" s="10" t="str">
        <f aca="false">Parámetros!$B$32</f>
        <v>No acepto</v>
      </c>
      <c r="N336" s="10" t="str">
        <f aca="false">Parámetros!$B$33</f>
        <v>Sin garantía</v>
      </c>
      <c r="O336" s="2"/>
      <c r="P336" s="2" t="s">
        <v>3664</v>
      </c>
      <c r="Q336" s="2" t="s">
        <v>126</v>
      </c>
      <c r="R336" s="2" t="s">
        <v>3665</v>
      </c>
      <c r="S336" s="2" t="s">
        <v>1108</v>
      </c>
      <c r="T336" s="2" t="s">
        <v>3666</v>
      </c>
      <c r="U336" s="2" t="n">
        <v>20</v>
      </c>
      <c r="V336" s="2" t="s">
        <v>77</v>
      </c>
      <c r="W336" s="2" t="n">
        <v>1</v>
      </c>
      <c r="X336" s="2" t="s">
        <v>3667</v>
      </c>
      <c r="Y336" s="2" t="s">
        <v>3668</v>
      </c>
      <c r="Z336" s="2" t="s">
        <v>3669</v>
      </c>
      <c r="AA336" s="2" t="s">
        <v>3670</v>
      </c>
      <c r="AB336" s="2"/>
      <c r="AC336" s="2"/>
      <c r="AD336" s="2"/>
      <c r="AE336" s="2"/>
      <c r="AF336" s="2"/>
      <c r="AG336" s="2" t="s">
        <v>3671</v>
      </c>
      <c r="AH336" s="2" t="s">
        <v>3672</v>
      </c>
      <c r="AI336" s="2" t="s">
        <v>3673</v>
      </c>
      <c r="AJ336" s="2" t="s">
        <v>3674</v>
      </c>
      <c r="AK336" s="2"/>
      <c r="AL336" s="2"/>
      <c r="AM336" s="2"/>
      <c r="AN336" s="2" t="s">
        <v>87</v>
      </c>
      <c r="AO336" s="2" t="s">
        <v>3675</v>
      </c>
      <c r="AP336" s="2" t="s">
        <v>89</v>
      </c>
    </row>
    <row r="337" customFormat="false" ht="15" hidden="false" customHeight="false" outlineLevel="0" collapsed="false">
      <c r="A337" s="8" t="s">
        <v>3676</v>
      </c>
      <c r="B337" s="8" t="s">
        <v>3676</v>
      </c>
      <c r="C337" s="2" t="s">
        <v>3677</v>
      </c>
      <c r="D337" s="2" t="s">
        <v>141</v>
      </c>
      <c r="E337" s="2" t="s">
        <v>142</v>
      </c>
      <c r="F337" s="9" t="n">
        <f aca="false">Precios!N337</f>
        <v>325</v>
      </c>
      <c r="G337" s="2" t="n">
        <v>0</v>
      </c>
      <c r="H337" s="10" t="str">
        <f aca="false">Parámetros!$B$28</f>
        <v>Nuevo</v>
      </c>
      <c r="I337" s="10" t="str">
        <f aca="false">Parámetros!$B$29</f>
        <v>Clásica</v>
      </c>
      <c r="J337" s="11" t="s">
        <v>3678</v>
      </c>
      <c r="K337" s="10" t="str">
        <f aca="false">Parámetros!$B$30</f>
        <v>Mercado Envíos</v>
      </c>
      <c r="L337" s="2" t="str">
        <f aca="false">IF(F337&gt;=Parámetros!$B$7,"Envío gratis (obligatorio en Mercado Libre)",Parámetros!$B$31)</f>
        <v>Envío gratis (obligatorio en Mercado Libre)</v>
      </c>
      <c r="M337" s="10" t="str">
        <f aca="false">Parámetros!$B$32</f>
        <v>No acepto</v>
      </c>
      <c r="N337" s="10" t="str">
        <f aca="false">Parámetros!$B$33</f>
        <v>Sin garantía</v>
      </c>
      <c r="O337" s="2"/>
      <c r="P337" s="2" t="s">
        <v>2108</v>
      </c>
      <c r="Q337" s="2" t="s">
        <v>3679</v>
      </c>
      <c r="R337" s="2"/>
      <c r="S337" s="2"/>
      <c r="T337" s="2" t="s">
        <v>3645</v>
      </c>
      <c r="U337" s="2" t="n">
        <v>20</v>
      </c>
      <c r="V337" s="2" t="s">
        <v>1575</v>
      </c>
      <c r="W337" s="2" t="n">
        <v>20</v>
      </c>
      <c r="X337" s="2" t="s">
        <v>3680</v>
      </c>
      <c r="Y337" s="2" t="s">
        <v>3681</v>
      </c>
      <c r="Z337" s="2" t="s">
        <v>133</v>
      </c>
      <c r="AA337" s="2"/>
      <c r="AB337" s="2"/>
      <c r="AC337" s="2"/>
      <c r="AD337" s="2"/>
      <c r="AE337" s="2"/>
      <c r="AF337" s="2" t="s">
        <v>3682</v>
      </c>
      <c r="AG337" s="2" t="s">
        <v>3683</v>
      </c>
      <c r="AH337" s="2" t="s">
        <v>3684</v>
      </c>
      <c r="AI337" s="2"/>
      <c r="AJ337" s="2"/>
      <c r="AK337" s="2"/>
      <c r="AL337" s="2"/>
      <c r="AM337" s="2"/>
      <c r="AN337" s="2" t="s">
        <v>87</v>
      </c>
      <c r="AO337" s="2" t="s">
        <v>3685</v>
      </c>
      <c r="AP337" s="2" t="s">
        <v>89</v>
      </c>
    </row>
    <row r="338" customFormat="false" ht="15" hidden="false" customHeight="false" outlineLevel="0" collapsed="false">
      <c r="A338" s="8" t="s">
        <v>3686</v>
      </c>
      <c r="B338" s="8" t="s">
        <v>3686</v>
      </c>
      <c r="C338" s="2" t="s">
        <v>3687</v>
      </c>
      <c r="D338" s="2" t="s">
        <v>478</v>
      </c>
      <c r="E338" s="2" t="s">
        <v>479</v>
      </c>
      <c r="F338" s="9" t="n">
        <f aca="false">Precios!N338</f>
        <v>333</v>
      </c>
      <c r="G338" s="2" t="n">
        <v>25</v>
      </c>
      <c r="H338" s="10" t="str">
        <f aca="false">Parámetros!$B$28</f>
        <v>Nuevo</v>
      </c>
      <c r="I338" s="10" t="str">
        <f aca="false">Parámetros!$B$29</f>
        <v>Clásica</v>
      </c>
      <c r="J338" s="11" t="s">
        <v>3688</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c r="P338" s="2" t="s">
        <v>3689</v>
      </c>
      <c r="Q338" s="2" t="s">
        <v>3690</v>
      </c>
      <c r="R338" s="2"/>
      <c r="S338" s="2" t="s">
        <v>797</v>
      </c>
      <c r="T338" s="2" t="s">
        <v>3622</v>
      </c>
      <c r="U338" s="2" t="n">
        <v>10</v>
      </c>
      <c r="V338" s="2" t="s">
        <v>77</v>
      </c>
      <c r="W338" s="2" t="n">
        <v>1</v>
      </c>
      <c r="X338" s="2" t="s">
        <v>3691</v>
      </c>
      <c r="Y338" s="2" t="s">
        <v>3692</v>
      </c>
      <c r="Z338" s="2" t="s">
        <v>488</v>
      </c>
      <c r="AA338" s="2" t="s">
        <v>3374</v>
      </c>
      <c r="AB338" s="2"/>
      <c r="AC338" s="2"/>
      <c r="AD338" s="2"/>
      <c r="AE338" s="2"/>
      <c r="AF338" s="2" t="s">
        <v>3693</v>
      </c>
      <c r="AG338" s="2" t="s">
        <v>3694</v>
      </c>
      <c r="AH338" s="2" t="s">
        <v>3695</v>
      </c>
      <c r="AI338" s="2" t="s">
        <v>3696</v>
      </c>
      <c r="AJ338" s="2" t="s">
        <v>3697</v>
      </c>
      <c r="AK338" s="2"/>
      <c r="AL338" s="2"/>
      <c r="AM338" s="2"/>
      <c r="AN338" s="2" t="s">
        <v>87</v>
      </c>
      <c r="AO338" s="2" t="s">
        <v>3698</v>
      </c>
      <c r="AP338" s="2" t="s">
        <v>89</v>
      </c>
    </row>
    <row r="339" customFormat="false" ht="15" hidden="false" customHeight="false" outlineLevel="0" collapsed="false">
      <c r="A339" s="8" t="s">
        <v>3699</v>
      </c>
      <c r="B339" s="8" t="s">
        <v>3699</v>
      </c>
      <c r="C339" s="2" t="s">
        <v>3700</v>
      </c>
      <c r="D339" s="2" t="s">
        <v>300</v>
      </c>
      <c r="E339" s="2" t="s">
        <v>301</v>
      </c>
      <c r="F339" s="9" t="n">
        <f aca="false">Precios!N339</f>
        <v>395</v>
      </c>
      <c r="G339" s="2" t="n">
        <v>0</v>
      </c>
      <c r="H339" s="10" t="str">
        <f aca="false">Parámetros!$B$28</f>
        <v>Nuevo</v>
      </c>
      <c r="I339" s="10" t="str">
        <f aca="false">Parámetros!$B$29</f>
        <v>Clásica</v>
      </c>
      <c r="J339" s="11" t="s">
        <v>3701</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c r="P339" s="2" t="s">
        <v>3702</v>
      </c>
      <c r="Q339" s="2" t="s">
        <v>3520</v>
      </c>
      <c r="R339" s="2" t="s">
        <v>3703</v>
      </c>
      <c r="S339" s="2" t="s">
        <v>3704</v>
      </c>
      <c r="T339" s="2" t="s">
        <v>3705</v>
      </c>
      <c r="U339" s="2" t="n">
        <v>10</v>
      </c>
      <c r="V339" s="2" t="s">
        <v>2861</v>
      </c>
      <c r="W339" s="2" t="n">
        <v>10</v>
      </c>
      <c r="X339" s="2"/>
      <c r="Y339" s="2"/>
      <c r="Z339" s="2" t="s">
        <v>133</v>
      </c>
      <c r="AA339" s="2"/>
      <c r="AB339" s="2"/>
      <c r="AC339" s="2"/>
      <c r="AD339" s="2"/>
      <c r="AE339" s="2"/>
      <c r="AF339" s="2"/>
      <c r="AG339" s="2" t="s">
        <v>3706</v>
      </c>
      <c r="AH339" s="2" t="s">
        <v>3707</v>
      </c>
      <c r="AI339" s="2" t="s">
        <v>3708</v>
      </c>
      <c r="AJ339" s="2" t="s">
        <v>3709</v>
      </c>
      <c r="AK339" s="2"/>
      <c r="AL339" s="2"/>
      <c r="AM339" s="2"/>
      <c r="AN339" s="2" t="s">
        <v>87</v>
      </c>
      <c r="AO339" s="2" t="s">
        <v>3710</v>
      </c>
      <c r="AP339" s="2" t="s">
        <v>89</v>
      </c>
    </row>
    <row r="340" customFormat="false" ht="15" hidden="false" customHeight="false" outlineLevel="0" collapsed="false">
      <c r="A340" s="8" t="s">
        <v>3711</v>
      </c>
      <c r="B340" s="8" t="s">
        <v>3711</v>
      </c>
      <c r="C340" s="2" t="s">
        <v>3712</v>
      </c>
      <c r="D340" s="2" t="s">
        <v>467</v>
      </c>
      <c r="E340" s="2" t="s">
        <v>468</v>
      </c>
      <c r="F340" s="9" t="n">
        <f aca="false">Precios!N340</f>
        <v>119</v>
      </c>
      <c r="G340" s="2" t="n">
        <v>92</v>
      </c>
      <c r="H340" s="10" t="str">
        <f aca="false">Parámetros!$B$28</f>
        <v>Nuevo</v>
      </c>
      <c r="I340" s="10" t="str">
        <f aca="false">Parámetros!$B$29</f>
        <v>Clásica</v>
      </c>
      <c r="J340" s="11" t="s">
        <v>3713</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c r="P340" s="2" t="s">
        <v>470</v>
      </c>
      <c r="Q340" s="2" t="s">
        <v>332</v>
      </c>
      <c r="R340" s="2" t="s">
        <v>3714</v>
      </c>
      <c r="S340" s="2" t="s">
        <v>3715</v>
      </c>
      <c r="T340" s="2" t="s">
        <v>3521</v>
      </c>
      <c r="U340" s="2" t="n">
        <v>35</v>
      </c>
      <c r="V340" s="2" t="s">
        <v>77</v>
      </c>
      <c r="W340" s="2" t="n">
        <v>1</v>
      </c>
      <c r="X340" s="2"/>
      <c r="Y340" s="2"/>
      <c r="Z340" s="2"/>
      <c r="AA340" s="2"/>
      <c r="AB340" s="2"/>
      <c r="AC340" s="2"/>
      <c r="AD340" s="2"/>
      <c r="AE340" s="2"/>
      <c r="AF340" s="2"/>
      <c r="AG340" s="2" t="s">
        <v>3716</v>
      </c>
      <c r="AH340" s="2" t="s">
        <v>3717</v>
      </c>
      <c r="AI340" s="2" t="s">
        <v>3718</v>
      </c>
      <c r="AJ340" s="2"/>
      <c r="AK340" s="2"/>
      <c r="AL340" s="2"/>
      <c r="AM340" s="2"/>
      <c r="AN340" s="2" t="s">
        <v>87</v>
      </c>
      <c r="AO340" s="2" t="s">
        <v>3719</v>
      </c>
      <c r="AP340" s="2" t="s">
        <v>89</v>
      </c>
    </row>
    <row r="341" customFormat="false" ht="15" hidden="false" customHeight="false" outlineLevel="0" collapsed="false">
      <c r="A341" s="8" t="s">
        <v>3720</v>
      </c>
      <c r="B341" s="8" t="s">
        <v>3720</v>
      </c>
      <c r="C341" s="2" t="s">
        <v>3721</v>
      </c>
      <c r="D341" s="2" t="s">
        <v>478</v>
      </c>
      <c r="E341" s="2" t="s">
        <v>479</v>
      </c>
      <c r="F341" s="9" t="n">
        <f aca="false">Precios!N341</f>
        <v>630</v>
      </c>
      <c r="G341" s="2" t="n">
        <v>28</v>
      </c>
      <c r="H341" s="10" t="str">
        <f aca="false">Parámetros!$B$28</f>
        <v>Nuevo</v>
      </c>
      <c r="I341" s="10" t="str">
        <f aca="false">Parámetros!$B$29</f>
        <v>Clásica</v>
      </c>
      <c r="J341" s="11" t="s">
        <v>3722</v>
      </c>
      <c r="K341" s="10" t="str">
        <f aca="false">Parámetros!$B$30</f>
        <v>Mercado Envíos</v>
      </c>
      <c r="L341" s="2" t="str">
        <f aca="false">IF(F341&gt;=Parámetros!$B$7,"Envío gratis (obligatorio en Mercado Libre)",Parámetros!$B$31)</f>
        <v>Envío gratis (obligatorio en Mercado Libre)</v>
      </c>
      <c r="M341" s="10" t="str">
        <f aca="false">Parámetros!$B$32</f>
        <v>No acepto</v>
      </c>
      <c r="N341" s="10" t="str">
        <f aca="false">Parámetros!$B$33</f>
        <v>Sin garantía</v>
      </c>
      <c r="O341" s="2"/>
      <c r="P341" s="2" t="s">
        <v>3723</v>
      </c>
      <c r="Q341" s="2" t="s">
        <v>482</v>
      </c>
      <c r="R341" s="2"/>
      <c r="S341" s="2" t="s">
        <v>797</v>
      </c>
      <c r="T341" s="2" t="s">
        <v>3724</v>
      </c>
      <c r="U341" s="2" t="n">
        <v>5</v>
      </c>
      <c r="V341" s="2" t="s">
        <v>77</v>
      </c>
      <c r="W341" s="2" t="n">
        <v>1</v>
      </c>
      <c r="X341" s="2" t="s">
        <v>3725</v>
      </c>
      <c r="Y341" s="2" t="s">
        <v>3726</v>
      </c>
      <c r="Z341" s="2" t="s">
        <v>488</v>
      </c>
      <c r="AA341" s="2"/>
      <c r="AB341" s="2"/>
      <c r="AC341" s="2"/>
      <c r="AD341" s="2"/>
      <c r="AE341" s="2"/>
      <c r="AF341" s="2" t="s">
        <v>3727</v>
      </c>
      <c r="AG341" s="2" t="s">
        <v>3728</v>
      </c>
      <c r="AH341" s="2" t="s">
        <v>3729</v>
      </c>
      <c r="AI341" s="2" t="s">
        <v>3730</v>
      </c>
      <c r="AJ341" s="2" t="s">
        <v>3731</v>
      </c>
      <c r="AK341" s="2" t="s">
        <v>3732</v>
      </c>
      <c r="AL341" s="2"/>
      <c r="AM341" s="2"/>
      <c r="AN341" s="2" t="s">
        <v>87</v>
      </c>
      <c r="AO341" s="2" t="s">
        <v>3733</v>
      </c>
      <c r="AP341" s="2" t="s">
        <v>89</v>
      </c>
    </row>
    <row r="342" customFormat="false" ht="15" hidden="false" customHeight="false" outlineLevel="0" collapsed="false">
      <c r="A342" s="8" t="s">
        <v>3734</v>
      </c>
      <c r="B342" s="8" t="s">
        <v>3734</v>
      </c>
      <c r="C342" s="2" t="s">
        <v>3735</v>
      </c>
      <c r="D342" s="2" t="s">
        <v>300</v>
      </c>
      <c r="E342" s="2" t="s">
        <v>301</v>
      </c>
      <c r="F342" s="9" t="n">
        <f aca="false">Precios!N342</f>
        <v>86</v>
      </c>
      <c r="G342" s="2" t="n">
        <v>638</v>
      </c>
      <c r="H342" s="10" t="str">
        <f aca="false">Parámetros!$B$28</f>
        <v>Nuevo</v>
      </c>
      <c r="I342" s="10" t="str">
        <f aca="false">Parámetros!$B$29</f>
        <v>Clásica</v>
      </c>
      <c r="J342" s="11" t="s">
        <v>3736</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c r="P342" s="2" t="s">
        <v>1326</v>
      </c>
      <c r="Q342" s="2" t="s">
        <v>1327</v>
      </c>
      <c r="R342" s="2" t="s">
        <v>3737</v>
      </c>
      <c r="S342" s="2" t="s">
        <v>3738</v>
      </c>
      <c r="T342" s="2" t="s">
        <v>3296</v>
      </c>
      <c r="U342" s="2" t="n">
        <v>237</v>
      </c>
      <c r="V342" s="2" t="s">
        <v>77</v>
      </c>
      <c r="W342" s="2" t="n">
        <v>1</v>
      </c>
      <c r="X342" s="2"/>
      <c r="Y342" s="2"/>
      <c r="Z342" s="2"/>
      <c r="AA342" s="2" t="s">
        <v>81</v>
      </c>
      <c r="AB342" s="2"/>
      <c r="AC342" s="2" t="s">
        <v>1318</v>
      </c>
      <c r="AD342" s="2"/>
      <c r="AE342" s="2"/>
      <c r="AF342" s="2"/>
      <c r="AG342" s="2" t="s">
        <v>3739</v>
      </c>
      <c r="AH342" s="2" t="s">
        <v>3740</v>
      </c>
      <c r="AI342" s="2"/>
      <c r="AJ342" s="2"/>
      <c r="AK342" s="2"/>
      <c r="AL342" s="2"/>
      <c r="AM342" s="2"/>
      <c r="AN342" s="2" t="s">
        <v>87</v>
      </c>
      <c r="AO342" s="2" t="s">
        <v>3741</v>
      </c>
      <c r="AP342" s="2" t="s">
        <v>89</v>
      </c>
    </row>
    <row r="343" customFormat="false" ht="15" hidden="false" customHeight="false" outlineLevel="0" collapsed="false">
      <c r="A343" s="8" t="s">
        <v>3742</v>
      </c>
      <c r="B343" s="8" t="s">
        <v>3742</v>
      </c>
      <c r="C343" s="2" t="s">
        <v>3743</v>
      </c>
      <c r="D343" s="2" t="s">
        <v>141</v>
      </c>
      <c r="E343" s="2" t="s">
        <v>142</v>
      </c>
      <c r="F343" s="9" t="n">
        <f aca="false">Precios!N343</f>
        <v>586</v>
      </c>
      <c r="G343" s="2" t="n">
        <v>21</v>
      </c>
      <c r="H343" s="10" t="str">
        <f aca="false">Parámetros!$B$28</f>
        <v>Nuevo</v>
      </c>
      <c r="I343" s="10" t="str">
        <f aca="false">Parámetros!$B$29</f>
        <v>Clásica</v>
      </c>
      <c r="J343" s="11" t="s">
        <v>3744</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c r="P343" s="2" t="s">
        <v>3119</v>
      </c>
      <c r="Q343" s="2" t="s">
        <v>2747</v>
      </c>
      <c r="R343" s="2" t="s">
        <v>3745</v>
      </c>
      <c r="S343" s="2"/>
      <c r="T343" s="2" t="s">
        <v>3746</v>
      </c>
      <c r="U343" s="2" t="n">
        <v>30</v>
      </c>
      <c r="V343" s="2" t="s">
        <v>217</v>
      </c>
      <c r="W343" s="2" t="n">
        <v>30</v>
      </c>
      <c r="X343" s="2" t="s">
        <v>3122</v>
      </c>
      <c r="Y343" s="2" t="s">
        <v>3747</v>
      </c>
      <c r="Z343" s="2" t="s">
        <v>133</v>
      </c>
      <c r="AA343" s="2"/>
      <c r="AB343" s="2"/>
      <c r="AC343" s="2"/>
      <c r="AD343" s="2"/>
      <c r="AE343" s="2"/>
      <c r="AF343" s="2" t="s">
        <v>3748</v>
      </c>
      <c r="AG343" s="2" t="s">
        <v>3749</v>
      </c>
      <c r="AH343" s="2" t="s">
        <v>3750</v>
      </c>
      <c r="AI343" s="2" t="s">
        <v>3751</v>
      </c>
      <c r="AJ343" s="2" t="s">
        <v>3752</v>
      </c>
      <c r="AK343" s="2"/>
      <c r="AL343" s="2"/>
      <c r="AM343" s="2"/>
      <c r="AN343" s="2" t="s">
        <v>87</v>
      </c>
      <c r="AO343" s="2" t="s">
        <v>3753</v>
      </c>
      <c r="AP343" s="2" t="s">
        <v>89</v>
      </c>
    </row>
    <row r="344" customFormat="false" ht="15" hidden="false" customHeight="false" outlineLevel="0" collapsed="false">
      <c r="A344" s="8" t="s">
        <v>3754</v>
      </c>
      <c r="B344" s="8" t="s">
        <v>3754</v>
      </c>
      <c r="C344" s="2" t="s">
        <v>3755</v>
      </c>
      <c r="D344" s="2" t="s">
        <v>448</v>
      </c>
      <c r="E344" s="2" t="s">
        <v>449</v>
      </c>
      <c r="F344" s="9" t="n">
        <f aca="false">Precios!N344</f>
        <v>525</v>
      </c>
      <c r="G344" s="2" t="n">
        <v>57</v>
      </c>
      <c r="H344" s="10" t="str">
        <f aca="false">Parámetros!$B$28</f>
        <v>Nuevo</v>
      </c>
      <c r="I344" s="10" t="str">
        <f aca="false">Parámetros!$B$29</f>
        <v>Clásica</v>
      </c>
      <c r="J344" s="11" t="s">
        <v>3756</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c r="P344" s="2" t="s">
        <v>3105</v>
      </c>
      <c r="Q344" s="2" t="s">
        <v>213</v>
      </c>
      <c r="R344" s="2"/>
      <c r="S344" s="2"/>
      <c r="T344" s="2" t="s">
        <v>3499</v>
      </c>
      <c r="U344" s="2" t="n">
        <v>14</v>
      </c>
      <c r="V344" s="2" t="s">
        <v>130</v>
      </c>
      <c r="W344" s="2" t="n">
        <v>14</v>
      </c>
      <c r="X344" s="2" t="s">
        <v>2056</v>
      </c>
      <c r="Y344" s="2" t="s">
        <v>1957</v>
      </c>
      <c r="Z344" s="2" t="s">
        <v>133</v>
      </c>
      <c r="AA344" s="2"/>
      <c r="AB344" s="2"/>
      <c r="AC344" s="2"/>
      <c r="AD344" s="2"/>
      <c r="AE344" s="2"/>
      <c r="AF344" s="2"/>
      <c r="AG344" s="2" t="s">
        <v>3757</v>
      </c>
      <c r="AH344" s="2" t="s">
        <v>3758</v>
      </c>
      <c r="AI344" s="2"/>
      <c r="AJ344" s="2"/>
      <c r="AK344" s="2"/>
      <c r="AL344" s="2"/>
      <c r="AM344" s="2"/>
      <c r="AN344" s="2" t="s">
        <v>87</v>
      </c>
      <c r="AO344" s="2" t="s">
        <v>3759</v>
      </c>
      <c r="AP344" s="2" t="s">
        <v>89</v>
      </c>
    </row>
    <row r="345" customFormat="false" ht="15" hidden="false" customHeight="false" outlineLevel="0" collapsed="false">
      <c r="A345" s="8" t="s">
        <v>3760</v>
      </c>
      <c r="B345" s="8" t="s">
        <v>3760</v>
      </c>
      <c r="C345" s="2" t="s">
        <v>3761</v>
      </c>
      <c r="D345" s="2" t="s">
        <v>809</v>
      </c>
      <c r="E345" s="2" t="s">
        <v>810</v>
      </c>
      <c r="F345" s="9" t="n">
        <f aca="false">Precios!N345</f>
        <v>63</v>
      </c>
      <c r="G345" s="2" t="n">
        <v>553</v>
      </c>
      <c r="H345" s="10" t="str">
        <f aca="false">Parámetros!$B$28</f>
        <v>Nuevo</v>
      </c>
      <c r="I345" s="10" t="str">
        <f aca="false">Parámetros!$B$29</f>
        <v>Clásica</v>
      </c>
      <c r="J345" s="11" t="s">
        <v>3762</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c r="P345" s="2" t="s">
        <v>227</v>
      </c>
      <c r="Q345" s="2" t="s">
        <v>164</v>
      </c>
      <c r="R345" s="2" t="s">
        <v>228</v>
      </c>
      <c r="S345" s="2" t="s">
        <v>3763</v>
      </c>
      <c r="T345" s="2" t="s">
        <v>1241</v>
      </c>
      <c r="U345" s="2" t="n">
        <v>80</v>
      </c>
      <c r="V345" s="2" t="s">
        <v>168</v>
      </c>
      <c r="W345" s="2" t="n">
        <v>1</v>
      </c>
      <c r="X345" s="2"/>
      <c r="Y345" s="2"/>
      <c r="Z345" s="2"/>
      <c r="AA345" s="2" t="s">
        <v>1242</v>
      </c>
      <c r="AB345" s="2"/>
      <c r="AC345" s="2"/>
      <c r="AD345" s="2"/>
      <c r="AE345" s="2"/>
      <c r="AF345" s="2"/>
      <c r="AG345" s="2" t="s">
        <v>3764</v>
      </c>
      <c r="AH345" s="2" t="s">
        <v>3765</v>
      </c>
      <c r="AI345" s="2"/>
      <c r="AJ345" s="2"/>
      <c r="AK345" s="2"/>
      <c r="AL345" s="2"/>
      <c r="AM345" s="2"/>
      <c r="AN345" s="2" t="s">
        <v>172</v>
      </c>
      <c r="AO345" s="2" t="s">
        <v>3766</v>
      </c>
      <c r="AP345" s="2" t="s">
        <v>89</v>
      </c>
    </row>
    <row r="346" customFormat="false" ht="15" hidden="false" customHeight="false" outlineLevel="0" collapsed="false">
      <c r="A346" s="8" t="s">
        <v>3767</v>
      </c>
      <c r="B346" s="8" t="s">
        <v>3767</v>
      </c>
      <c r="C346" s="2" t="s">
        <v>3768</v>
      </c>
      <c r="D346" s="2" t="s">
        <v>300</v>
      </c>
      <c r="E346" s="2" t="s">
        <v>301</v>
      </c>
      <c r="F346" s="9" t="n">
        <f aca="false">Precios!N346</f>
        <v>80</v>
      </c>
      <c r="G346" s="2" t="n">
        <v>972</v>
      </c>
      <c r="H346" s="10" t="str">
        <f aca="false">Parámetros!$B$28</f>
        <v>Nuevo</v>
      </c>
      <c r="I346" s="10" t="str">
        <f aca="false">Parámetros!$B$29</f>
        <v>Clásica</v>
      </c>
      <c r="J346" s="11" t="s">
        <v>3769</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c r="P346" s="2" t="s">
        <v>2904</v>
      </c>
      <c r="Q346" s="2" t="s">
        <v>1327</v>
      </c>
      <c r="R346" s="2" t="s">
        <v>2904</v>
      </c>
      <c r="S346" s="2" t="s">
        <v>3770</v>
      </c>
      <c r="T346" s="2" t="s">
        <v>1673</v>
      </c>
      <c r="U346" s="2" t="n">
        <v>237</v>
      </c>
      <c r="V346" s="2" t="s">
        <v>77</v>
      </c>
      <c r="W346" s="2" t="n">
        <v>1</v>
      </c>
      <c r="X346" s="2"/>
      <c r="Y346" s="2"/>
      <c r="Z346" s="2" t="s">
        <v>133</v>
      </c>
      <c r="AA346" s="2" t="s">
        <v>2905</v>
      </c>
      <c r="AB346" s="2"/>
      <c r="AC346" s="2" t="s">
        <v>1318</v>
      </c>
      <c r="AD346" s="2"/>
      <c r="AE346" s="2"/>
      <c r="AF346" s="2"/>
      <c r="AG346" s="2" t="s">
        <v>3771</v>
      </c>
      <c r="AH346" s="2" t="s">
        <v>3772</v>
      </c>
      <c r="AI346" s="2"/>
      <c r="AJ346" s="2"/>
      <c r="AK346" s="2"/>
      <c r="AL346" s="2"/>
      <c r="AM346" s="2"/>
      <c r="AN346" s="2" t="s">
        <v>87</v>
      </c>
      <c r="AO346" s="2" t="s">
        <v>3773</v>
      </c>
      <c r="AP346" s="2" t="s">
        <v>89</v>
      </c>
    </row>
    <row r="347" customFormat="false" ht="15" hidden="false" customHeight="false" outlineLevel="0" collapsed="false">
      <c r="A347" s="8" t="s">
        <v>3774</v>
      </c>
      <c r="B347" s="8" t="s">
        <v>3774</v>
      </c>
      <c r="C347" s="2" t="s">
        <v>3775</v>
      </c>
      <c r="D347" s="2" t="s">
        <v>590</v>
      </c>
      <c r="E347" s="2" t="s">
        <v>591</v>
      </c>
      <c r="F347" s="9" t="n">
        <f aca="false">Precios!N347</f>
        <v>52</v>
      </c>
      <c r="G347" s="2" t="n">
        <v>2350</v>
      </c>
      <c r="H347" s="10" t="str">
        <f aca="false">Parámetros!$B$28</f>
        <v>Nuevo</v>
      </c>
      <c r="I347" s="10" t="str">
        <f aca="false">Parámetros!$B$29</f>
        <v>Clásica</v>
      </c>
      <c r="J347" s="11" t="s">
        <v>3776</v>
      </c>
      <c r="K347" s="10" t="str">
        <f aca="false">Parámetros!$B$30</f>
        <v>Mercado Envíos</v>
      </c>
      <c r="L347" s="2" t="str">
        <f aca="false">IF(F347&gt;=Parámetros!$B$7,"Envío gratis (obligatorio en Mercado Libre)",Parámetros!$B$31)</f>
        <v>A cargo del comprador</v>
      </c>
      <c r="M347" s="10" t="str">
        <f aca="false">Parámetros!$B$32</f>
        <v>No acepto</v>
      </c>
      <c r="N347" s="10" t="str">
        <f aca="false">Parámetros!$B$33</f>
        <v>Sin garantía</v>
      </c>
      <c r="O347" s="2"/>
      <c r="P347" s="2" t="s">
        <v>593</v>
      </c>
      <c r="Q347" s="2" t="s">
        <v>594</v>
      </c>
      <c r="R347" s="2" t="s">
        <v>3777</v>
      </c>
      <c r="S347" s="2" t="s">
        <v>3778</v>
      </c>
      <c r="T347" s="2" t="s">
        <v>597</v>
      </c>
      <c r="U347" s="2" t="n">
        <v>22</v>
      </c>
      <c r="V347" s="2" t="s">
        <v>77</v>
      </c>
      <c r="W347" s="2" t="n">
        <v>1</v>
      </c>
      <c r="X347" s="2" t="s">
        <v>3779</v>
      </c>
      <c r="Y347" s="2"/>
      <c r="Z347" s="2"/>
      <c r="AA347" s="2"/>
      <c r="AB347" s="2"/>
      <c r="AC347" s="2" t="s">
        <v>471</v>
      </c>
      <c r="AD347" s="2"/>
      <c r="AE347" s="2"/>
      <c r="AF347" s="2"/>
      <c r="AG347" s="2" t="s">
        <v>3780</v>
      </c>
      <c r="AH347" s="2" t="s">
        <v>3781</v>
      </c>
      <c r="AI347" s="2" t="s">
        <v>3782</v>
      </c>
      <c r="AJ347" s="2"/>
      <c r="AK347" s="2"/>
      <c r="AL347" s="2"/>
      <c r="AM347" s="2"/>
      <c r="AN347" s="2" t="s">
        <v>172</v>
      </c>
      <c r="AO347" s="2" t="s">
        <v>3783</v>
      </c>
      <c r="AP347" s="2" t="s">
        <v>89</v>
      </c>
    </row>
    <row r="348" customFormat="false" ht="15" hidden="false" customHeight="false" outlineLevel="0" collapsed="false">
      <c r="A348" s="8" t="s">
        <v>3784</v>
      </c>
      <c r="B348" s="8" t="s">
        <v>3784</v>
      </c>
      <c r="C348" s="2" t="s">
        <v>3785</v>
      </c>
      <c r="D348" s="2" t="s">
        <v>141</v>
      </c>
      <c r="E348" s="2" t="s">
        <v>142</v>
      </c>
      <c r="F348" s="9" t="n">
        <f aca="false">Precios!N348</f>
        <v>480</v>
      </c>
      <c r="G348" s="2" t="n">
        <v>103</v>
      </c>
      <c r="H348" s="10" t="str">
        <f aca="false">Parámetros!$B$28</f>
        <v>Nuevo</v>
      </c>
      <c r="I348" s="10" t="str">
        <f aca="false">Parámetros!$B$29</f>
        <v>Clásica</v>
      </c>
      <c r="J348" s="11" t="s">
        <v>3786</v>
      </c>
      <c r="K348" s="10" t="str">
        <f aca="false">Parámetros!$B$30</f>
        <v>Mercado Envíos</v>
      </c>
      <c r="L348" s="2" t="str">
        <f aca="false">IF(F348&gt;=Parámetros!$B$7,"Envío gratis (obligatorio en Mercado Libre)",Parámetros!$B$31)</f>
        <v>Envío gratis (obligatorio en Mercado Libre)</v>
      </c>
      <c r="M348" s="10" t="str">
        <f aca="false">Parámetros!$B$32</f>
        <v>No acepto</v>
      </c>
      <c r="N348" s="10" t="str">
        <f aca="false">Parámetros!$B$33</f>
        <v>Sin garantía</v>
      </c>
      <c r="O348" s="2"/>
      <c r="P348" s="2" t="s">
        <v>3787</v>
      </c>
      <c r="Q348" s="2" t="s">
        <v>830</v>
      </c>
      <c r="R348" s="2" t="s">
        <v>3788</v>
      </c>
      <c r="S348" s="2"/>
      <c r="T348" s="2" t="s">
        <v>216</v>
      </c>
      <c r="U348" s="2" t="n">
        <v>14</v>
      </c>
      <c r="V348" s="2" t="s">
        <v>217</v>
      </c>
      <c r="W348" s="2" t="n">
        <v>14</v>
      </c>
      <c r="X348" s="2" t="s">
        <v>3789</v>
      </c>
      <c r="Y348" s="2" t="s">
        <v>3790</v>
      </c>
      <c r="Z348" s="2" t="s">
        <v>133</v>
      </c>
      <c r="AA348" s="2"/>
      <c r="AB348" s="2"/>
      <c r="AC348" s="2"/>
      <c r="AD348" s="2"/>
      <c r="AE348" s="2"/>
      <c r="AF348" s="2"/>
      <c r="AG348" s="2" t="s">
        <v>3791</v>
      </c>
      <c r="AH348" s="2" t="s">
        <v>3792</v>
      </c>
      <c r="AI348" s="2"/>
      <c r="AJ348" s="2"/>
      <c r="AK348" s="2"/>
      <c r="AL348" s="2"/>
      <c r="AM348" s="2"/>
      <c r="AN348" s="2" t="s">
        <v>87</v>
      </c>
      <c r="AO348" s="2" t="s">
        <v>3793</v>
      </c>
      <c r="AP348" s="2" t="s">
        <v>89</v>
      </c>
    </row>
    <row r="349" customFormat="false" ht="15" hidden="false" customHeight="false" outlineLevel="0" collapsed="false">
      <c r="A349" s="8" t="s">
        <v>3794</v>
      </c>
      <c r="B349" s="8" t="s">
        <v>3794</v>
      </c>
      <c r="C349" s="2" t="s">
        <v>3795</v>
      </c>
      <c r="D349" s="2" t="s">
        <v>3796</v>
      </c>
      <c r="E349" s="2" t="s">
        <v>3797</v>
      </c>
      <c r="F349" s="9" t="n">
        <f aca="false">Precios!N349</f>
        <v>480</v>
      </c>
      <c r="G349" s="2" t="n">
        <v>171</v>
      </c>
      <c r="H349" s="10" t="str">
        <f aca="false">Parámetros!$B$28</f>
        <v>Nuevo</v>
      </c>
      <c r="I349" s="10" t="str">
        <f aca="false">Parámetros!$B$29</f>
        <v>Clásica</v>
      </c>
      <c r="J349" s="11" t="s">
        <v>3798</v>
      </c>
      <c r="K349" s="10" t="str">
        <f aca="false">Parámetros!$B$30</f>
        <v>Mercado Envíos</v>
      </c>
      <c r="L349" s="2" t="str">
        <f aca="false">IF(F349&gt;=Parámetros!$B$7,"Envío gratis (obligatorio en Mercado Libre)",Parámetros!$B$31)</f>
        <v>Envío gratis (obligatorio en Mercado Libre)</v>
      </c>
      <c r="M349" s="10" t="str">
        <f aca="false">Parámetros!$B$32</f>
        <v>No acepto</v>
      </c>
      <c r="N349" s="10" t="str">
        <f aca="false">Parámetros!$B$33</f>
        <v>Sin garantía</v>
      </c>
      <c r="O349" s="2"/>
      <c r="P349" s="2" t="s">
        <v>3799</v>
      </c>
      <c r="Q349" s="2" t="s">
        <v>830</v>
      </c>
      <c r="R349" s="2"/>
      <c r="S349" s="2"/>
      <c r="T349" s="2" t="s">
        <v>216</v>
      </c>
      <c r="U349" s="2" t="n">
        <v>2</v>
      </c>
      <c r="V349" s="2" t="s">
        <v>217</v>
      </c>
      <c r="W349" s="2" t="n">
        <v>2</v>
      </c>
      <c r="X349" s="2" t="s">
        <v>3800</v>
      </c>
      <c r="Y349" s="2" t="s">
        <v>3541</v>
      </c>
      <c r="Z349" s="2" t="s">
        <v>133</v>
      </c>
      <c r="AA349" s="2"/>
      <c r="AB349" s="2"/>
      <c r="AC349" s="2"/>
      <c r="AD349" s="2"/>
      <c r="AE349" s="2"/>
      <c r="AF349" s="2"/>
      <c r="AG349" s="2" t="s">
        <v>3801</v>
      </c>
      <c r="AH349" s="2" t="s">
        <v>3802</v>
      </c>
      <c r="AI349" s="2" t="s">
        <v>3803</v>
      </c>
      <c r="AJ349" s="2"/>
      <c r="AK349" s="2"/>
      <c r="AL349" s="2"/>
      <c r="AM349" s="2"/>
      <c r="AN349" s="2" t="s">
        <v>87</v>
      </c>
      <c r="AO349" s="2" t="s">
        <v>3804</v>
      </c>
      <c r="AP349" s="2" t="s">
        <v>89</v>
      </c>
    </row>
    <row r="350" customFormat="false" ht="15" hidden="false" customHeight="false" outlineLevel="0" collapsed="false">
      <c r="A350" s="8" t="s">
        <v>3805</v>
      </c>
      <c r="B350" s="8" t="s">
        <v>3805</v>
      </c>
      <c r="C350" s="2" t="s">
        <v>3806</v>
      </c>
      <c r="D350" s="2" t="s">
        <v>237</v>
      </c>
      <c r="E350" s="2" t="s">
        <v>238</v>
      </c>
      <c r="F350" s="9" t="n">
        <f aca="false">Precios!N350</f>
        <v>143</v>
      </c>
      <c r="G350" s="2" t="n">
        <v>1299</v>
      </c>
      <c r="H350" s="10" t="str">
        <f aca="false">Parámetros!$B$28</f>
        <v>Nuevo</v>
      </c>
      <c r="I350" s="10" t="str">
        <f aca="false">Parámetros!$B$29</f>
        <v>Clásica</v>
      </c>
      <c r="J350" s="11" t="s">
        <v>3807</v>
      </c>
      <c r="K350" s="10" t="str">
        <f aca="false">Parámetros!$B$30</f>
        <v>Mercado Envíos</v>
      </c>
      <c r="L350" s="2" t="str">
        <f aca="false">IF(F350&gt;=Parámetros!$B$7,"Envío gratis (obligatorio en Mercado Libre)",Parámetros!$B$31)</f>
        <v>A cargo del comprador</v>
      </c>
      <c r="M350" s="10" t="str">
        <f aca="false">Parámetros!$B$32</f>
        <v>No acepto</v>
      </c>
      <c r="N350" s="10" t="str">
        <f aca="false">Parámetros!$B$33</f>
        <v>Sin garantía</v>
      </c>
      <c r="O350" s="2"/>
      <c r="P350" s="2" t="s">
        <v>3808</v>
      </c>
      <c r="Q350" s="2" t="s">
        <v>741</v>
      </c>
      <c r="R350" s="2" t="s">
        <v>3809</v>
      </c>
      <c r="S350" s="2"/>
      <c r="T350" s="2" t="s">
        <v>1009</v>
      </c>
      <c r="U350" s="2" t="n">
        <v>12</v>
      </c>
      <c r="V350" s="2" t="s">
        <v>1575</v>
      </c>
      <c r="W350" s="2" t="n">
        <v>12</v>
      </c>
      <c r="X350" s="2" t="s">
        <v>3810</v>
      </c>
      <c r="Y350" s="2" t="s">
        <v>3811</v>
      </c>
      <c r="Z350" s="2" t="s">
        <v>133</v>
      </c>
      <c r="AA350" s="2"/>
      <c r="AB350" s="2"/>
      <c r="AC350" s="2"/>
      <c r="AD350" s="2"/>
      <c r="AE350" s="2"/>
      <c r="AF350" s="2" t="s">
        <v>3812</v>
      </c>
      <c r="AG350" s="2" t="s">
        <v>3813</v>
      </c>
      <c r="AH350" s="2" t="s">
        <v>3814</v>
      </c>
      <c r="AI350" s="2" t="s">
        <v>3815</v>
      </c>
      <c r="AJ350" s="2"/>
      <c r="AK350" s="2"/>
      <c r="AL350" s="2"/>
      <c r="AM350" s="2"/>
      <c r="AN350" s="2" t="s">
        <v>87</v>
      </c>
      <c r="AO350" s="2" t="s">
        <v>3816</v>
      </c>
      <c r="AP350" s="2" t="s">
        <v>89</v>
      </c>
    </row>
    <row r="351" customFormat="false" ht="15" hidden="false" customHeight="false" outlineLevel="0" collapsed="false">
      <c r="A351" s="8" t="s">
        <v>3817</v>
      </c>
      <c r="B351" s="8" t="s">
        <v>3817</v>
      </c>
      <c r="C351" s="2" t="s">
        <v>3818</v>
      </c>
      <c r="D351" s="2" t="s">
        <v>141</v>
      </c>
      <c r="E351" s="2" t="s">
        <v>142</v>
      </c>
      <c r="F351" s="9" t="n">
        <f aca="false">Precios!N351</f>
        <v>137</v>
      </c>
      <c r="G351" s="2" t="n">
        <v>220</v>
      </c>
      <c r="H351" s="10" t="str">
        <f aca="false">Parámetros!$B$28</f>
        <v>Nuevo</v>
      </c>
      <c r="I351" s="10" t="str">
        <f aca="false">Parámetros!$B$29</f>
        <v>Clásica</v>
      </c>
      <c r="J351" s="11" t="s">
        <v>3819</v>
      </c>
      <c r="K351" s="10" t="str">
        <f aca="false">Parámetros!$B$30</f>
        <v>Mercado Envíos</v>
      </c>
      <c r="L351" s="2" t="str">
        <f aca="false">IF(F351&gt;=Parámetros!$B$7,"Envío gratis (obligatorio en Mercado Libre)",Parámetros!$B$31)</f>
        <v>A cargo del comprador</v>
      </c>
      <c r="M351" s="10" t="str">
        <f aca="false">Parámetros!$B$32</f>
        <v>No acepto</v>
      </c>
      <c r="N351" s="10" t="str">
        <f aca="false">Parámetros!$B$33</f>
        <v>Sin garantía</v>
      </c>
      <c r="O351" s="2"/>
      <c r="P351" s="2" t="s">
        <v>1139</v>
      </c>
      <c r="Q351" s="2" t="s">
        <v>332</v>
      </c>
      <c r="R351" s="2" t="s">
        <v>1139</v>
      </c>
      <c r="S351" s="2" t="s">
        <v>471</v>
      </c>
      <c r="T351" s="2" t="s">
        <v>1140</v>
      </c>
      <c r="U351" s="2" t="n">
        <v>24</v>
      </c>
      <c r="V351" s="2" t="s">
        <v>130</v>
      </c>
      <c r="W351" s="2" t="n">
        <v>24</v>
      </c>
      <c r="X351" s="2" t="s">
        <v>1142</v>
      </c>
      <c r="Y351" s="2" t="s">
        <v>3820</v>
      </c>
      <c r="Z351" s="2" t="s">
        <v>133</v>
      </c>
      <c r="AA351" s="2" t="s">
        <v>3374</v>
      </c>
      <c r="AB351" s="2"/>
      <c r="AC351" s="2" t="s">
        <v>471</v>
      </c>
      <c r="AD351" s="2"/>
      <c r="AE351" s="2"/>
      <c r="AF351" s="2" t="s">
        <v>3821</v>
      </c>
      <c r="AG351" s="2" t="s">
        <v>3813</v>
      </c>
      <c r="AH351" s="2" t="s">
        <v>3822</v>
      </c>
      <c r="AI351" s="2" t="s">
        <v>3823</v>
      </c>
      <c r="AJ351" s="2"/>
      <c r="AK351" s="2"/>
      <c r="AL351" s="2"/>
      <c r="AM351" s="2"/>
      <c r="AN351" s="2" t="s">
        <v>87</v>
      </c>
      <c r="AO351" s="2" t="s">
        <v>3824</v>
      </c>
      <c r="AP351" s="2" t="s">
        <v>89</v>
      </c>
    </row>
    <row r="352" customFormat="false" ht="15" hidden="false" customHeight="false" outlineLevel="0" collapsed="false">
      <c r="A352" s="8" t="s">
        <v>3825</v>
      </c>
      <c r="B352" s="8" t="s">
        <v>3825</v>
      </c>
      <c r="C352" s="2" t="s">
        <v>3826</v>
      </c>
      <c r="D352" s="2" t="s">
        <v>1641</v>
      </c>
      <c r="E352" s="2" t="s">
        <v>1642</v>
      </c>
      <c r="F352" s="9" t="n">
        <f aca="false">Precios!N352</f>
        <v>441</v>
      </c>
      <c r="G352" s="2" t="n">
        <v>1</v>
      </c>
      <c r="H352" s="10" t="str">
        <f aca="false">Parámetros!$B$28</f>
        <v>Nuevo</v>
      </c>
      <c r="I352" s="10" t="str">
        <f aca="false">Parámetros!$B$29</f>
        <v>Clásica</v>
      </c>
      <c r="J352" s="11" t="s">
        <v>3827</v>
      </c>
      <c r="K352" s="10" t="str">
        <f aca="false">Parámetros!$B$30</f>
        <v>Mercado Envíos</v>
      </c>
      <c r="L352" s="2" t="str">
        <f aca="false">IF(F352&gt;=Parámetros!$B$7,"Envío gratis (obligatorio en Mercado Libre)",Parámetros!$B$31)</f>
        <v>Envío gratis (obligatorio en Mercado Libre)</v>
      </c>
      <c r="M352" s="10" t="str">
        <f aca="false">Parámetros!$B$32</f>
        <v>No acepto</v>
      </c>
      <c r="N352" s="10" t="str">
        <f aca="false">Parámetros!$B$33</f>
        <v>Sin garantía</v>
      </c>
      <c r="O352" s="2"/>
      <c r="P352" s="2" t="s">
        <v>2790</v>
      </c>
      <c r="Q352" s="2" t="s">
        <v>3828</v>
      </c>
      <c r="R352" s="2" t="s">
        <v>2790</v>
      </c>
      <c r="S352" s="2"/>
      <c r="T352" s="2" t="s">
        <v>3829</v>
      </c>
      <c r="U352" s="2" t="n">
        <v>10</v>
      </c>
      <c r="V352" s="2" t="s">
        <v>530</v>
      </c>
      <c r="W352" s="2" t="n">
        <v>10</v>
      </c>
      <c r="X352" s="2" t="s">
        <v>3830</v>
      </c>
      <c r="Y352" s="2"/>
      <c r="Z352" s="2" t="s">
        <v>337</v>
      </c>
      <c r="AA352" s="2"/>
      <c r="AB352" s="2"/>
      <c r="AC352" s="2"/>
      <c r="AD352" s="2"/>
      <c r="AE352" s="2"/>
      <c r="AF352" s="2"/>
      <c r="AG352" s="2" t="s">
        <v>3831</v>
      </c>
      <c r="AH352" s="2" t="s">
        <v>3832</v>
      </c>
      <c r="AI352" s="2"/>
      <c r="AJ352" s="2"/>
      <c r="AK352" s="2"/>
      <c r="AL352" s="2"/>
      <c r="AM352" s="2"/>
      <c r="AN352" s="2" t="s">
        <v>87</v>
      </c>
      <c r="AO352" s="2" t="s">
        <v>3833</v>
      </c>
      <c r="AP352" s="2" t="s">
        <v>89</v>
      </c>
    </row>
    <row r="353" customFormat="false" ht="15" hidden="false" customHeight="false" outlineLevel="0" collapsed="false">
      <c r="A353" s="8" t="s">
        <v>3834</v>
      </c>
      <c r="B353" s="8" t="s">
        <v>3834</v>
      </c>
      <c r="C353" s="2" t="s">
        <v>3835</v>
      </c>
      <c r="D353" s="2" t="s">
        <v>159</v>
      </c>
      <c r="E353" s="2" t="s">
        <v>160</v>
      </c>
      <c r="F353" s="9" t="n">
        <f aca="false">Precios!N353</f>
        <v>227</v>
      </c>
      <c r="G353" s="2" t="n">
        <v>202</v>
      </c>
      <c r="H353" s="10" t="str">
        <f aca="false">Parámetros!$B$28</f>
        <v>Nuevo</v>
      </c>
      <c r="I353" s="10" t="str">
        <f aca="false">Parámetros!$B$29</f>
        <v>Clásica</v>
      </c>
      <c r="J353" s="11" t="s">
        <v>3836</v>
      </c>
      <c r="K353" s="10" t="str">
        <f aca="false">Parámetros!$B$30</f>
        <v>Mercado Envíos</v>
      </c>
      <c r="L353" s="2" t="str">
        <f aca="false">IF(F353&gt;=Parámetros!$B$7,"Envío gratis (obligatorio en Mercado Libre)",Parámetros!$B$31)</f>
        <v>A cargo del comprador</v>
      </c>
      <c r="M353" s="10" t="str">
        <f aca="false">Parámetros!$B$32</f>
        <v>No acepto</v>
      </c>
      <c r="N353" s="10" t="str">
        <f aca="false">Parámetros!$B$33</f>
        <v>Sin garantía</v>
      </c>
      <c r="O353" s="2"/>
      <c r="P353" s="2" t="s">
        <v>227</v>
      </c>
      <c r="Q353" s="2" t="s">
        <v>164</v>
      </c>
      <c r="R353" s="2" t="s">
        <v>864</v>
      </c>
      <c r="S353" s="2" t="s">
        <v>3837</v>
      </c>
      <c r="T353" s="2" t="s">
        <v>1034</v>
      </c>
      <c r="U353" s="2" t="n">
        <v>40</v>
      </c>
      <c r="V353" s="2" t="s">
        <v>168</v>
      </c>
      <c r="W353" s="2" t="n">
        <v>40</v>
      </c>
      <c r="X353" s="2"/>
      <c r="Y353" s="2"/>
      <c r="Z353" s="2"/>
      <c r="AA353" s="2" t="s">
        <v>263</v>
      </c>
      <c r="AB353" s="2" t="s">
        <v>3838</v>
      </c>
      <c r="AC353" s="2"/>
      <c r="AD353" s="2" t="s">
        <v>103</v>
      </c>
      <c r="AE353" s="2"/>
      <c r="AF353" s="2"/>
      <c r="AG353" s="2" t="s">
        <v>3839</v>
      </c>
      <c r="AH353" s="2" t="s">
        <v>3840</v>
      </c>
      <c r="AI353" s="2"/>
      <c r="AJ353" s="2"/>
      <c r="AK353" s="2"/>
      <c r="AL353" s="2"/>
      <c r="AM353" s="2"/>
      <c r="AN353" s="2" t="s">
        <v>172</v>
      </c>
      <c r="AO353" s="2" t="s">
        <v>3841</v>
      </c>
      <c r="AP353" s="2" t="s">
        <v>89</v>
      </c>
    </row>
    <row r="354" customFormat="false" ht="15" hidden="false" customHeight="false" outlineLevel="0" collapsed="false">
      <c r="A354" s="8" t="s">
        <v>3842</v>
      </c>
      <c r="B354" s="8" t="s">
        <v>3842</v>
      </c>
      <c r="C354" s="2" t="s">
        <v>3843</v>
      </c>
      <c r="D354" s="2" t="s">
        <v>300</v>
      </c>
      <c r="E354" s="2" t="s">
        <v>301</v>
      </c>
      <c r="F354" s="9" t="n">
        <f aca="false">Precios!N354</f>
        <v>86</v>
      </c>
      <c r="G354" s="2" t="n">
        <v>566</v>
      </c>
      <c r="H354" s="10" t="str">
        <f aca="false">Parámetros!$B$28</f>
        <v>Nuevo</v>
      </c>
      <c r="I354" s="10" t="str">
        <f aca="false">Parámetros!$B$29</f>
        <v>Clásica</v>
      </c>
      <c r="J354" s="11" t="s">
        <v>3844</v>
      </c>
      <c r="K354" s="10" t="str">
        <f aca="false">Parámetros!$B$30</f>
        <v>Mercado Envíos</v>
      </c>
      <c r="L354" s="2" t="str">
        <f aca="false">IF(F354&gt;=Parámetros!$B$7,"Envío gratis (obligatorio en Mercado Libre)",Parámetros!$B$31)</f>
        <v>A cargo del comprador</v>
      </c>
      <c r="M354" s="10" t="str">
        <f aca="false">Parámetros!$B$32</f>
        <v>No acepto</v>
      </c>
      <c r="N354" s="10" t="str">
        <f aca="false">Parámetros!$B$33</f>
        <v>Sin garantía</v>
      </c>
      <c r="O354" s="2"/>
      <c r="P354" s="2" t="s">
        <v>1326</v>
      </c>
      <c r="Q354" s="2" t="s">
        <v>1327</v>
      </c>
      <c r="R354" s="2" t="s">
        <v>3845</v>
      </c>
      <c r="S354" s="2" t="s">
        <v>3846</v>
      </c>
      <c r="T354" s="2" t="s">
        <v>1673</v>
      </c>
      <c r="U354" s="2" t="n">
        <v>237</v>
      </c>
      <c r="V354" s="2" t="s">
        <v>77</v>
      </c>
      <c r="W354" s="2" t="n">
        <v>1</v>
      </c>
      <c r="X354" s="2"/>
      <c r="Y354" s="2"/>
      <c r="Z354" s="2" t="s">
        <v>133</v>
      </c>
      <c r="AA354" s="2" t="s">
        <v>81</v>
      </c>
      <c r="AB354" s="2"/>
      <c r="AC354" s="2" t="s">
        <v>1672</v>
      </c>
      <c r="AD354" s="2"/>
      <c r="AE354" s="2"/>
      <c r="AF354" s="2"/>
      <c r="AG354" s="2" t="s">
        <v>3847</v>
      </c>
      <c r="AH354" s="2" t="s">
        <v>3848</v>
      </c>
      <c r="AI354" s="2"/>
      <c r="AJ354" s="2"/>
      <c r="AK354" s="2"/>
      <c r="AL354" s="2"/>
      <c r="AM354" s="2"/>
      <c r="AN354" s="2" t="s">
        <v>87</v>
      </c>
      <c r="AO354" s="2" t="s">
        <v>3849</v>
      </c>
      <c r="AP354" s="2" t="s">
        <v>89</v>
      </c>
    </row>
    <row r="355" customFormat="false" ht="15" hidden="false" customHeight="false" outlineLevel="0" collapsed="false">
      <c r="A355" s="8" t="s">
        <v>3850</v>
      </c>
      <c r="B355" s="8" t="s">
        <v>3850</v>
      </c>
      <c r="C355" s="2" t="s">
        <v>3851</v>
      </c>
      <c r="D355" s="2" t="s">
        <v>478</v>
      </c>
      <c r="E355" s="2" t="s">
        <v>479</v>
      </c>
      <c r="F355" s="9" t="n">
        <f aca="false">Precios!N355</f>
        <v>562</v>
      </c>
      <c r="G355" s="2" t="n">
        <v>111</v>
      </c>
      <c r="H355" s="10" t="str">
        <f aca="false">Parámetros!$B$28</f>
        <v>Nuevo</v>
      </c>
      <c r="I355" s="10" t="str">
        <f aca="false">Parámetros!$B$29</f>
        <v>Clásica</v>
      </c>
      <c r="J355" s="11" t="s">
        <v>3852</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c r="P355" s="2" t="s">
        <v>3853</v>
      </c>
      <c r="Q355" s="2" t="s">
        <v>3854</v>
      </c>
      <c r="R355" s="2" t="s">
        <v>3855</v>
      </c>
      <c r="S355" s="2"/>
      <c r="T355" s="2" t="s">
        <v>3856</v>
      </c>
      <c r="U355" s="2" t="n">
        <v>10</v>
      </c>
      <c r="V355" s="2" t="s">
        <v>77</v>
      </c>
      <c r="W355" s="2" t="n">
        <v>1</v>
      </c>
      <c r="X355" s="2" t="s">
        <v>3857</v>
      </c>
      <c r="Y355" s="2" t="s">
        <v>3858</v>
      </c>
      <c r="Z355" s="2" t="s">
        <v>488</v>
      </c>
      <c r="AA355" s="2"/>
      <c r="AB355" s="2"/>
      <c r="AC355" s="2"/>
      <c r="AD355" s="2"/>
      <c r="AE355" s="2"/>
      <c r="AF355" s="2"/>
      <c r="AG355" s="2" t="s">
        <v>3859</v>
      </c>
      <c r="AH355" s="2" t="s">
        <v>3860</v>
      </c>
      <c r="AI355" s="2"/>
      <c r="AJ355" s="2"/>
      <c r="AK355" s="2"/>
      <c r="AL355" s="2"/>
      <c r="AM355" s="2"/>
      <c r="AN355" s="2" t="s">
        <v>87</v>
      </c>
      <c r="AO355" s="2" t="s">
        <v>3861</v>
      </c>
      <c r="AP355" s="2" t="s">
        <v>89</v>
      </c>
    </row>
    <row r="356" customFormat="false" ht="15" hidden="false" customHeight="false" outlineLevel="0" collapsed="false">
      <c r="A356" s="8" t="s">
        <v>3862</v>
      </c>
      <c r="B356" s="8" t="s">
        <v>3862</v>
      </c>
      <c r="C356" s="2" t="s">
        <v>3863</v>
      </c>
      <c r="D356" s="2" t="s">
        <v>448</v>
      </c>
      <c r="E356" s="2" t="s">
        <v>449</v>
      </c>
      <c r="F356" s="9" t="n">
        <f aca="false">Precios!N356</f>
        <v>465</v>
      </c>
      <c r="G356" s="2" t="n">
        <v>0</v>
      </c>
      <c r="H356" s="10" t="str">
        <f aca="false">Parámetros!$B$28</f>
        <v>Nuevo</v>
      </c>
      <c r="I356" s="10" t="str">
        <f aca="false">Parámetros!$B$29</f>
        <v>Clásica</v>
      </c>
      <c r="J356" s="11" t="s">
        <v>3864</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c r="P356" s="2" t="s">
        <v>3865</v>
      </c>
      <c r="Q356" s="2" t="s">
        <v>452</v>
      </c>
      <c r="R356" s="2" t="s">
        <v>3866</v>
      </c>
      <c r="S356" s="2"/>
      <c r="T356" s="2" t="s">
        <v>216</v>
      </c>
      <c r="U356" s="2" t="n">
        <v>16</v>
      </c>
      <c r="V356" s="2" t="s">
        <v>217</v>
      </c>
      <c r="W356" s="2" t="n">
        <v>16</v>
      </c>
      <c r="X356" s="2" t="s">
        <v>1563</v>
      </c>
      <c r="Y356" s="2" t="s">
        <v>1564</v>
      </c>
      <c r="Z356" s="2" t="s">
        <v>133</v>
      </c>
      <c r="AA356" s="2"/>
      <c r="AB356" s="2"/>
      <c r="AC356" s="2"/>
      <c r="AD356" s="2"/>
      <c r="AE356" s="2"/>
      <c r="AF356" s="2"/>
      <c r="AG356" s="2" t="s">
        <v>3867</v>
      </c>
      <c r="AH356" s="2" t="s">
        <v>3868</v>
      </c>
      <c r="AI356" s="2" t="s">
        <v>3869</v>
      </c>
      <c r="AJ356" s="2"/>
      <c r="AK356" s="2"/>
      <c r="AL356" s="2"/>
      <c r="AM356" s="2"/>
      <c r="AN356" s="2" t="s">
        <v>87</v>
      </c>
      <c r="AO356" s="2" t="s">
        <v>3870</v>
      </c>
      <c r="AP356" s="2" t="s">
        <v>89</v>
      </c>
    </row>
    <row r="357" customFormat="false" ht="15" hidden="false" customHeight="false" outlineLevel="0" collapsed="false">
      <c r="A357" s="8" t="s">
        <v>3871</v>
      </c>
      <c r="B357" s="8" t="s">
        <v>3871</v>
      </c>
      <c r="C357" s="2" t="s">
        <v>695</v>
      </c>
      <c r="D357" s="2" t="s">
        <v>237</v>
      </c>
      <c r="E357" s="2" t="s">
        <v>238</v>
      </c>
      <c r="F357" s="9" t="n">
        <f aca="false">Precios!N357</f>
        <v>229</v>
      </c>
      <c r="G357" s="2" t="n">
        <v>0</v>
      </c>
      <c r="H357" s="10" t="str">
        <f aca="false">Parámetros!$B$28</f>
        <v>Nuevo</v>
      </c>
      <c r="I357" s="10" t="str">
        <f aca="false">Parámetros!$B$29</f>
        <v>Clásica</v>
      </c>
      <c r="J357" s="11" t="s">
        <v>3872</v>
      </c>
      <c r="K357" s="10" t="str">
        <f aca="false">Parámetros!$B$30</f>
        <v>Mercado Envíos</v>
      </c>
      <c r="L357" s="2" t="str">
        <f aca="false">IF(F357&gt;=Parámetros!$B$7,"Envío gratis (obligatorio en Mercado Libre)",Parámetros!$B$31)</f>
        <v>A cargo del comprador</v>
      </c>
      <c r="M357" s="10" t="str">
        <f aca="false">Parámetros!$B$32</f>
        <v>No acepto</v>
      </c>
      <c r="N357" s="10" t="str">
        <f aca="false">Parámetros!$B$33</f>
        <v>Sin garantía</v>
      </c>
      <c r="O357" s="2"/>
      <c r="P357" s="2" t="s">
        <v>567</v>
      </c>
      <c r="Q357" s="2" t="s">
        <v>126</v>
      </c>
      <c r="R357" s="2" t="s">
        <v>3873</v>
      </c>
      <c r="S357" s="2"/>
      <c r="T357" s="2" t="s">
        <v>149</v>
      </c>
      <c r="U357" s="2" t="n">
        <v>12</v>
      </c>
      <c r="V357" s="2" t="s">
        <v>130</v>
      </c>
      <c r="W357" s="2" t="n">
        <v>12</v>
      </c>
      <c r="X357" s="2" t="s">
        <v>569</v>
      </c>
      <c r="Y357" s="2" t="s">
        <v>568</v>
      </c>
      <c r="Z357" s="2" t="s">
        <v>133</v>
      </c>
      <c r="AA357" s="2" t="s">
        <v>1663</v>
      </c>
      <c r="AB357" s="2"/>
      <c r="AC357" s="2"/>
      <c r="AD357" s="2"/>
      <c r="AE357" s="2"/>
      <c r="AF357" s="2" t="s">
        <v>3222</v>
      </c>
      <c r="AG357" s="2" t="s">
        <v>3874</v>
      </c>
      <c r="AH357" s="2" t="s">
        <v>3875</v>
      </c>
      <c r="AI357" s="2" t="s">
        <v>3876</v>
      </c>
      <c r="AJ357" s="2" t="s">
        <v>3877</v>
      </c>
      <c r="AK357" s="2"/>
      <c r="AL357" s="2"/>
      <c r="AM357" s="2"/>
      <c r="AN357" s="2" t="s">
        <v>87</v>
      </c>
      <c r="AO357" s="2" t="s">
        <v>3878</v>
      </c>
      <c r="AP357" s="2" t="s">
        <v>89</v>
      </c>
    </row>
    <row r="358" customFormat="false" ht="15" hidden="false" customHeight="false" outlineLevel="0" collapsed="false">
      <c r="A358" s="8" t="s">
        <v>3879</v>
      </c>
      <c r="B358" s="8" t="s">
        <v>3879</v>
      </c>
      <c r="C358" s="2" t="s">
        <v>3880</v>
      </c>
      <c r="D358" s="2" t="s">
        <v>141</v>
      </c>
      <c r="E358" s="2" t="s">
        <v>142</v>
      </c>
      <c r="F358" s="9" t="n">
        <f aca="false">Precios!N358</f>
        <v>455</v>
      </c>
      <c r="G358" s="2" t="n">
        <v>231</v>
      </c>
      <c r="H358" s="10" t="str">
        <f aca="false">Parámetros!$B$28</f>
        <v>Nuevo</v>
      </c>
      <c r="I358" s="10" t="str">
        <f aca="false">Parámetros!$B$29</f>
        <v>Clásica</v>
      </c>
      <c r="J358" s="11" t="s">
        <v>3881</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c r="P358" s="2" t="s">
        <v>3139</v>
      </c>
      <c r="Q358" s="2" t="s">
        <v>1491</v>
      </c>
      <c r="R358" s="2" t="s">
        <v>3139</v>
      </c>
      <c r="S358" s="2"/>
      <c r="T358" s="2" t="s">
        <v>1140</v>
      </c>
      <c r="U358" s="2" t="n">
        <v>90</v>
      </c>
      <c r="V358" s="2" t="s">
        <v>130</v>
      </c>
      <c r="W358" s="2" t="n">
        <v>90</v>
      </c>
      <c r="X358" s="2" t="s">
        <v>3882</v>
      </c>
      <c r="Y358" s="2" t="s">
        <v>3883</v>
      </c>
      <c r="Z358" s="2" t="s">
        <v>133</v>
      </c>
      <c r="AA358" s="2" t="s">
        <v>81</v>
      </c>
      <c r="AB358" s="2"/>
      <c r="AC358" s="2"/>
      <c r="AD358" s="2"/>
      <c r="AE358" s="2"/>
      <c r="AF358" s="2"/>
      <c r="AG358" s="2" t="s">
        <v>3813</v>
      </c>
      <c r="AH358" s="2" t="s">
        <v>3884</v>
      </c>
      <c r="AI358" s="2" t="s">
        <v>3885</v>
      </c>
      <c r="AJ358" s="2"/>
      <c r="AK358" s="2"/>
      <c r="AL358" s="2"/>
      <c r="AM358" s="2"/>
      <c r="AN358" s="2" t="s">
        <v>87</v>
      </c>
      <c r="AO358" s="2" t="s">
        <v>3886</v>
      </c>
      <c r="AP358" s="2" t="s">
        <v>89</v>
      </c>
    </row>
    <row r="359" customFormat="false" ht="15" hidden="false" customHeight="false" outlineLevel="0" collapsed="false">
      <c r="A359" s="8" t="s">
        <v>3887</v>
      </c>
      <c r="B359" s="8" t="s">
        <v>3887</v>
      </c>
      <c r="C359" s="2" t="s">
        <v>3888</v>
      </c>
      <c r="D359" s="2" t="s">
        <v>68</v>
      </c>
      <c r="E359" s="2" t="s">
        <v>69</v>
      </c>
      <c r="F359" s="9" t="n">
        <f aca="false">Precios!N359</f>
        <v>1106</v>
      </c>
      <c r="G359" s="2" t="n">
        <v>13</v>
      </c>
      <c r="H359" s="10" t="str">
        <f aca="false">Parámetros!$B$28</f>
        <v>Nuevo</v>
      </c>
      <c r="I359" s="10" t="str">
        <f aca="false">Parámetros!$B$29</f>
        <v>Clásica</v>
      </c>
      <c r="J359" s="11" t="s">
        <v>3889</v>
      </c>
      <c r="K359" s="10" t="str">
        <f aca="false">Parámetros!$B$30</f>
        <v>Mercado Envíos</v>
      </c>
      <c r="L359" s="2" t="str">
        <f aca="false">IF(F359&gt;=Parámetros!$B$7,"Envío gratis (obligatorio en Mercado Libre)",Parámetros!$B$31)</f>
        <v>Envío gratis (obligatorio en Mercado Libre)</v>
      </c>
      <c r="M359" s="10" t="str">
        <f aca="false">Parámetros!$B$32</f>
        <v>No acepto</v>
      </c>
      <c r="N359" s="10" t="str">
        <f aca="false">Parámetros!$B$33</f>
        <v>Sin garantía</v>
      </c>
      <c r="O359" s="2"/>
      <c r="P359" s="2" t="s">
        <v>3890</v>
      </c>
      <c r="Q359" s="2" t="s">
        <v>3891</v>
      </c>
      <c r="R359" s="2" t="s">
        <v>3892</v>
      </c>
      <c r="S359" s="2"/>
      <c r="T359" s="2" t="s">
        <v>1174</v>
      </c>
      <c r="U359" s="2" t="n">
        <v>30</v>
      </c>
      <c r="V359" s="2" t="s">
        <v>130</v>
      </c>
      <c r="W359" s="2" t="n">
        <v>30</v>
      </c>
      <c r="X359" s="2" t="s">
        <v>3893</v>
      </c>
      <c r="Y359" s="2" t="s">
        <v>3894</v>
      </c>
      <c r="Z359" s="2" t="s">
        <v>133</v>
      </c>
      <c r="AA359" s="2" t="s">
        <v>81</v>
      </c>
      <c r="AB359" s="2"/>
      <c r="AC359" s="2"/>
      <c r="AD359" s="2"/>
      <c r="AE359" s="2"/>
      <c r="AF359" s="2"/>
      <c r="AG359" s="2" t="s">
        <v>3895</v>
      </c>
      <c r="AH359" s="2" t="s">
        <v>3896</v>
      </c>
      <c r="AI359" s="2" t="s">
        <v>3897</v>
      </c>
      <c r="AJ359" s="2"/>
      <c r="AK359" s="2"/>
      <c r="AL359" s="2"/>
      <c r="AM359" s="2"/>
      <c r="AN359" s="2" t="s">
        <v>87</v>
      </c>
      <c r="AO359" s="2" t="s">
        <v>3898</v>
      </c>
      <c r="AP359" s="2" t="s">
        <v>89</v>
      </c>
    </row>
    <row r="360" customFormat="false" ht="15" hidden="false" customHeight="false" outlineLevel="0" collapsed="false">
      <c r="A360" s="8" t="s">
        <v>3899</v>
      </c>
      <c r="B360" s="8" t="s">
        <v>3899</v>
      </c>
      <c r="C360" s="2" t="s">
        <v>3900</v>
      </c>
      <c r="D360" s="2" t="s">
        <v>1641</v>
      </c>
      <c r="E360" s="2" t="s">
        <v>1642</v>
      </c>
      <c r="F360" s="9" t="n">
        <f aca="false">Precios!N360</f>
        <v>388</v>
      </c>
      <c r="G360" s="2" t="n">
        <v>98</v>
      </c>
      <c r="H360" s="10" t="str">
        <f aca="false">Parámetros!$B$28</f>
        <v>Nuevo</v>
      </c>
      <c r="I360" s="10" t="str">
        <f aca="false">Parámetros!$B$29</f>
        <v>Clásica</v>
      </c>
      <c r="J360" s="11" t="s">
        <v>3901</v>
      </c>
      <c r="K360" s="10" t="str">
        <f aca="false">Parámetros!$B$30</f>
        <v>Mercado Envíos</v>
      </c>
      <c r="L360" s="2" t="str">
        <f aca="false">IF(F360&gt;=Parámetros!$B$7,"Envío gratis (obligatorio en Mercado Libre)",Parámetros!$B$31)</f>
        <v>Envío gratis (obligatorio en Mercado Libre)</v>
      </c>
      <c r="M360" s="10" t="str">
        <f aca="false">Parámetros!$B$32</f>
        <v>No acepto</v>
      </c>
      <c r="N360" s="10" t="str">
        <f aca="false">Parámetros!$B$33</f>
        <v>Sin garantía</v>
      </c>
      <c r="O360" s="2"/>
      <c r="P360" s="2" t="s">
        <v>3902</v>
      </c>
      <c r="Q360" s="2" t="s">
        <v>3903</v>
      </c>
      <c r="R360" s="2" t="s">
        <v>3904</v>
      </c>
      <c r="S360" s="2"/>
      <c r="T360" s="2" t="s">
        <v>2086</v>
      </c>
      <c r="U360" s="2" t="n">
        <v>15</v>
      </c>
      <c r="V360" s="2" t="s">
        <v>100</v>
      </c>
      <c r="W360" s="2" t="n">
        <v>1</v>
      </c>
      <c r="X360" s="2" t="s">
        <v>3905</v>
      </c>
      <c r="Y360" s="2" t="s">
        <v>3906</v>
      </c>
      <c r="Z360" s="2" t="s">
        <v>1648</v>
      </c>
      <c r="AA360" s="2"/>
      <c r="AB360" s="2"/>
      <c r="AC360" s="2"/>
      <c r="AD360" s="2"/>
      <c r="AE360" s="2"/>
      <c r="AF360" s="2"/>
      <c r="AG360" s="2" t="s">
        <v>3907</v>
      </c>
      <c r="AH360" s="2" t="s">
        <v>3908</v>
      </c>
      <c r="AI360" s="2" t="s">
        <v>3909</v>
      </c>
      <c r="AJ360" s="2"/>
      <c r="AK360" s="2"/>
      <c r="AL360" s="2"/>
      <c r="AM360" s="2"/>
      <c r="AN360" s="2" t="s">
        <v>87</v>
      </c>
      <c r="AO360" s="2" t="s">
        <v>3910</v>
      </c>
      <c r="AP360" s="2" t="s">
        <v>89</v>
      </c>
    </row>
    <row r="361" customFormat="false" ht="15" hidden="false" customHeight="false" outlineLevel="0" collapsed="false">
      <c r="A361" s="8" t="s">
        <v>3911</v>
      </c>
      <c r="B361" s="8" t="s">
        <v>3911</v>
      </c>
      <c r="C361" s="2" t="s">
        <v>3912</v>
      </c>
      <c r="D361" s="2" t="s">
        <v>3913</v>
      </c>
      <c r="E361" s="2" t="s">
        <v>3914</v>
      </c>
      <c r="F361" s="9" t="n">
        <f aca="false">Precios!N361</f>
        <v>278</v>
      </c>
      <c r="G361" s="2" t="n">
        <v>224</v>
      </c>
      <c r="H361" s="10" t="str">
        <f aca="false">Parámetros!$B$28</f>
        <v>Nuevo</v>
      </c>
      <c r="I361" s="10" t="str">
        <f aca="false">Parámetros!$B$29</f>
        <v>Clásica</v>
      </c>
      <c r="J361" s="11" t="s">
        <v>3915</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c r="P361" s="2" t="s">
        <v>3916</v>
      </c>
      <c r="Q361" s="2" t="s">
        <v>2186</v>
      </c>
      <c r="R361" s="2" t="s">
        <v>3917</v>
      </c>
      <c r="S361" s="2"/>
      <c r="T361" s="2" t="s">
        <v>3918</v>
      </c>
      <c r="U361" s="2" t="n">
        <v>5</v>
      </c>
      <c r="V361" s="2" t="s">
        <v>77</v>
      </c>
      <c r="W361" s="2" t="n">
        <v>1</v>
      </c>
      <c r="X361" s="2" t="s">
        <v>3919</v>
      </c>
      <c r="Y361" s="2"/>
      <c r="Z361" s="2" t="s">
        <v>3920</v>
      </c>
      <c r="AA361" s="2" t="s">
        <v>3921</v>
      </c>
      <c r="AB361" s="2"/>
      <c r="AC361" s="2"/>
      <c r="AD361" s="2"/>
      <c r="AE361" s="2"/>
      <c r="AF361" s="2" t="s">
        <v>3922</v>
      </c>
      <c r="AG361" s="2" t="s">
        <v>3923</v>
      </c>
      <c r="AH361" s="2" t="s">
        <v>3924</v>
      </c>
      <c r="AI361" s="2" t="s">
        <v>3925</v>
      </c>
      <c r="AJ361" s="2" t="s">
        <v>3926</v>
      </c>
      <c r="AK361" s="2"/>
      <c r="AL361" s="2"/>
      <c r="AM361" s="2"/>
      <c r="AN361" s="2" t="s">
        <v>87</v>
      </c>
      <c r="AO361" s="2" t="s">
        <v>3927</v>
      </c>
      <c r="AP361" s="2" t="s">
        <v>89</v>
      </c>
    </row>
    <row r="362" customFormat="false" ht="15" hidden="false" customHeight="false" outlineLevel="0" collapsed="false">
      <c r="A362" s="8" t="s">
        <v>3928</v>
      </c>
      <c r="B362" s="8" t="s">
        <v>3928</v>
      </c>
      <c r="C362" s="2" t="s">
        <v>3929</v>
      </c>
      <c r="D362" s="2" t="s">
        <v>448</v>
      </c>
      <c r="E362" s="2" t="s">
        <v>449</v>
      </c>
      <c r="F362" s="9" t="n">
        <f aca="false">Precios!N362</f>
        <v>861</v>
      </c>
      <c r="G362" s="2" t="n">
        <v>12</v>
      </c>
      <c r="H362" s="10" t="str">
        <f aca="false">Parámetros!$B$28</f>
        <v>Nuevo</v>
      </c>
      <c r="I362" s="10" t="str">
        <f aca="false">Parámetros!$B$29</f>
        <v>Clásica</v>
      </c>
      <c r="J362" s="11" t="s">
        <v>3930</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c r="P362" s="2" t="s">
        <v>3931</v>
      </c>
      <c r="Q362" s="2" t="s">
        <v>452</v>
      </c>
      <c r="R362" s="2" t="s">
        <v>3931</v>
      </c>
      <c r="S362" s="2"/>
      <c r="T362" s="2" t="s">
        <v>375</v>
      </c>
      <c r="U362" s="2" t="n">
        <v>6</v>
      </c>
      <c r="V362" s="2" t="s">
        <v>168</v>
      </c>
      <c r="W362" s="2" t="n">
        <v>6</v>
      </c>
      <c r="X362" s="2" t="s">
        <v>3932</v>
      </c>
      <c r="Y362" s="2" t="s">
        <v>3933</v>
      </c>
      <c r="Z362" s="2" t="s">
        <v>377</v>
      </c>
      <c r="AA362" s="2" t="s">
        <v>81</v>
      </c>
      <c r="AB362" s="2"/>
      <c r="AC362" s="2"/>
      <c r="AD362" s="2"/>
      <c r="AE362" s="2"/>
      <c r="AF362" s="2" t="s">
        <v>3934</v>
      </c>
      <c r="AG362" s="2" t="s">
        <v>3935</v>
      </c>
      <c r="AH362" s="2" t="s">
        <v>3936</v>
      </c>
      <c r="AI362" s="2"/>
      <c r="AJ362" s="2"/>
      <c r="AK362" s="2"/>
      <c r="AL362" s="2"/>
      <c r="AM362" s="2"/>
      <c r="AN362" s="2" t="s">
        <v>87</v>
      </c>
      <c r="AO362" s="2" t="s">
        <v>3937</v>
      </c>
      <c r="AP362" s="2" t="s">
        <v>89</v>
      </c>
    </row>
    <row r="363" customFormat="false" ht="15" hidden="false" customHeight="false" outlineLevel="0" collapsed="false">
      <c r="A363" s="8" t="s">
        <v>3938</v>
      </c>
      <c r="B363" s="8" t="s">
        <v>3938</v>
      </c>
      <c r="C363" s="2" t="s">
        <v>3939</v>
      </c>
      <c r="D363" s="2" t="s">
        <v>1641</v>
      </c>
      <c r="E363" s="2" t="s">
        <v>1642</v>
      </c>
      <c r="F363" s="9" t="n">
        <f aca="false">Precios!N363</f>
        <v>484</v>
      </c>
      <c r="G363" s="2" t="n">
        <v>114</v>
      </c>
      <c r="H363" s="10" t="str">
        <f aca="false">Parámetros!$B$28</f>
        <v>Nuevo</v>
      </c>
      <c r="I363" s="10" t="str">
        <f aca="false">Parámetros!$B$29</f>
        <v>Clásica</v>
      </c>
      <c r="J363" s="11" t="s">
        <v>3940</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c r="P363" s="2" t="s">
        <v>3941</v>
      </c>
      <c r="Q363" s="2" t="s">
        <v>3942</v>
      </c>
      <c r="R363" s="2" t="s">
        <v>3943</v>
      </c>
      <c r="S363" s="2"/>
      <c r="T363" s="2" t="s">
        <v>2086</v>
      </c>
      <c r="U363" s="2" t="n">
        <v>40</v>
      </c>
      <c r="V363" s="2" t="s">
        <v>100</v>
      </c>
      <c r="W363" s="2" t="n">
        <v>1</v>
      </c>
      <c r="X363" s="2" t="s">
        <v>3944</v>
      </c>
      <c r="Y363" s="2" t="s">
        <v>3945</v>
      </c>
      <c r="Z363" s="2" t="s">
        <v>1648</v>
      </c>
      <c r="AA363" s="2"/>
      <c r="AB363" s="2"/>
      <c r="AC363" s="2"/>
      <c r="AD363" s="2"/>
      <c r="AE363" s="2"/>
      <c r="AF363" s="2"/>
      <c r="AG363" s="2" t="s">
        <v>3946</v>
      </c>
      <c r="AH363" s="2" t="s">
        <v>3947</v>
      </c>
      <c r="AI363" s="2" t="s">
        <v>3948</v>
      </c>
      <c r="AJ363" s="2"/>
      <c r="AK363" s="2"/>
      <c r="AL363" s="2"/>
      <c r="AM363" s="2"/>
      <c r="AN363" s="2" t="s">
        <v>87</v>
      </c>
      <c r="AO363" s="2" t="s">
        <v>3949</v>
      </c>
      <c r="AP363" s="2" t="s">
        <v>89</v>
      </c>
    </row>
    <row r="364" customFormat="false" ht="15" hidden="false" customHeight="false" outlineLevel="0" collapsed="false">
      <c r="A364" s="8" t="s">
        <v>3950</v>
      </c>
      <c r="B364" s="8" t="s">
        <v>3950</v>
      </c>
      <c r="C364" s="2" t="s">
        <v>3951</v>
      </c>
      <c r="D364" s="2" t="s">
        <v>809</v>
      </c>
      <c r="E364" s="2" t="s">
        <v>810</v>
      </c>
      <c r="F364" s="9" t="n">
        <f aca="false">Precios!N364</f>
        <v>71</v>
      </c>
      <c r="G364" s="2" t="n">
        <v>611</v>
      </c>
      <c r="H364" s="10" t="str">
        <f aca="false">Parámetros!$B$28</f>
        <v>Nuevo</v>
      </c>
      <c r="I364" s="10" t="str">
        <f aca="false">Parámetros!$B$29</f>
        <v>Clásica</v>
      </c>
      <c r="J364" s="11" t="s">
        <v>3952</v>
      </c>
      <c r="K364" s="10" t="str">
        <f aca="false">Parámetros!$B$30</f>
        <v>Mercado Envíos</v>
      </c>
      <c r="L364" s="2" t="str">
        <f aca="false">IF(F364&gt;=Parámetros!$B$7,"Envío gratis (obligatorio en Mercado Libre)",Parámetros!$B$31)</f>
        <v>A cargo del comprador</v>
      </c>
      <c r="M364" s="10" t="str">
        <f aca="false">Parámetros!$B$32</f>
        <v>No acepto</v>
      </c>
      <c r="N364" s="10" t="str">
        <f aca="false">Parámetros!$B$33</f>
        <v>Sin garantía</v>
      </c>
      <c r="O364" s="2"/>
      <c r="P364" s="2" t="s">
        <v>163</v>
      </c>
      <c r="Q364" s="2" t="s">
        <v>164</v>
      </c>
      <c r="R364" s="2" t="s">
        <v>3953</v>
      </c>
      <c r="S364" s="2" t="s">
        <v>3954</v>
      </c>
      <c r="T364" s="2" t="s">
        <v>1241</v>
      </c>
      <c r="U364" s="2" t="n">
        <v>80</v>
      </c>
      <c r="V364" s="2" t="s">
        <v>168</v>
      </c>
      <c r="W364" s="2" t="n">
        <v>1</v>
      </c>
      <c r="X364" s="2"/>
      <c r="Y364" s="2"/>
      <c r="Z364" s="2"/>
      <c r="AA364" s="2" t="s">
        <v>1242</v>
      </c>
      <c r="AB364" s="2"/>
      <c r="AC364" s="2" t="s">
        <v>3954</v>
      </c>
      <c r="AD364" s="2"/>
      <c r="AE364" s="2"/>
      <c r="AF364" s="2"/>
      <c r="AG364" s="2" t="s">
        <v>3955</v>
      </c>
      <c r="AH364" s="2" t="s">
        <v>3956</v>
      </c>
      <c r="AI364" s="2" t="s">
        <v>3957</v>
      </c>
      <c r="AJ364" s="2"/>
      <c r="AK364" s="2"/>
      <c r="AL364" s="2"/>
      <c r="AM364" s="2"/>
      <c r="AN364" s="2" t="s">
        <v>172</v>
      </c>
      <c r="AO364" s="2" t="s">
        <v>3958</v>
      </c>
      <c r="AP364" s="2" t="s">
        <v>89</v>
      </c>
    </row>
    <row r="365" customFormat="false" ht="15" hidden="false" customHeight="false" outlineLevel="0" collapsed="false">
      <c r="A365" s="8" t="s">
        <v>3959</v>
      </c>
      <c r="B365" s="8" t="s">
        <v>3959</v>
      </c>
      <c r="C365" s="2" t="s">
        <v>3960</v>
      </c>
      <c r="D365" s="2" t="s">
        <v>300</v>
      </c>
      <c r="E365" s="2" t="s">
        <v>301</v>
      </c>
      <c r="F365" s="9" t="n">
        <f aca="false">Precios!N365</f>
        <v>169</v>
      </c>
      <c r="G365" s="2" t="n">
        <v>599</v>
      </c>
      <c r="H365" s="10" t="str">
        <f aca="false">Parámetros!$B$28</f>
        <v>Nuevo</v>
      </c>
      <c r="I365" s="10" t="str">
        <f aca="false">Parámetros!$B$29</f>
        <v>Clásica</v>
      </c>
      <c r="J365" s="11" t="s">
        <v>3961</v>
      </c>
      <c r="K365" s="10" t="str">
        <f aca="false">Parámetros!$B$30</f>
        <v>Mercado Envíos</v>
      </c>
      <c r="L365" s="2" t="str">
        <f aca="false">IF(F365&gt;=Parámetros!$B$7,"Envío gratis (obligatorio en Mercado Libre)",Parámetros!$B$31)</f>
        <v>A cargo del comprador</v>
      </c>
      <c r="M365" s="10" t="str">
        <f aca="false">Parámetros!$B$32</f>
        <v>No acepto</v>
      </c>
      <c r="N365" s="10" t="str">
        <f aca="false">Parámetros!$B$33</f>
        <v>Sin garantía</v>
      </c>
      <c r="O365" s="2"/>
      <c r="P365" s="2" t="s">
        <v>3962</v>
      </c>
      <c r="Q365" s="2" t="s">
        <v>126</v>
      </c>
      <c r="R365" s="2" t="s">
        <v>3962</v>
      </c>
      <c r="S365" s="2" t="s">
        <v>2852</v>
      </c>
      <c r="T365" s="2" t="s">
        <v>3963</v>
      </c>
      <c r="U365" s="2" t="n">
        <v>10</v>
      </c>
      <c r="V365" s="2" t="s">
        <v>130</v>
      </c>
      <c r="W365" s="2" t="n">
        <v>10</v>
      </c>
      <c r="X365" s="2" t="s">
        <v>3964</v>
      </c>
      <c r="Y365" s="2" t="s">
        <v>3965</v>
      </c>
      <c r="Z365" s="2" t="s">
        <v>133</v>
      </c>
      <c r="AA365" s="2" t="s">
        <v>81</v>
      </c>
      <c r="AB365" s="2"/>
      <c r="AC365" s="2" t="s">
        <v>2852</v>
      </c>
      <c r="AD365" s="2"/>
      <c r="AE365" s="2"/>
      <c r="AF365" s="2"/>
      <c r="AG365" s="2" t="s">
        <v>3966</v>
      </c>
      <c r="AH365" s="2" t="s">
        <v>3967</v>
      </c>
      <c r="AI365" s="2" t="s">
        <v>3968</v>
      </c>
      <c r="AJ365" s="2" t="s">
        <v>3969</v>
      </c>
      <c r="AK365" s="2"/>
      <c r="AL365" s="2"/>
      <c r="AM365" s="2"/>
      <c r="AN365" s="2" t="s">
        <v>87</v>
      </c>
      <c r="AO365" s="2" t="s">
        <v>3970</v>
      </c>
      <c r="AP365" s="2" t="s">
        <v>89</v>
      </c>
    </row>
    <row r="366" customFormat="false" ht="15" hidden="false" customHeight="false" outlineLevel="0" collapsed="false">
      <c r="A366" s="8" t="s">
        <v>3971</v>
      </c>
      <c r="B366" s="8" t="s">
        <v>3971</v>
      </c>
      <c r="C366" s="2" t="s">
        <v>3972</v>
      </c>
      <c r="D366" s="2" t="s">
        <v>478</v>
      </c>
      <c r="E366" s="2" t="s">
        <v>479</v>
      </c>
      <c r="F366" s="9" t="n">
        <f aca="false">Precios!N366</f>
        <v>182</v>
      </c>
      <c r="G366" s="2" t="n">
        <v>76</v>
      </c>
      <c r="H366" s="10" t="str">
        <f aca="false">Parámetros!$B$28</f>
        <v>Nuevo</v>
      </c>
      <c r="I366" s="10" t="str">
        <f aca="false">Parámetros!$B$29</f>
        <v>Clásica</v>
      </c>
      <c r="J366" s="11" t="s">
        <v>3973</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c r="P366" s="2" t="s">
        <v>3974</v>
      </c>
      <c r="Q366" s="2" t="s">
        <v>3975</v>
      </c>
      <c r="R366" s="2" t="s">
        <v>2929</v>
      </c>
      <c r="S366" s="2"/>
      <c r="T366" s="2" t="s">
        <v>3976</v>
      </c>
      <c r="U366" s="2" t="n">
        <v>3</v>
      </c>
      <c r="V366" s="2" t="s">
        <v>77</v>
      </c>
      <c r="W366" s="2" t="n">
        <v>1</v>
      </c>
      <c r="X366" s="2" t="s">
        <v>2929</v>
      </c>
      <c r="Y366" s="2" t="s">
        <v>2930</v>
      </c>
      <c r="Z366" s="2" t="s">
        <v>488</v>
      </c>
      <c r="AA366" s="2" t="s">
        <v>81</v>
      </c>
      <c r="AB366" s="2"/>
      <c r="AC366" s="2"/>
      <c r="AD366" s="2"/>
      <c r="AE366" s="2"/>
      <c r="AF366" s="2"/>
      <c r="AG366" s="2" t="s">
        <v>3977</v>
      </c>
      <c r="AH366" s="2" t="s">
        <v>3978</v>
      </c>
      <c r="AI366" s="2"/>
      <c r="AJ366" s="2"/>
      <c r="AK366" s="2"/>
      <c r="AL366" s="2"/>
      <c r="AM366" s="2"/>
      <c r="AN366" s="2" t="s">
        <v>87</v>
      </c>
      <c r="AO366" s="2" t="s">
        <v>3979</v>
      </c>
      <c r="AP366" s="2" t="s">
        <v>89</v>
      </c>
    </row>
    <row r="367" customFormat="false" ht="15" hidden="false" customHeight="false" outlineLevel="0" collapsed="false">
      <c r="A367" s="8" t="s">
        <v>3980</v>
      </c>
      <c r="B367" s="8" t="s">
        <v>3980</v>
      </c>
      <c r="C367" s="2" t="s">
        <v>3981</v>
      </c>
      <c r="D367" s="2" t="s">
        <v>963</v>
      </c>
      <c r="E367" s="2" t="s">
        <v>964</v>
      </c>
      <c r="F367" s="9" t="n">
        <f aca="false">Precios!N367</f>
        <v>299</v>
      </c>
      <c r="G367" s="2" t="n">
        <v>68</v>
      </c>
      <c r="H367" s="10" t="str">
        <f aca="false">Parámetros!$B$28</f>
        <v>Nuevo</v>
      </c>
      <c r="I367" s="10" t="str">
        <f aca="false">Parámetros!$B$29</f>
        <v>Clásica</v>
      </c>
      <c r="J367" s="11" t="s">
        <v>3982</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3983</v>
      </c>
      <c r="Q367" s="2" t="s">
        <v>3467</v>
      </c>
      <c r="R367" s="2" t="s">
        <v>3983</v>
      </c>
      <c r="S367" s="2"/>
      <c r="T367" s="2" t="s">
        <v>149</v>
      </c>
      <c r="U367" s="2" t="n">
        <v>20</v>
      </c>
      <c r="V367" s="2" t="s">
        <v>130</v>
      </c>
      <c r="W367" s="2" t="n">
        <v>20</v>
      </c>
      <c r="X367" s="2" t="s">
        <v>3984</v>
      </c>
      <c r="Y367" s="2" t="s">
        <v>3985</v>
      </c>
      <c r="Z367" s="2" t="s">
        <v>133</v>
      </c>
      <c r="AA367" s="2" t="s">
        <v>81</v>
      </c>
      <c r="AB367" s="2"/>
      <c r="AC367" s="2"/>
      <c r="AD367" s="2"/>
      <c r="AE367" s="2"/>
      <c r="AF367" s="2"/>
      <c r="AG367" s="2" t="s">
        <v>3986</v>
      </c>
      <c r="AH367" s="2" t="s">
        <v>3987</v>
      </c>
      <c r="AI367" s="2"/>
      <c r="AJ367" s="2"/>
      <c r="AK367" s="2"/>
      <c r="AL367" s="2"/>
      <c r="AM367" s="2"/>
      <c r="AN367" s="2" t="s">
        <v>87</v>
      </c>
      <c r="AO367" s="2" t="s">
        <v>3988</v>
      </c>
      <c r="AP367" s="2" t="s">
        <v>89</v>
      </c>
    </row>
    <row r="368" customFormat="false" ht="15" hidden="false" customHeight="false" outlineLevel="0" collapsed="false">
      <c r="A368" s="8" t="s">
        <v>3989</v>
      </c>
      <c r="B368" s="8" t="s">
        <v>3989</v>
      </c>
      <c r="C368" s="2" t="s">
        <v>3990</v>
      </c>
      <c r="D368" s="2" t="s">
        <v>141</v>
      </c>
      <c r="E368" s="2" t="s">
        <v>142</v>
      </c>
      <c r="F368" s="9" t="n">
        <f aca="false">Precios!N368</f>
        <v>305</v>
      </c>
      <c r="G368" s="2" t="n">
        <v>0</v>
      </c>
      <c r="H368" s="10" t="str">
        <f aca="false">Parámetros!$B$28</f>
        <v>Nuevo</v>
      </c>
      <c r="I368" s="10" t="str">
        <f aca="false">Parámetros!$B$29</f>
        <v>Clásica</v>
      </c>
      <c r="J368" s="11" t="s">
        <v>3991</v>
      </c>
      <c r="K368" s="10" t="str">
        <f aca="false">Parámetros!$B$30</f>
        <v>Mercado Envíos</v>
      </c>
      <c r="L368" s="2" t="str">
        <f aca="false">IF(F368&gt;=Parámetros!$B$7,"Envío gratis (obligatorio en Mercado Libre)",Parámetros!$B$31)</f>
        <v>Envío gratis (obligatorio en Mercado Libre)</v>
      </c>
      <c r="M368" s="10" t="str">
        <f aca="false">Parámetros!$B$32</f>
        <v>No acepto</v>
      </c>
      <c r="N368" s="10" t="str">
        <f aca="false">Parámetros!$B$33</f>
        <v>Sin garantía</v>
      </c>
      <c r="O368" s="2"/>
      <c r="P368" s="2" t="s">
        <v>3992</v>
      </c>
      <c r="Q368" s="2" t="s">
        <v>332</v>
      </c>
      <c r="R368" s="2" t="s">
        <v>3992</v>
      </c>
      <c r="S368" s="2" t="s">
        <v>3993</v>
      </c>
      <c r="T368" s="2" t="s">
        <v>3994</v>
      </c>
      <c r="U368" s="2" t="n">
        <v>174</v>
      </c>
      <c r="V368" s="2" t="s">
        <v>100</v>
      </c>
      <c r="W368" s="2" t="n">
        <v>1</v>
      </c>
      <c r="X368" s="2" t="s">
        <v>3995</v>
      </c>
      <c r="Y368" s="2"/>
      <c r="Z368" s="2" t="s">
        <v>133</v>
      </c>
      <c r="AA368" s="2" t="s">
        <v>3374</v>
      </c>
      <c r="AB368" s="2"/>
      <c r="AC368" s="2" t="s">
        <v>2852</v>
      </c>
      <c r="AD368" s="2"/>
      <c r="AE368" s="2"/>
      <c r="AF368" s="2"/>
      <c r="AG368" s="2" t="s">
        <v>3996</v>
      </c>
      <c r="AH368" s="2" t="s">
        <v>3997</v>
      </c>
      <c r="AI368" s="2"/>
      <c r="AJ368" s="2"/>
      <c r="AK368" s="2"/>
      <c r="AL368" s="2"/>
      <c r="AM368" s="2"/>
      <c r="AN368" s="2" t="s">
        <v>87</v>
      </c>
      <c r="AO368" s="2" t="s">
        <v>3998</v>
      </c>
      <c r="AP368" s="2" t="s">
        <v>89</v>
      </c>
    </row>
    <row r="369" customFormat="false" ht="15" hidden="false" customHeight="false" outlineLevel="0" collapsed="false">
      <c r="A369" s="8" t="s">
        <v>3999</v>
      </c>
      <c r="B369" s="8" t="s">
        <v>3999</v>
      </c>
      <c r="C369" s="2" t="s">
        <v>4000</v>
      </c>
      <c r="D369" s="2" t="s">
        <v>448</v>
      </c>
      <c r="E369" s="2" t="s">
        <v>449</v>
      </c>
      <c r="F369" s="9" t="n">
        <f aca="false">Precios!N369</f>
        <v>392</v>
      </c>
      <c r="G369" s="2" t="n">
        <v>61</v>
      </c>
      <c r="H369" s="10" t="str">
        <f aca="false">Parámetros!$B$28</f>
        <v>Nuevo</v>
      </c>
      <c r="I369" s="10" t="str">
        <f aca="false">Parámetros!$B$29</f>
        <v>Clásica</v>
      </c>
      <c r="J369" s="11" t="s">
        <v>4001</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c r="P369" s="2" t="s">
        <v>4002</v>
      </c>
      <c r="Q369" s="2" t="s">
        <v>2186</v>
      </c>
      <c r="R369" s="2" t="s">
        <v>4003</v>
      </c>
      <c r="S369" s="2"/>
      <c r="T369" s="2" t="s">
        <v>149</v>
      </c>
      <c r="U369" s="2" t="n">
        <v>7</v>
      </c>
      <c r="V369" s="2" t="s">
        <v>130</v>
      </c>
      <c r="W369" s="2" t="n">
        <v>7</v>
      </c>
      <c r="X369" s="2" t="s">
        <v>4004</v>
      </c>
      <c r="Y369" s="2" t="s">
        <v>2354</v>
      </c>
      <c r="Z369" s="2" t="s">
        <v>133</v>
      </c>
      <c r="AA369" s="2" t="s">
        <v>81</v>
      </c>
      <c r="AB369" s="2"/>
      <c r="AC369" s="2"/>
      <c r="AD369" s="2"/>
      <c r="AE369" s="2"/>
      <c r="AF369" s="2"/>
      <c r="AG369" s="2" t="s">
        <v>4005</v>
      </c>
      <c r="AH369" s="2" t="s">
        <v>4006</v>
      </c>
      <c r="AI369" s="2" t="s">
        <v>4007</v>
      </c>
      <c r="AJ369" s="2" t="s">
        <v>4008</v>
      </c>
      <c r="AK369" s="2"/>
      <c r="AL369" s="2"/>
      <c r="AM369" s="2"/>
      <c r="AN369" s="2" t="s">
        <v>87</v>
      </c>
      <c r="AO369" s="2" t="s">
        <v>4009</v>
      </c>
      <c r="AP369" s="2" t="s">
        <v>89</v>
      </c>
    </row>
    <row r="370" customFormat="false" ht="15" hidden="false" customHeight="false" outlineLevel="0" collapsed="false">
      <c r="A370" s="8" t="s">
        <v>4010</v>
      </c>
      <c r="B370" s="8" t="s">
        <v>4010</v>
      </c>
      <c r="C370" s="2" t="s">
        <v>4011</v>
      </c>
      <c r="D370" s="2" t="s">
        <v>345</v>
      </c>
      <c r="E370" s="2" t="s">
        <v>346</v>
      </c>
      <c r="F370" s="9" t="n">
        <f aca="false">Precios!N370</f>
        <v>1222</v>
      </c>
      <c r="G370" s="2" t="n">
        <v>0</v>
      </c>
      <c r="H370" s="10" t="str">
        <f aca="false">Parámetros!$B$28</f>
        <v>Nuevo</v>
      </c>
      <c r="I370" s="10" t="str">
        <f aca="false">Parámetros!$B$29</f>
        <v>Clásica</v>
      </c>
      <c r="J370" s="11" t="s">
        <v>4012</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c r="P370" s="2" t="s">
        <v>3941</v>
      </c>
      <c r="Q370" s="2" t="s">
        <v>3446</v>
      </c>
      <c r="R370" s="2" t="s">
        <v>3941</v>
      </c>
      <c r="S370" s="2" t="s">
        <v>4013</v>
      </c>
      <c r="T370" s="2" t="s">
        <v>530</v>
      </c>
      <c r="U370" s="2" t="n">
        <v>12</v>
      </c>
      <c r="V370" s="2" t="s">
        <v>100</v>
      </c>
      <c r="W370" s="2" t="n">
        <v>10</v>
      </c>
      <c r="X370" s="2" t="s">
        <v>4014</v>
      </c>
      <c r="Y370" s="2" t="s">
        <v>4015</v>
      </c>
      <c r="Z370" s="2" t="s">
        <v>133</v>
      </c>
      <c r="AA370" s="2"/>
      <c r="AB370" s="2"/>
      <c r="AC370" s="2"/>
      <c r="AD370" s="2"/>
      <c r="AE370" s="2"/>
      <c r="AF370" s="2" t="s">
        <v>4016</v>
      </c>
      <c r="AG370" s="2" t="s">
        <v>4017</v>
      </c>
      <c r="AH370" s="2" t="s">
        <v>4018</v>
      </c>
      <c r="AI370" s="2" t="s">
        <v>4019</v>
      </c>
      <c r="AJ370" s="2" t="s">
        <v>4020</v>
      </c>
      <c r="AK370" s="2" t="s">
        <v>4021</v>
      </c>
      <c r="AL370" s="2"/>
      <c r="AM370" s="2"/>
      <c r="AN370" s="2" t="s">
        <v>87</v>
      </c>
      <c r="AO370" s="2" t="s">
        <v>4022</v>
      </c>
      <c r="AP370" s="2" t="s">
        <v>89</v>
      </c>
    </row>
    <row r="371" customFormat="false" ht="15" hidden="false" customHeight="false" outlineLevel="0" collapsed="false">
      <c r="A371" s="8" t="s">
        <v>4023</v>
      </c>
      <c r="B371" s="8" t="s">
        <v>4023</v>
      </c>
      <c r="C371" s="2" t="s">
        <v>4024</v>
      </c>
      <c r="D371" s="2" t="s">
        <v>993</v>
      </c>
      <c r="E371" s="2" t="s">
        <v>994</v>
      </c>
      <c r="F371" s="9" t="n">
        <f aca="false">Precios!N371</f>
        <v>227</v>
      </c>
      <c r="G371" s="2" t="n">
        <v>0</v>
      </c>
      <c r="H371" s="10" t="str">
        <f aca="false">Parámetros!$B$28</f>
        <v>Nuevo</v>
      </c>
      <c r="I371" s="10" t="str">
        <f aca="false">Parámetros!$B$29</f>
        <v>Clásica</v>
      </c>
      <c r="J371" s="11" t="s">
        <v>4025</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c r="P371" s="2" t="s">
        <v>1451</v>
      </c>
      <c r="Q371" s="2" t="s">
        <v>4026</v>
      </c>
      <c r="R371" s="2" t="s">
        <v>1452</v>
      </c>
      <c r="S371" s="2" t="s">
        <v>4027</v>
      </c>
      <c r="T371" s="2" t="s">
        <v>4028</v>
      </c>
      <c r="U371" s="2" t="n">
        <v>3</v>
      </c>
      <c r="V371" s="2" t="s">
        <v>1291</v>
      </c>
      <c r="W371" s="2" t="n">
        <v>3</v>
      </c>
      <c r="X371" s="2" t="s">
        <v>1455</v>
      </c>
      <c r="Y371" s="2" t="s">
        <v>4029</v>
      </c>
      <c r="Z371" s="2" t="s">
        <v>1294</v>
      </c>
      <c r="AA371" s="2"/>
      <c r="AB371" s="2"/>
      <c r="AC371" s="2"/>
      <c r="AD371" s="2" t="s">
        <v>551</v>
      </c>
      <c r="AE371" s="2"/>
      <c r="AF371" s="2"/>
      <c r="AG371" s="2" t="s">
        <v>4030</v>
      </c>
      <c r="AH371" s="2" t="s">
        <v>4031</v>
      </c>
      <c r="AI371" s="2"/>
      <c r="AJ371" s="2"/>
      <c r="AK371" s="2"/>
      <c r="AL371" s="2"/>
      <c r="AM371" s="2"/>
      <c r="AN371" s="2" t="s">
        <v>87</v>
      </c>
      <c r="AO371" s="2" t="s">
        <v>4032</v>
      </c>
      <c r="AP371" s="2" t="s">
        <v>89</v>
      </c>
    </row>
    <row r="372" customFormat="false" ht="15" hidden="false" customHeight="false" outlineLevel="0" collapsed="false">
      <c r="A372" s="8" t="s">
        <v>4033</v>
      </c>
      <c r="B372" s="8" t="s">
        <v>4033</v>
      </c>
      <c r="C372" s="2" t="s">
        <v>4034</v>
      </c>
      <c r="D372" s="2" t="s">
        <v>4035</v>
      </c>
      <c r="E372" s="2" t="s">
        <v>4036</v>
      </c>
      <c r="F372" s="9" t="n">
        <f aca="false">Precios!N372</f>
        <v>478</v>
      </c>
      <c r="G372" s="2" t="n">
        <v>25</v>
      </c>
      <c r="H372" s="10" t="str">
        <f aca="false">Parámetros!$B$28</f>
        <v>Nuevo</v>
      </c>
      <c r="I372" s="10" t="str">
        <f aca="false">Parámetros!$B$29</f>
        <v>Clásica</v>
      </c>
      <c r="J372" s="11" t="s">
        <v>4037</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c r="P372" s="2" t="s">
        <v>787</v>
      </c>
      <c r="Q372" s="2"/>
      <c r="R372" s="2"/>
      <c r="S372" s="2"/>
      <c r="T372" s="2" t="s">
        <v>4038</v>
      </c>
      <c r="U372" s="2" t="n">
        <v>1</v>
      </c>
      <c r="V372" s="2" t="s">
        <v>1808</v>
      </c>
      <c r="W372" s="2" t="n">
        <v>12</v>
      </c>
      <c r="X372" s="2"/>
      <c r="Y372" s="2" t="s">
        <v>4039</v>
      </c>
      <c r="Z372" s="2" t="s">
        <v>337</v>
      </c>
      <c r="AA372" s="2"/>
      <c r="AB372" s="2"/>
      <c r="AC372" s="2"/>
      <c r="AD372" s="2"/>
      <c r="AE372" s="2"/>
      <c r="AF372" s="2"/>
      <c r="AG372" s="2" t="s">
        <v>4040</v>
      </c>
      <c r="AH372" s="2" t="s">
        <v>4041</v>
      </c>
      <c r="AI372" s="2"/>
      <c r="AJ372" s="2"/>
      <c r="AK372" s="2"/>
      <c r="AL372" s="2"/>
      <c r="AM372" s="2"/>
      <c r="AN372" s="2" t="s">
        <v>87</v>
      </c>
      <c r="AO372" s="2" t="s">
        <v>4042</v>
      </c>
      <c r="AP372" s="2" t="s">
        <v>89</v>
      </c>
    </row>
    <row r="373" customFormat="false" ht="15" hidden="false" customHeight="false" outlineLevel="0" collapsed="false">
      <c r="A373" s="8" t="s">
        <v>4043</v>
      </c>
      <c r="B373" s="8" t="s">
        <v>4043</v>
      </c>
      <c r="C373" s="2" t="s">
        <v>4044</v>
      </c>
      <c r="D373" s="2" t="s">
        <v>704</v>
      </c>
      <c r="E373" s="2" t="s">
        <v>705</v>
      </c>
      <c r="F373" s="9" t="n">
        <f aca="false">Precios!N373</f>
        <v>194</v>
      </c>
      <c r="G373" s="2" t="n">
        <v>313</v>
      </c>
      <c r="H373" s="10" t="str">
        <f aca="false">Parámetros!$B$28</f>
        <v>Nuevo</v>
      </c>
      <c r="I373" s="10" t="str">
        <f aca="false">Parámetros!$B$29</f>
        <v>Clásica</v>
      </c>
      <c r="J373" s="11" t="s">
        <v>4045</v>
      </c>
      <c r="K373" s="10" t="str">
        <f aca="false">Parámetros!$B$30</f>
        <v>Mercado Envíos</v>
      </c>
      <c r="L373" s="2" t="str">
        <f aca="false">IF(F373&gt;=Parámetros!$B$7,"Envío gratis (obligatorio en Mercado Libre)",Parámetros!$B$31)</f>
        <v>A cargo del comprador</v>
      </c>
      <c r="M373" s="10" t="str">
        <f aca="false">Parámetros!$B$32</f>
        <v>No acepto</v>
      </c>
      <c r="N373" s="10" t="str">
        <f aca="false">Parámetros!$B$33</f>
        <v>Sin garantía</v>
      </c>
      <c r="O373" s="2"/>
      <c r="P373" s="2" t="s">
        <v>2937</v>
      </c>
      <c r="Q373" s="2" t="s">
        <v>1022</v>
      </c>
      <c r="R373" s="2" t="s">
        <v>4046</v>
      </c>
      <c r="S373" s="2" t="s">
        <v>1108</v>
      </c>
      <c r="T373" s="2" t="s">
        <v>4047</v>
      </c>
      <c r="U373" s="2" t="n">
        <v>140</v>
      </c>
      <c r="V373" s="2" t="s">
        <v>77</v>
      </c>
      <c r="W373" s="2" t="n">
        <v>1</v>
      </c>
      <c r="X373" s="2" t="s">
        <v>4048</v>
      </c>
      <c r="Y373" s="2" t="s">
        <v>4049</v>
      </c>
      <c r="Z373" s="2" t="s">
        <v>133</v>
      </c>
      <c r="AA373" s="2" t="s">
        <v>4050</v>
      </c>
      <c r="AB373" s="2"/>
      <c r="AC373" s="2" t="s">
        <v>1318</v>
      </c>
      <c r="AD373" s="2"/>
      <c r="AE373" s="2"/>
      <c r="AF373" s="2"/>
      <c r="AG373" s="2" t="s">
        <v>4051</v>
      </c>
      <c r="AH373" s="2" t="s">
        <v>4052</v>
      </c>
      <c r="AI373" s="2"/>
      <c r="AJ373" s="2"/>
      <c r="AK373" s="2"/>
      <c r="AL373" s="2"/>
      <c r="AM373" s="2"/>
      <c r="AN373" s="2" t="s">
        <v>87</v>
      </c>
      <c r="AO373" s="2" t="s">
        <v>4053</v>
      </c>
      <c r="AP373" s="2" t="s">
        <v>89</v>
      </c>
    </row>
    <row r="374" customFormat="false" ht="15" hidden="false" customHeight="false" outlineLevel="0" collapsed="false">
      <c r="A374" s="8" t="s">
        <v>4054</v>
      </c>
      <c r="B374" s="8" t="s">
        <v>4054</v>
      </c>
      <c r="C374" s="2" t="s">
        <v>4055</v>
      </c>
      <c r="D374" s="2" t="s">
        <v>448</v>
      </c>
      <c r="E374" s="2" t="s">
        <v>449</v>
      </c>
      <c r="F374" s="9" t="n">
        <f aca="false">Precios!N374</f>
        <v>276</v>
      </c>
      <c r="G374" s="2" t="n">
        <v>95</v>
      </c>
      <c r="H374" s="10" t="str">
        <f aca="false">Parámetros!$B$28</f>
        <v>Nuevo</v>
      </c>
      <c r="I374" s="10" t="str">
        <f aca="false">Parámetros!$B$29</f>
        <v>Clásica</v>
      </c>
      <c r="J374" s="11" t="s">
        <v>4056</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c r="P374" s="2" t="s">
        <v>2094</v>
      </c>
      <c r="Q374" s="2" t="s">
        <v>874</v>
      </c>
      <c r="R374" s="2"/>
      <c r="S374" s="2"/>
      <c r="T374" s="2" t="s">
        <v>1575</v>
      </c>
      <c r="U374" s="2" t="n">
        <v>12</v>
      </c>
      <c r="V374" s="2" t="s">
        <v>1575</v>
      </c>
      <c r="W374" s="2" t="n">
        <v>12</v>
      </c>
      <c r="X374" s="2" t="s">
        <v>4057</v>
      </c>
      <c r="Y374" s="2" t="s">
        <v>2354</v>
      </c>
      <c r="Z374" s="2" t="s">
        <v>133</v>
      </c>
      <c r="AA374" s="2"/>
      <c r="AB374" s="2"/>
      <c r="AC374" s="2"/>
      <c r="AD374" s="2"/>
      <c r="AE374" s="2"/>
      <c r="AF374" s="2"/>
      <c r="AG374" s="2" t="s">
        <v>4058</v>
      </c>
      <c r="AH374" s="2" t="s">
        <v>4059</v>
      </c>
      <c r="AI374" s="2" t="s">
        <v>4060</v>
      </c>
      <c r="AJ374" s="2" t="s">
        <v>4061</v>
      </c>
      <c r="AK374" s="2"/>
      <c r="AL374" s="2"/>
      <c r="AM374" s="2"/>
      <c r="AN374" s="2" t="s">
        <v>87</v>
      </c>
      <c r="AO374" s="2" t="s">
        <v>4062</v>
      </c>
      <c r="AP374" s="2" t="s">
        <v>89</v>
      </c>
    </row>
    <row r="375" customFormat="false" ht="15" hidden="false" customHeight="false" outlineLevel="0" collapsed="false">
      <c r="A375" s="8" t="s">
        <v>4063</v>
      </c>
      <c r="B375" s="8" t="s">
        <v>4063</v>
      </c>
      <c r="C375" s="2" t="s">
        <v>4064</v>
      </c>
      <c r="D375" s="2" t="s">
        <v>237</v>
      </c>
      <c r="E375" s="2" t="s">
        <v>238</v>
      </c>
      <c r="F375" s="9" t="n">
        <f aca="false">Precios!N375</f>
        <v>299</v>
      </c>
      <c r="G375" s="2" t="n">
        <v>145</v>
      </c>
      <c r="H375" s="10" t="str">
        <f aca="false">Parámetros!$B$28</f>
        <v>Nuevo</v>
      </c>
      <c r="I375" s="10" t="str">
        <f aca="false">Parámetros!$B$29</f>
        <v>Clásica</v>
      </c>
      <c r="J375" s="11" t="s">
        <v>4065</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c r="P375" s="2" t="s">
        <v>1007</v>
      </c>
      <c r="Q375" s="2" t="s">
        <v>874</v>
      </c>
      <c r="R375" s="2" t="s">
        <v>4066</v>
      </c>
      <c r="S375" s="2"/>
      <c r="T375" s="2" t="s">
        <v>1575</v>
      </c>
      <c r="U375" s="2" t="n">
        <v>20</v>
      </c>
      <c r="V375" s="2" t="s">
        <v>1575</v>
      </c>
      <c r="W375" s="2" t="n">
        <v>20</v>
      </c>
      <c r="X375" s="2" t="s">
        <v>4067</v>
      </c>
      <c r="Y375" s="2" t="s">
        <v>4068</v>
      </c>
      <c r="Z375" s="2" t="s">
        <v>133</v>
      </c>
      <c r="AA375" s="2" t="s">
        <v>4069</v>
      </c>
      <c r="AB375" s="2"/>
      <c r="AC375" s="2"/>
      <c r="AD375" s="2"/>
      <c r="AE375" s="2"/>
      <c r="AF375" s="2"/>
      <c r="AG375" s="2" t="s">
        <v>4070</v>
      </c>
      <c r="AH375" s="2" t="s">
        <v>4071</v>
      </c>
      <c r="AI375" s="2"/>
      <c r="AJ375" s="2"/>
      <c r="AK375" s="2"/>
      <c r="AL375" s="2"/>
      <c r="AM375" s="2"/>
      <c r="AN375" s="2" t="s">
        <v>87</v>
      </c>
      <c r="AO375" s="2" t="s">
        <v>4072</v>
      </c>
      <c r="AP375" s="2" t="s">
        <v>89</v>
      </c>
    </row>
    <row r="376" customFormat="false" ht="15" hidden="false" customHeight="false" outlineLevel="0" collapsed="false">
      <c r="A376" s="8" t="s">
        <v>4073</v>
      </c>
      <c r="B376" s="8" t="s">
        <v>4073</v>
      </c>
      <c r="C376" s="2" t="s">
        <v>4074</v>
      </c>
      <c r="D376" s="2" t="s">
        <v>141</v>
      </c>
      <c r="E376" s="2" t="s">
        <v>142</v>
      </c>
      <c r="F376" s="9" t="n">
        <f aca="false">Precios!N376</f>
        <v>230</v>
      </c>
      <c r="G376" s="2" t="n">
        <v>1356</v>
      </c>
      <c r="H376" s="10" t="str">
        <f aca="false">Parámetros!$B$28</f>
        <v>Nuevo</v>
      </c>
      <c r="I376" s="10" t="str">
        <f aca="false">Parámetros!$B$29</f>
        <v>Clásica</v>
      </c>
      <c r="J376" s="11" t="s">
        <v>4075</v>
      </c>
      <c r="K376" s="10" t="str">
        <f aca="false">Parámetros!$B$30</f>
        <v>Mercado Envíos</v>
      </c>
      <c r="L376" s="2" t="str">
        <f aca="false">IF(F376&gt;=Parámetros!$B$7,"Envío gratis (obligatorio en Mercado Libre)",Parámetros!$B$31)</f>
        <v>A cargo del comprador</v>
      </c>
      <c r="M376" s="10" t="str">
        <f aca="false">Parámetros!$B$32</f>
        <v>No acepto</v>
      </c>
      <c r="N376" s="10" t="str">
        <f aca="false">Parámetros!$B$33</f>
        <v>Sin garantía</v>
      </c>
      <c r="O376" s="2"/>
      <c r="P376" s="2" t="s">
        <v>4076</v>
      </c>
      <c r="Q376" s="2"/>
      <c r="R376" s="2" t="s">
        <v>4076</v>
      </c>
      <c r="S376" s="2"/>
      <c r="T376" s="2" t="s">
        <v>530</v>
      </c>
      <c r="U376" s="2" t="n">
        <v>5</v>
      </c>
      <c r="V376" s="2" t="s">
        <v>100</v>
      </c>
      <c r="W376" s="2" t="n">
        <v>50</v>
      </c>
      <c r="X376" s="2" t="s">
        <v>4077</v>
      </c>
      <c r="Y376" s="2"/>
      <c r="Z376" s="2" t="s">
        <v>133</v>
      </c>
      <c r="AA376" s="2"/>
      <c r="AB376" s="2"/>
      <c r="AC376" s="2"/>
      <c r="AD376" s="2"/>
      <c r="AE376" s="2"/>
      <c r="AF376" s="2"/>
      <c r="AG376" s="2" t="s">
        <v>4078</v>
      </c>
      <c r="AH376" s="2" t="s">
        <v>4079</v>
      </c>
      <c r="AI376" s="2"/>
      <c r="AJ376" s="2"/>
      <c r="AK376" s="2"/>
      <c r="AL376" s="2"/>
      <c r="AM376" s="2"/>
      <c r="AN376" s="2" t="s">
        <v>87</v>
      </c>
      <c r="AO376" s="2" t="s">
        <v>4080</v>
      </c>
      <c r="AP376" s="2" t="s">
        <v>89</v>
      </c>
    </row>
    <row r="377" customFormat="false" ht="15" hidden="false" customHeight="false" outlineLevel="0" collapsed="false">
      <c r="A377" s="8" t="s">
        <v>4081</v>
      </c>
      <c r="B377" s="8" t="s">
        <v>4081</v>
      </c>
      <c r="C377" s="2" t="s">
        <v>4082</v>
      </c>
      <c r="D377" s="2" t="s">
        <v>345</v>
      </c>
      <c r="E377" s="2" t="s">
        <v>346</v>
      </c>
      <c r="F377" s="9" t="n">
        <f aca="false">Precios!N377</f>
        <v>574</v>
      </c>
      <c r="G377" s="2" t="n">
        <v>27</v>
      </c>
      <c r="H377" s="10" t="str">
        <f aca="false">Parámetros!$B$28</f>
        <v>Nuevo</v>
      </c>
      <c r="I377" s="10" t="str">
        <f aca="false">Parámetros!$B$29</f>
        <v>Clásica</v>
      </c>
      <c r="J377" s="11" t="s">
        <v>4083</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c r="P377" s="2" t="s">
        <v>4084</v>
      </c>
      <c r="Q377" s="2" t="s">
        <v>741</v>
      </c>
      <c r="R377" s="2" t="s">
        <v>4085</v>
      </c>
      <c r="S377" s="2"/>
      <c r="T377" s="2" t="s">
        <v>130</v>
      </c>
      <c r="U377" s="2" t="n">
        <v>50</v>
      </c>
      <c r="V377" s="2" t="s">
        <v>130</v>
      </c>
      <c r="W377" s="2" t="n">
        <v>50</v>
      </c>
      <c r="X377" s="2" t="s">
        <v>4086</v>
      </c>
      <c r="Y377" s="2" t="s">
        <v>4087</v>
      </c>
      <c r="Z377" s="2" t="s">
        <v>133</v>
      </c>
      <c r="AA377" s="2" t="s">
        <v>1663</v>
      </c>
      <c r="AB377" s="2"/>
      <c r="AC377" s="2"/>
      <c r="AD377" s="2"/>
      <c r="AE377" s="2"/>
      <c r="AF377" s="2"/>
      <c r="AG377" s="2" t="s">
        <v>4088</v>
      </c>
      <c r="AH377" s="2" t="s">
        <v>4089</v>
      </c>
      <c r="AI377" s="2"/>
      <c r="AJ377" s="2"/>
      <c r="AK377" s="2"/>
      <c r="AL377" s="2"/>
      <c r="AM377" s="2"/>
      <c r="AN377" s="2" t="s">
        <v>87</v>
      </c>
      <c r="AO377" s="2" t="s">
        <v>4090</v>
      </c>
      <c r="AP377" s="2" t="s">
        <v>89</v>
      </c>
    </row>
    <row r="378" customFormat="false" ht="15" hidden="false" customHeight="false" outlineLevel="0" collapsed="false">
      <c r="A378" s="8" t="s">
        <v>4091</v>
      </c>
      <c r="B378" s="8" t="s">
        <v>4091</v>
      </c>
      <c r="C378" s="2" t="s">
        <v>4092</v>
      </c>
      <c r="D378" s="2" t="s">
        <v>448</v>
      </c>
      <c r="E378" s="2" t="s">
        <v>449</v>
      </c>
      <c r="F378" s="9" t="n">
        <f aca="false">Precios!N378</f>
        <v>455</v>
      </c>
      <c r="G378" s="2" t="n">
        <v>0</v>
      </c>
      <c r="H378" s="10" t="str">
        <f aca="false">Parámetros!$B$28</f>
        <v>Nuevo</v>
      </c>
      <c r="I378" s="10" t="str">
        <f aca="false">Parámetros!$B$29</f>
        <v>Clásica</v>
      </c>
      <c r="J378" s="11" t="s">
        <v>4093</v>
      </c>
      <c r="K378" s="10" t="str">
        <f aca="false">Parámetros!$B$30</f>
        <v>Mercado Envíos</v>
      </c>
      <c r="L378" s="2" t="str">
        <f aca="false">IF(F378&gt;=Parámetros!$B$7,"Envío gratis (obligatorio en Mercado Libre)",Parámetros!$B$31)</f>
        <v>Envío gratis (obligatorio en Mercado Libre)</v>
      </c>
      <c r="M378" s="10" t="str">
        <f aca="false">Parámetros!$B$32</f>
        <v>No acepto</v>
      </c>
      <c r="N378" s="10" t="str">
        <f aca="false">Parámetros!$B$33</f>
        <v>Sin garantía</v>
      </c>
      <c r="O378" s="2"/>
      <c r="P378" s="2" t="s">
        <v>4094</v>
      </c>
      <c r="Q378" s="2" t="s">
        <v>928</v>
      </c>
      <c r="R378" s="2"/>
      <c r="S378" s="2"/>
      <c r="T378" s="2" t="s">
        <v>130</v>
      </c>
      <c r="U378" s="2" t="n">
        <v>3</v>
      </c>
      <c r="V378" s="2" t="s">
        <v>130</v>
      </c>
      <c r="W378" s="2" t="n">
        <v>3</v>
      </c>
      <c r="X378" s="2" t="s">
        <v>4095</v>
      </c>
      <c r="Y378" s="2" t="s">
        <v>453</v>
      </c>
      <c r="Z378" s="2" t="s">
        <v>133</v>
      </c>
      <c r="AA378" s="2"/>
      <c r="AB378" s="2"/>
      <c r="AC378" s="2"/>
      <c r="AD378" s="2"/>
      <c r="AE378" s="2"/>
      <c r="AF378" s="2"/>
      <c r="AG378" s="2" t="s">
        <v>4096</v>
      </c>
      <c r="AH378" s="2" t="s">
        <v>4097</v>
      </c>
      <c r="AI378" s="2"/>
      <c r="AJ378" s="2"/>
      <c r="AK378" s="2"/>
      <c r="AL378" s="2"/>
      <c r="AM378" s="2"/>
      <c r="AN378" s="2" t="s">
        <v>87</v>
      </c>
      <c r="AO378" s="2" t="s">
        <v>4098</v>
      </c>
      <c r="AP378" s="2" t="s">
        <v>89</v>
      </c>
    </row>
    <row r="379" customFormat="false" ht="15" hidden="false" customHeight="false" outlineLevel="0" collapsed="false">
      <c r="A379" s="8" t="s">
        <v>4099</v>
      </c>
      <c r="B379" s="8" t="s">
        <v>4099</v>
      </c>
      <c r="C379" s="2" t="s">
        <v>4100</v>
      </c>
      <c r="D379" s="2" t="s">
        <v>575</v>
      </c>
      <c r="E379" s="2" t="s">
        <v>576</v>
      </c>
      <c r="F379" s="9" t="n">
        <f aca="false">Precios!N379</f>
        <v>217</v>
      </c>
      <c r="G379" s="2" t="n">
        <v>5</v>
      </c>
      <c r="H379" s="10" t="str">
        <f aca="false">Parámetros!$B$28</f>
        <v>Nuevo</v>
      </c>
      <c r="I379" s="10" t="str">
        <f aca="false">Parámetros!$B$29</f>
        <v>Clásica</v>
      </c>
      <c r="J379" s="11" t="s">
        <v>4101</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c r="P379" s="2" t="s">
        <v>3274</v>
      </c>
      <c r="Q379" s="2" t="s">
        <v>3275</v>
      </c>
      <c r="R379" s="2" t="s">
        <v>3276</v>
      </c>
      <c r="S379" s="2" t="s">
        <v>4102</v>
      </c>
      <c r="T379" s="2" t="s">
        <v>4103</v>
      </c>
      <c r="U379" s="2" t="n">
        <v>13</v>
      </c>
      <c r="V379" s="2" t="s">
        <v>168</v>
      </c>
      <c r="W379" s="2" t="n">
        <v>13</v>
      </c>
      <c r="X379" s="2"/>
      <c r="Y379" s="2"/>
      <c r="Z379" s="2"/>
      <c r="AA379" s="2"/>
      <c r="AB379" s="2" t="s">
        <v>4104</v>
      </c>
      <c r="AC379" s="2"/>
      <c r="AD379" s="2" t="s">
        <v>103</v>
      </c>
      <c r="AE379" s="2"/>
      <c r="AF379" s="2"/>
      <c r="AG379" s="2" t="s">
        <v>4105</v>
      </c>
      <c r="AH379" s="2" t="s">
        <v>4106</v>
      </c>
      <c r="AI379" s="2" t="s">
        <v>4107</v>
      </c>
      <c r="AJ379" s="2"/>
      <c r="AK379" s="2"/>
      <c r="AL379" s="2"/>
      <c r="AM379" s="2"/>
      <c r="AN379" s="2" t="s">
        <v>172</v>
      </c>
      <c r="AO379" s="2" t="s">
        <v>4108</v>
      </c>
      <c r="AP379" s="2" t="s">
        <v>89</v>
      </c>
    </row>
    <row r="380" customFormat="false" ht="15" hidden="false" customHeight="false" outlineLevel="0" collapsed="false">
      <c r="A380" s="8" t="s">
        <v>4109</v>
      </c>
      <c r="B380" s="8" t="s">
        <v>4109</v>
      </c>
      <c r="C380" s="2" t="s">
        <v>4110</v>
      </c>
      <c r="D380" s="2" t="s">
        <v>448</v>
      </c>
      <c r="E380" s="2" t="s">
        <v>449</v>
      </c>
      <c r="F380" s="9" t="n">
        <f aca="false">Precios!N380</f>
        <v>821</v>
      </c>
      <c r="G380" s="2" t="n">
        <v>52</v>
      </c>
      <c r="H380" s="10" t="str">
        <f aca="false">Parámetros!$B$28</f>
        <v>Nuevo</v>
      </c>
      <c r="I380" s="10" t="str">
        <f aca="false">Parámetros!$B$29</f>
        <v>Clásica</v>
      </c>
      <c r="J380" s="11" t="s">
        <v>4111</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c r="P380" s="2" t="s">
        <v>4112</v>
      </c>
      <c r="Q380" s="2" t="s">
        <v>3903</v>
      </c>
      <c r="R380" s="2"/>
      <c r="S380" s="2"/>
      <c r="T380" s="2" t="s">
        <v>130</v>
      </c>
      <c r="U380" s="2" t="n">
        <v>4</v>
      </c>
      <c r="V380" s="2" t="s">
        <v>130</v>
      </c>
      <c r="W380" s="2" t="n">
        <v>4</v>
      </c>
      <c r="X380" s="2" t="s">
        <v>4113</v>
      </c>
      <c r="Y380" s="2" t="s">
        <v>4114</v>
      </c>
      <c r="Z380" s="2" t="s">
        <v>133</v>
      </c>
      <c r="AA380" s="2"/>
      <c r="AB380" s="2"/>
      <c r="AC380" s="2"/>
      <c r="AD380" s="2" t="s">
        <v>551</v>
      </c>
      <c r="AE380" s="2"/>
      <c r="AF380" s="2"/>
      <c r="AG380" s="2" t="s">
        <v>4115</v>
      </c>
      <c r="AH380" s="2" t="s">
        <v>4116</v>
      </c>
      <c r="AI380" s="2"/>
      <c r="AJ380" s="2"/>
      <c r="AK380" s="2"/>
      <c r="AL380" s="2"/>
      <c r="AM380" s="2"/>
      <c r="AN380" s="2" t="s">
        <v>87</v>
      </c>
      <c r="AO380" s="2" t="s">
        <v>4117</v>
      </c>
      <c r="AP380" s="2" t="s">
        <v>89</v>
      </c>
    </row>
    <row r="381" customFormat="false" ht="15" hidden="false" customHeight="false" outlineLevel="0" collapsed="false">
      <c r="A381" s="8" t="s">
        <v>4118</v>
      </c>
      <c r="B381" s="8" t="s">
        <v>4118</v>
      </c>
      <c r="C381" s="2" t="s">
        <v>4119</v>
      </c>
      <c r="D381" s="2" t="s">
        <v>141</v>
      </c>
      <c r="E381" s="2" t="s">
        <v>142</v>
      </c>
      <c r="F381" s="9" t="n">
        <f aca="false">Precios!N381</f>
        <v>279</v>
      </c>
      <c r="G381" s="2" t="n">
        <v>58</v>
      </c>
      <c r="H381" s="10" t="str">
        <f aca="false">Parámetros!$B$28</f>
        <v>Nuevo</v>
      </c>
      <c r="I381" s="10" t="str">
        <f aca="false">Parámetros!$B$29</f>
        <v>Clásica</v>
      </c>
      <c r="J381" s="11" t="s">
        <v>4120</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c r="P381" s="2" t="s">
        <v>1784</v>
      </c>
      <c r="Q381" s="2" t="s">
        <v>395</v>
      </c>
      <c r="R381" s="2"/>
      <c r="S381" s="2"/>
      <c r="T381" s="2" t="s">
        <v>530</v>
      </c>
      <c r="U381" s="2" t="n">
        <v>18</v>
      </c>
      <c r="V381" s="2" t="s">
        <v>530</v>
      </c>
      <c r="W381" s="2" t="n">
        <v>18</v>
      </c>
      <c r="X381" s="2" t="s">
        <v>1785</v>
      </c>
      <c r="Y381" s="2" t="s">
        <v>4121</v>
      </c>
      <c r="Z381" s="2" t="s">
        <v>133</v>
      </c>
      <c r="AA381" s="2"/>
      <c r="AB381" s="2"/>
      <c r="AC381" s="2"/>
      <c r="AD381" s="2"/>
      <c r="AE381" s="2"/>
      <c r="AF381" s="2"/>
      <c r="AG381" s="2" t="s">
        <v>4122</v>
      </c>
      <c r="AH381" s="2" t="s">
        <v>4123</v>
      </c>
      <c r="AI381" s="2" t="s">
        <v>4124</v>
      </c>
      <c r="AJ381" s="2"/>
      <c r="AK381" s="2"/>
      <c r="AL381" s="2"/>
      <c r="AM381" s="2"/>
      <c r="AN381" s="2" t="s">
        <v>87</v>
      </c>
      <c r="AO381" s="2" t="s">
        <v>4125</v>
      </c>
      <c r="AP381" s="2" t="s">
        <v>89</v>
      </c>
    </row>
    <row r="382" customFormat="false" ht="15" hidden="false" customHeight="false" outlineLevel="0" collapsed="false">
      <c r="A382" s="8" t="s">
        <v>4126</v>
      </c>
      <c r="B382" s="8" t="s">
        <v>4126</v>
      </c>
      <c r="C382" s="2" t="s">
        <v>4127</v>
      </c>
      <c r="D382" s="2" t="s">
        <v>448</v>
      </c>
      <c r="E382" s="2" t="s">
        <v>449</v>
      </c>
      <c r="F382" s="9" t="n">
        <f aca="false">Precios!N382</f>
        <v>583</v>
      </c>
      <c r="G382" s="2" t="n">
        <v>138</v>
      </c>
      <c r="H382" s="10" t="str">
        <f aca="false">Parámetros!$B$28</f>
        <v>Nuevo</v>
      </c>
      <c r="I382" s="10" t="str">
        <f aca="false">Parámetros!$B$29</f>
        <v>Clásica</v>
      </c>
      <c r="J382" s="11" t="s">
        <v>4128</v>
      </c>
      <c r="K382" s="10" t="str">
        <f aca="false">Parámetros!$B$30</f>
        <v>Mercado Envíos</v>
      </c>
      <c r="L382" s="2" t="str">
        <f aca="false">IF(F382&gt;=Parámetros!$B$7,"Envío gratis (obligatorio en Mercado Libre)",Parámetros!$B$31)</f>
        <v>Envío gratis (obligatorio en Mercado Libre)</v>
      </c>
      <c r="M382" s="10" t="str">
        <f aca="false">Parámetros!$B$32</f>
        <v>No acepto</v>
      </c>
      <c r="N382" s="10" t="str">
        <f aca="false">Parámetros!$B$33</f>
        <v>Sin garantía</v>
      </c>
      <c r="O382" s="2"/>
      <c r="P382" s="2" t="s">
        <v>3254</v>
      </c>
      <c r="Q382" s="2" t="s">
        <v>741</v>
      </c>
      <c r="R382" s="2"/>
      <c r="S382" s="2"/>
      <c r="T382" s="2" t="s">
        <v>130</v>
      </c>
      <c r="U382" s="2" t="n">
        <v>20</v>
      </c>
      <c r="V382" s="2" t="s">
        <v>130</v>
      </c>
      <c r="W382" s="2" t="n">
        <v>20</v>
      </c>
      <c r="X382" s="2" t="s">
        <v>3255</v>
      </c>
      <c r="Y382" s="2" t="s">
        <v>453</v>
      </c>
      <c r="Z382" s="2" t="s">
        <v>133</v>
      </c>
      <c r="AA382" s="2"/>
      <c r="AB382" s="2"/>
      <c r="AC382" s="2"/>
      <c r="AD382" s="2"/>
      <c r="AE382" s="2"/>
      <c r="AF382" s="2" t="s">
        <v>4129</v>
      </c>
      <c r="AG382" s="2" t="s">
        <v>4130</v>
      </c>
      <c r="AH382" s="2" t="s">
        <v>4131</v>
      </c>
      <c r="AI382" s="2"/>
      <c r="AJ382" s="2"/>
      <c r="AK382" s="2"/>
      <c r="AL382" s="2"/>
      <c r="AM382" s="2"/>
      <c r="AN382" s="2" t="s">
        <v>87</v>
      </c>
      <c r="AO382" s="2" t="s">
        <v>4132</v>
      </c>
      <c r="AP382" s="2" t="s">
        <v>89</v>
      </c>
    </row>
    <row r="383" customFormat="false" ht="15" hidden="false" customHeight="false" outlineLevel="0" collapsed="false">
      <c r="A383" s="8" t="s">
        <v>4133</v>
      </c>
      <c r="B383" s="8" t="s">
        <v>4133</v>
      </c>
      <c r="C383" s="2" t="s">
        <v>4134</v>
      </c>
      <c r="D383" s="2" t="s">
        <v>4135</v>
      </c>
      <c r="E383" s="2" t="s">
        <v>4136</v>
      </c>
      <c r="F383" s="9" t="n">
        <f aca="false">Precios!N383</f>
        <v>104</v>
      </c>
      <c r="G383" s="2" t="n">
        <v>442</v>
      </c>
      <c r="H383" s="10" t="str">
        <f aca="false">Parámetros!$B$28</f>
        <v>Nuevo</v>
      </c>
      <c r="I383" s="10" t="str">
        <f aca="false">Parámetros!$B$29</f>
        <v>Clásica</v>
      </c>
      <c r="J383" s="11" t="s">
        <v>4137</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t="s">
        <v>4138</v>
      </c>
      <c r="P383" s="2" t="s">
        <v>593</v>
      </c>
      <c r="Q383" s="2" t="s">
        <v>594</v>
      </c>
      <c r="R383" s="2" t="s">
        <v>4139</v>
      </c>
      <c r="S383" s="2" t="s">
        <v>4140</v>
      </c>
      <c r="T383" s="2" t="s">
        <v>4141</v>
      </c>
      <c r="U383" s="2" t="n">
        <v>6</v>
      </c>
      <c r="V383" s="2" t="s">
        <v>168</v>
      </c>
      <c r="W383" s="2" t="n">
        <v>6</v>
      </c>
      <c r="X383" s="2"/>
      <c r="Y383" s="2"/>
      <c r="Z383" s="2"/>
      <c r="AA383" s="2"/>
      <c r="AB383" s="2"/>
      <c r="AC383" s="2"/>
      <c r="AD383" s="2"/>
      <c r="AE383" s="2"/>
      <c r="AF383" s="2"/>
      <c r="AG383" s="2" t="s">
        <v>4142</v>
      </c>
      <c r="AH383" s="2" t="s">
        <v>4143</v>
      </c>
      <c r="AI383" s="2"/>
      <c r="AJ383" s="2"/>
      <c r="AK383" s="2"/>
      <c r="AL383" s="2"/>
      <c r="AM383" s="2"/>
      <c r="AN383" s="2" t="s">
        <v>172</v>
      </c>
      <c r="AO383" s="2" t="s">
        <v>4144</v>
      </c>
      <c r="AP383" s="2" t="s">
        <v>89</v>
      </c>
    </row>
    <row r="384" customFormat="false" ht="15" hidden="false" customHeight="false" outlineLevel="0" collapsed="false">
      <c r="A384" s="8" t="s">
        <v>4145</v>
      </c>
      <c r="B384" s="8" t="s">
        <v>4145</v>
      </c>
      <c r="C384" s="2" t="s">
        <v>4146</v>
      </c>
      <c r="D384" s="2" t="s">
        <v>300</v>
      </c>
      <c r="E384" s="2" t="s">
        <v>301</v>
      </c>
      <c r="F384" s="9" t="n">
        <f aca="false">Precios!N384</f>
        <v>183</v>
      </c>
      <c r="G384" s="2" t="n">
        <v>371</v>
      </c>
      <c r="H384" s="10" t="str">
        <f aca="false">Parámetros!$B$28</f>
        <v>Nuevo</v>
      </c>
      <c r="I384" s="10" t="str">
        <f aca="false">Parámetros!$B$29</f>
        <v>Clásica</v>
      </c>
      <c r="J384" s="11" t="s">
        <v>4147</v>
      </c>
      <c r="K384" s="10" t="str">
        <f aca="false">Parámetros!$B$30</f>
        <v>Mercado Envíos</v>
      </c>
      <c r="L384" s="2" t="str">
        <f aca="false">IF(F384&gt;=Parámetros!$B$7,"Envío gratis (obligatorio en Mercado Libre)",Parámetros!$B$31)</f>
        <v>A cargo del comprador</v>
      </c>
      <c r="M384" s="10" t="str">
        <f aca="false">Parámetros!$B$32</f>
        <v>No acepto</v>
      </c>
      <c r="N384" s="10" t="str">
        <f aca="false">Parámetros!$B$33</f>
        <v>Sin garantía</v>
      </c>
      <c r="O384" s="2"/>
      <c r="P384" s="2" t="s">
        <v>4148</v>
      </c>
      <c r="Q384" s="2" t="s">
        <v>1022</v>
      </c>
      <c r="R384" s="2" t="s">
        <v>4148</v>
      </c>
      <c r="S384" s="2" t="s">
        <v>4149</v>
      </c>
      <c r="T384" s="2" t="s">
        <v>710</v>
      </c>
      <c r="U384" s="2" t="n">
        <v>3</v>
      </c>
      <c r="V384" s="2" t="s">
        <v>77</v>
      </c>
      <c r="W384" s="2" t="n">
        <v>5</v>
      </c>
      <c r="X384" s="2" t="s">
        <v>4150</v>
      </c>
      <c r="Y384" s="2" t="s">
        <v>4151</v>
      </c>
      <c r="Z384" s="2" t="s">
        <v>133</v>
      </c>
      <c r="AA384" s="2" t="s">
        <v>3188</v>
      </c>
      <c r="AB384" s="2"/>
      <c r="AC384" s="2"/>
      <c r="AD384" s="2"/>
      <c r="AE384" s="2"/>
      <c r="AF384" s="2"/>
      <c r="AG384" s="2" t="s">
        <v>4152</v>
      </c>
      <c r="AH384" s="2" t="s">
        <v>4153</v>
      </c>
      <c r="AI384" s="2" t="s">
        <v>4154</v>
      </c>
      <c r="AJ384" s="2"/>
      <c r="AK384" s="2"/>
      <c r="AL384" s="2"/>
      <c r="AM384" s="2"/>
      <c r="AN384" s="2" t="s">
        <v>87</v>
      </c>
      <c r="AO384" s="2" t="s">
        <v>4155</v>
      </c>
      <c r="AP384" s="2" t="s">
        <v>89</v>
      </c>
    </row>
    <row r="385" customFormat="false" ht="15" hidden="false" customHeight="false" outlineLevel="0" collapsed="false">
      <c r="A385" s="8" t="s">
        <v>4156</v>
      </c>
      <c r="B385" s="8" t="s">
        <v>4156</v>
      </c>
      <c r="C385" s="2" t="s">
        <v>4157</v>
      </c>
      <c r="D385" s="2" t="s">
        <v>478</v>
      </c>
      <c r="E385" s="2" t="s">
        <v>479</v>
      </c>
      <c r="F385" s="9" t="n">
        <f aca="false">Precios!N385</f>
        <v>556</v>
      </c>
      <c r="G385" s="2" t="n">
        <v>118</v>
      </c>
      <c r="H385" s="10" t="str">
        <f aca="false">Parámetros!$B$28</f>
        <v>Nuevo</v>
      </c>
      <c r="I385" s="10" t="str">
        <f aca="false">Parámetros!$B$29</f>
        <v>Clásica</v>
      </c>
      <c r="J385" s="11" t="s">
        <v>4158</v>
      </c>
      <c r="K385" s="10" t="str">
        <f aca="false">Parámetros!$B$30</f>
        <v>Mercado Envíos</v>
      </c>
      <c r="L385" s="2" t="str">
        <f aca="false">IF(F385&gt;=Parámetros!$B$7,"Envío gratis (obligatorio en Mercado Libre)",Parámetros!$B$31)</f>
        <v>Envío gratis (obligatorio en Mercado Libre)</v>
      </c>
      <c r="M385" s="10" t="str">
        <f aca="false">Parámetros!$B$32</f>
        <v>No acepto</v>
      </c>
      <c r="N385" s="10" t="str">
        <f aca="false">Parámetros!$B$33</f>
        <v>Sin garantía</v>
      </c>
      <c r="O385" s="2"/>
      <c r="P385" s="2" t="s">
        <v>4159</v>
      </c>
      <c r="Q385" s="2" t="s">
        <v>482</v>
      </c>
      <c r="R385" s="2" t="s">
        <v>4160</v>
      </c>
      <c r="S385" s="2" t="s">
        <v>4161</v>
      </c>
      <c r="T385" s="2" t="s">
        <v>4162</v>
      </c>
      <c r="U385" s="2" t="n">
        <v>5</v>
      </c>
      <c r="V385" s="2" t="s">
        <v>77</v>
      </c>
      <c r="W385" s="2" t="n">
        <v>1</v>
      </c>
      <c r="X385" s="2" t="s">
        <v>4163</v>
      </c>
      <c r="Y385" s="2" t="s">
        <v>4164</v>
      </c>
      <c r="Z385" s="2" t="s">
        <v>488</v>
      </c>
      <c r="AA385" s="2"/>
      <c r="AB385" s="2"/>
      <c r="AC385" s="2"/>
      <c r="AD385" s="2"/>
      <c r="AE385" s="2"/>
      <c r="AF385" s="2"/>
      <c r="AG385" s="2" t="s">
        <v>4165</v>
      </c>
      <c r="AH385" s="2" t="s">
        <v>4166</v>
      </c>
      <c r="AI385" s="2"/>
      <c r="AJ385" s="2"/>
      <c r="AK385" s="2"/>
      <c r="AL385" s="2"/>
      <c r="AM385" s="2"/>
      <c r="AN385" s="2" t="s">
        <v>87</v>
      </c>
      <c r="AO385" s="2" t="s">
        <v>4167</v>
      </c>
      <c r="AP385" s="2" t="s">
        <v>89</v>
      </c>
    </row>
    <row r="386" customFormat="false" ht="15" hidden="false" customHeight="false" outlineLevel="0" collapsed="false">
      <c r="A386" s="8" t="s">
        <v>4168</v>
      </c>
      <c r="B386" s="8" t="s">
        <v>4168</v>
      </c>
      <c r="C386" s="2" t="s">
        <v>4169</v>
      </c>
      <c r="D386" s="2" t="s">
        <v>3044</v>
      </c>
      <c r="E386" s="2" t="s">
        <v>3045</v>
      </c>
      <c r="F386" s="9" t="n">
        <f aca="false">Precios!N386</f>
        <v>190</v>
      </c>
      <c r="G386" s="2" t="n">
        <v>691</v>
      </c>
      <c r="H386" s="10" t="str">
        <f aca="false">Parámetros!$B$28</f>
        <v>Nuevo</v>
      </c>
      <c r="I386" s="10" t="str">
        <f aca="false">Parámetros!$B$29</f>
        <v>Clásica</v>
      </c>
      <c r="J386" s="11" t="s">
        <v>4170</v>
      </c>
      <c r="K386" s="10" t="str">
        <f aca="false">Parámetros!$B$30</f>
        <v>Mercado Envíos</v>
      </c>
      <c r="L386" s="2" t="str">
        <f aca="false">IF(F386&gt;=Parámetros!$B$7,"Envío gratis (obligatorio en Mercado Libre)",Parámetros!$B$31)</f>
        <v>A cargo del comprador</v>
      </c>
      <c r="M386" s="10" t="str">
        <f aca="false">Parámetros!$B$32</f>
        <v>No acepto</v>
      </c>
      <c r="N386" s="10" t="str">
        <f aca="false">Parámetros!$B$33</f>
        <v>Sin garantía</v>
      </c>
      <c r="O386" s="2" t="s">
        <v>4171</v>
      </c>
      <c r="P386" s="2" t="s">
        <v>4172</v>
      </c>
      <c r="Q386" s="2" t="s">
        <v>3446</v>
      </c>
      <c r="R386" s="2" t="s">
        <v>4172</v>
      </c>
      <c r="S386" s="2" t="s">
        <v>4173</v>
      </c>
      <c r="T386" s="2" t="s">
        <v>4174</v>
      </c>
      <c r="U386" s="2" t="n">
        <v>120</v>
      </c>
      <c r="V386" s="2" t="s">
        <v>77</v>
      </c>
      <c r="W386" s="2" t="n">
        <v>1</v>
      </c>
      <c r="X386" s="2" t="s">
        <v>4175</v>
      </c>
      <c r="Y386" s="2" t="s">
        <v>4176</v>
      </c>
      <c r="Z386" s="2" t="s">
        <v>4177</v>
      </c>
      <c r="AA386" s="2" t="s">
        <v>4178</v>
      </c>
      <c r="AB386" s="2"/>
      <c r="AC386" s="2"/>
      <c r="AD386" s="2"/>
      <c r="AE386" s="2" t="s">
        <v>2363</v>
      </c>
      <c r="AF386" s="2"/>
      <c r="AG386" s="2" t="s">
        <v>4179</v>
      </c>
      <c r="AH386" s="2" t="s">
        <v>4180</v>
      </c>
      <c r="AI386" s="2"/>
      <c r="AJ386" s="2"/>
      <c r="AK386" s="2"/>
      <c r="AL386" s="2"/>
      <c r="AM386" s="2"/>
      <c r="AN386" s="2" t="s">
        <v>87</v>
      </c>
      <c r="AO386" s="2" t="s">
        <v>4181</v>
      </c>
      <c r="AP386" s="2" t="s">
        <v>89</v>
      </c>
    </row>
    <row r="387" customFormat="false" ht="15" hidden="false" customHeight="false" outlineLevel="0" collapsed="false">
      <c r="A387" s="8" t="s">
        <v>4182</v>
      </c>
      <c r="B387" s="8" t="s">
        <v>4182</v>
      </c>
      <c r="C387" s="2" t="s">
        <v>4183</v>
      </c>
      <c r="D387" s="2" t="s">
        <v>4135</v>
      </c>
      <c r="E387" s="2" t="s">
        <v>4136</v>
      </c>
      <c r="F387" s="9" t="n">
        <f aca="false">Precios!N387</f>
        <v>179</v>
      </c>
      <c r="G387" s="2" t="n">
        <v>47</v>
      </c>
      <c r="H387" s="10" t="str">
        <f aca="false">Parámetros!$B$28</f>
        <v>Nuevo</v>
      </c>
      <c r="I387" s="10" t="str">
        <f aca="false">Parámetros!$B$29</f>
        <v>Clásica</v>
      </c>
      <c r="J387" s="11" t="s">
        <v>4184</v>
      </c>
      <c r="K387" s="10" t="str">
        <f aca="false">Parámetros!$B$30</f>
        <v>Mercado Envíos</v>
      </c>
      <c r="L387" s="2" t="str">
        <f aca="false">IF(F387&gt;=Parámetros!$B$7,"Envío gratis (obligatorio en Mercado Libre)",Parámetros!$B$31)</f>
        <v>A cargo del comprador</v>
      </c>
      <c r="M387" s="10" t="str">
        <f aca="false">Parámetros!$B$32</f>
        <v>No acepto</v>
      </c>
      <c r="N387" s="10" t="str">
        <f aca="false">Parámetros!$B$33</f>
        <v>Sin garantía</v>
      </c>
      <c r="O387" s="2"/>
      <c r="P387" s="2" t="s">
        <v>4185</v>
      </c>
      <c r="Q387" s="2" t="s">
        <v>4186</v>
      </c>
      <c r="R387" s="2" t="s">
        <v>4187</v>
      </c>
      <c r="S387" s="2" t="s">
        <v>4188</v>
      </c>
      <c r="T387" s="2" t="s">
        <v>4189</v>
      </c>
      <c r="U387" s="2" t="n">
        <v>6</v>
      </c>
      <c r="V387" s="2" t="s">
        <v>168</v>
      </c>
      <c r="W387" s="2" t="n">
        <v>6</v>
      </c>
      <c r="X387" s="2"/>
      <c r="Y387" s="2"/>
      <c r="Z387" s="2"/>
      <c r="AA387" s="2"/>
      <c r="AB387" s="2"/>
      <c r="AC387" s="2" t="s">
        <v>2148</v>
      </c>
      <c r="AD387" s="2"/>
      <c r="AE387" s="2"/>
      <c r="AF387" s="2"/>
      <c r="AG387" s="2" t="s">
        <v>4190</v>
      </c>
      <c r="AH387" s="2" t="s">
        <v>4191</v>
      </c>
      <c r="AI387" s="2" t="s">
        <v>4192</v>
      </c>
      <c r="AJ387" s="2"/>
      <c r="AK387" s="2"/>
      <c r="AL387" s="2"/>
      <c r="AM387" s="2"/>
      <c r="AN387" s="2" t="s">
        <v>172</v>
      </c>
      <c r="AO387" s="2" t="s">
        <v>4193</v>
      </c>
      <c r="AP387" s="2" t="s">
        <v>89</v>
      </c>
    </row>
    <row r="388" customFormat="false" ht="15" hidden="false" customHeight="false" outlineLevel="0" collapsed="false">
      <c r="A388" s="8" t="s">
        <v>4194</v>
      </c>
      <c r="B388" s="8" t="s">
        <v>4194</v>
      </c>
      <c r="C388" s="2" t="s">
        <v>4195</v>
      </c>
      <c r="D388" s="2" t="s">
        <v>4196</v>
      </c>
      <c r="E388" s="2" t="s">
        <v>4197</v>
      </c>
      <c r="F388" s="9" t="n">
        <f aca="false">Precios!N388</f>
        <v>65</v>
      </c>
      <c r="G388" s="2" t="n">
        <v>296</v>
      </c>
      <c r="H388" s="10" t="str">
        <f aca="false">Parámetros!$B$28</f>
        <v>Nuevo</v>
      </c>
      <c r="I388" s="10" t="str">
        <f aca="false">Parámetros!$B$29</f>
        <v>Clásica</v>
      </c>
      <c r="J388" s="11" t="s">
        <v>4198</v>
      </c>
      <c r="K388" s="10" t="str">
        <f aca="false">Parámetros!$B$30</f>
        <v>Mercado Envíos</v>
      </c>
      <c r="L388" s="2" t="str">
        <f aca="false">IF(F388&gt;=Parámetros!$B$7,"Envío gratis (obligatorio en Mercado Libre)",Parámetros!$B$31)</f>
        <v>A cargo del comprador</v>
      </c>
      <c r="M388" s="10" t="str">
        <f aca="false">Parámetros!$B$32</f>
        <v>No acepto</v>
      </c>
      <c r="N388" s="10" t="str">
        <f aca="false">Parámetros!$B$33</f>
        <v>Sin garantía</v>
      </c>
      <c r="O388" s="2"/>
      <c r="P388" s="2" t="s">
        <v>578</v>
      </c>
      <c r="Q388" s="2"/>
      <c r="R388" s="2" t="s">
        <v>578</v>
      </c>
      <c r="S388" s="2" t="s">
        <v>2065</v>
      </c>
      <c r="T388" s="2" t="s">
        <v>4103</v>
      </c>
      <c r="U388" s="2" t="n">
        <v>49</v>
      </c>
      <c r="V388" s="2" t="s">
        <v>168</v>
      </c>
      <c r="W388" s="2" t="n">
        <v>49</v>
      </c>
      <c r="X388" s="2"/>
      <c r="Y388" s="2"/>
      <c r="Z388" s="2"/>
      <c r="AA388" s="2"/>
      <c r="AB388" s="2" t="s">
        <v>4199</v>
      </c>
      <c r="AC388" s="2" t="s">
        <v>3030</v>
      </c>
      <c r="AD388" s="2"/>
      <c r="AE388" s="2"/>
      <c r="AF388" s="2"/>
      <c r="AG388" s="2" t="s">
        <v>4200</v>
      </c>
      <c r="AH388" s="2" t="s">
        <v>4201</v>
      </c>
      <c r="AI388" s="2"/>
      <c r="AJ388" s="2"/>
      <c r="AK388" s="2"/>
      <c r="AL388" s="2"/>
      <c r="AM388" s="2"/>
      <c r="AN388" s="2" t="s">
        <v>172</v>
      </c>
      <c r="AO388" s="2" t="s">
        <v>4202</v>
      </c>
      <c r="AP388" s="2" t="s">
        <v>89</v>
      </c>
    </row>
    <row r="389" customFormat="false" ht="15" hidden="false" customHeight="false" outlineLevel="0" collapsed="false">
      <c r="A389" s="8" t="s">
        <v>4203</v>
      </c>
      <c r="B389" s="8" t="s">
        <v>4203</v>
      </c>
      <c r="C389" s="2" t="s">
        <v>4204</v>
      </c>
      <c r="D389" s="2" t="s">
        <v>542</v>
      </c>
      <c r="E389" s="2" t="s">
        <v>543</v>
      </c>
      <c r="F389" s="9" t="n">
        <f aca="false">Precios!N389</f>
        <v>516</v>
      </c>
      <c r="G389" s="2" t="n">
        <v>141</v>
      </c>
      <c r="H389" s="10" t="str">
        <f aca="false">Parámetros!$B$28</f>
        <v>Nuevo</v>
      </c>
      <c r="I389" s="10" t="str">
        <f aca="false">Parámetros!$B$29</f>
        <v>Clásica</v>
      </c>
      <c r="J389" s="11" t="s">
        <v>4205</v>
      </c>
      <c r="K389" s="10" t="str">
        <f aca="false">Parámetros!$B$30</f>
        <v>Mercado Envíos</v>
      </c>
      <c r="L389" s="2" t="str">
        <f aca="false">IF(F389&gt;=Parámetros!$B$7,"Envío gratis (obligatorio en Mercado Libre)",Parámetros!$B$31)</f>
        <v>Envío gratis (obligatorio en Mercado Libre)</v>
      </c>
      <c r="M389" s="10" t="str">
        <f aca="false">Parámetros!$B$32</f>
        <v>No acepto</v>
      </c>
      <c r="N389" s="10" t="str">
        <f aca="false">Parámetros!$B$33</f>
        <v>Sin garantía</v>
      </c>
      <c r="O389" s="2"/>
      <c r="P389" s="2" t="s">
        <v>4206</v>
      </c>
      <c r="Q389" s="2" t="s">
        <v>4207</v>
      </c>
      <c r="R389" s="2" t="s">
        <v>4206</v>
      </c>
      <c r="S389" s="2" t="s">
        <v>4208</v>
      </c>
      <c r="T389" s="2" t="s">
        <v>4209</v>
      </c>
      <c r="U389" s="2" t="n">
        <v>3</v>
      </c>
      <c r="V389" s="2" t="s">
        <v>4210</v>
      </c>
      <c r="W389" s="2" t="n">
        <v>3</v>
      </c>
      <c r="X389" s="2" t="s">
        <v>4211</v>
      </c>
      <c r="Y389" s="2" t="s">
        <v>4212</v>
      </c>
      <c r="Z389" s="2" t="s">
        <v>4213</v>
      </c>
      <c r="AA389" s="2"/>
      <c r="AB389" s="2"/>
      <c r="AC389" s="2"/>
      <c r="AD389" s="2" t="s">
        <v>551</v>
      </c>
      <c r="AE389" s="2"/>
      <c r="AF389" s="2" t="s">
        <v>4214</v>
      </c>
      <c r="AG389" s="2" t="s">
        <v>4215</v>
      </c>
      <c r="AH389" s="2" t="s">
        <v>4216</v>
      </c>
      <c r="AI389" s="2"/>
      <c r="AJ389" s="2"/>
      <c r="AK389" s="2"/>
      <c r="AL389" s="2"/>
      <c r="AM389" s="2"/>
      <c r="AN389" s="2" t="s">
        <v>87</v>
      </c>
      <c r="AO389" s="2" t="s">
        <v>4217</v>
      </c>
      <c r="AP389" s="2" t="s">
        <v>89</v>
      </c>
    </row>
    <row r="390" customFormat="false" ht="15" hidden="false" customHeight="false" outlineLevel="0" collapsed="false">
      <c r="A390" s="8" t="s">
        <v>4218</v>
      </c>
      <c r="B390" s="8" t="s">
        <v>4218</v>
      </c>
      <c r="C390" s="2" t="s">
        <v>4219</v>
      </c>
      <c r="D390" s="2" t="s">
        <v>237</v>
      </c>
      <c r="E390" s="2" t="s">
        <v>238</v>
      </c>
      <c r="F390" s="9" t="n">
        <f aca="false">Precios!N390</f>
        <v>148</v>
      </c>
      <c r="G390" s="2" t="n">
        <v>1264</v>
      </c>
      <c r="H390" s="10" t="str">
        <f aca="false">Parámetros!$B$28</f>
        <v>Nuevo</v>
      </c>
      <c r="I390" s="10" t="str">
        <f aca="false">Parámetros!$B$29</f>
        <v>Clásica</v>
      </c>
      <c r="J390" s="11" t="s">
        <v>4220</v>
      </c>
      <c r="K390" s="10" t="str">
        <f aca="false">Parámetros!$B$30</f>
        <v>Mercado Envíos</v>
      </c>
      <c r="L390" s="2" t="str">
        <f aca="false">IF(F390&gt;=Parámetros!$B$7,"Envío gratis (obligatorio en Mercado Libre)",Parámetros!$B$31)</f>
        <v>A cargo del comprador</v>
      </c>
      <c r="M390" s="10" t="str">
        <f aca="false">Parámetros!$B$32</f>
        <v>No acepto</v>
      </c>
      <c r="N390" s="10" t="str">
        <f aca="false">Parámetros!$B$33</f>
        <v>Sin garantía</v>
      </c>
      <c r="O390" s="2"/>
      <c r="P390" s="2" t="s">
        <v>1225</v>
      </c>
      <c r="Q390" s="2"/>
      <c r="R390" s="2" t="s">
        <v>1225</v>
      </c>
      <c r="S390" s="2" t="s">
        <v>4221</v>
      </c>
      <c r="T390" s="2" t="s">
        <v>130</v>
      </c>
      <c r="U390" s="2" t="n">
        <v>20</v>
      </c>
      <c r="V390" s="2" t="s">
        <v>130</v>
      </c>
      <c r="W390" s="2" t="n">
        <v>20</v>
      </c>
      <c r="X390" s="2" t="s">
        <v>1229</v>
      </c>
      <c r="Y390" s="2" t="s">
        <v>843</v>
      </c>
      <c r="Z390" s="2" t="s">
        <v>133</v>
      </c>
      <c r="AA390" s="2" t="s">
        <v>1663</v>
      </c>
      <c r="AB390" s="2"/>
      <c r="AC390" s="2"/>
      <c r="AD390" s="2"/>
      <c r="AE390" s="2"/>
      <c r="AF390" s="2"/>
      <c r="AG390" s="2" t="s">
        <v>4222</v>
      </c>
      <c r="AH390" s="2" t="s">
        <v>4223</v>
      </c>
      <c r="AI390" s="2"/>
      <c r="AJ390" s="2"/>
      <c r="AK390" s="2"/>
      <c r="AL390" s="2"/>
      <c r="AM390" s="2"/>
      <c r="AN390" s="2" t="s">
        <v>87</v>
      </c>
      <c r="AO390" s="2" t="s">
        <v>4224</v>
      </c>
      <c r="AP390" s="2" t="s">
        <v>89</v>
      </c>
    </row>
    <row r="391" customFormat="false" ht="15" hidden="false" customHeight="false" outlineLevel="0" collapsed="false">
      <c r="A391" s="8" t="s">
        <v>4225</v>
      </c>
      <c r="B391" s="8" t="s">
        <v>4225</v>
      </c>
      <c r="C391" s="2" t="s">
        <v>4226</v>
      </c>
      <c r="D391" s="2" t="s">
        <v>542</v>
      </c>
      <c r="E391" s="2" t="s">
        <v>543</v>
      </c>
      <c r="F391" s="9" t="n">
        <f aca="false">Precios!N391</f>
        <v>299</v>
      </c>
      <c r="G391" s="2" t="n">
        <v>16</v>
      </c>
      <c r="H391" s="10" t="str">
        <f aca="false">Parámetros!$B$28</f>
        <v>Nuevo</v>
      </c>
      <c r="I391" s="10" t="str">
        <f aca="false">Parámetros!$B$29</f>
        <v>Clásica</v>
      </c>
      <c r="J391" s="11" t="s">
        <v>4227</v>
      </c>
      <c r="K391" s="10" t="str">
        <f aca="false">Parámetros!$B$30</f>
        <v>Mercado Envíos</v>
      </c>
      <c r="L391" s="2" t="str">
        <f aca="false">IF(F391&gt;=Parámetros!$B$7,"Envío gratis (obligatorio en Mercado Libre)",Parámetros!$B$31)</f>
        <v>Envío gratis (obligatorio en Mercado Libre)</v>
      </c>
      <c r="M391" s="10" t="str">
        <f aca="false">Parámetros!$B$32</f>
        <v>No acepto</v>
      </c>
      <c r="N391" s="10" t="str">
        <f aca="false">Parámetros!$B$33</f>
        <v>Sin garantía</v>
      </c>
      <c r="O391" s="2"/>
      <c r="P391" s="2" t="s">
        <v>4228</v>
      </c>
      <c r="Q391" s="2" t="s">
        <v>452</v>
      </c>
      <c r="R391" s="2" t="s">
        <v>4228</v>
      </c>
      <c r="S391" s="2" t="s">
        <v>2046</v>
      </c>
      <c r="T391" s="2" t="s">
        <v>130</v>
      </c>
      <c r="U391" s="2" t="n">
        <v>10</v>
      </c>
      <c r="V391" s="2" t="s">
        <v>130</v>
      </c>
      <c r="W391" s="2" t="n">
        <v>10</v>
      </c>
      <c r="X391" s="2" t="s">
        <v>4229</v>
      </c>
      <c r="Y391" s="2" t="s">
        <v>4230</v>
      </c>
      <c r="Z391" s="2" t="s">
        <v>133</v>
      </c>
      <c r="AA391" s="2"/>
      <c r="AB391" s="2"/>
      <c r="AC391" s="2"/>
      <c r="AD391" s="2" t="s">
        <v>551</v>
      </c>
      <c r="AE391" s="2"/>
      <c r="AF391" s="2"/>
      <c r="AG391" s="2" t="s">
        <v>4231</v>
      </c>
      <c r="AH391" s="2" t="s">
        <v>4232</v>
      </c>
      <c r="AI391" s="2"/>
      <c r="AJ391" s="2"/>
      <c r="AK391" s="2"/>
      <c r="AL391" s="2"/>
      <c r="AM391" s="2"/>
      <c r="AN391" s="2" t="s">
        <v>87</v>
      </c>
      <c r="AO391" s="2" t="s">
        <v>4233</v>
      </c>
      <c r="AP391" s="2" t="s">
        <v>89</v>
      </c>
    </row>
    <row r="392" customFormat="false" ht="15" hidden="false" customHeight="false" outlineLevel="0" collapsed="false">
      <c r="A392" s="8" t="s">
        <v>4234</v>
      </c>
      <c r="B392" s="8" t="s">
        <v>4234</v>
      </c>
      <c r="C392" s="2" t="s">
        <v>4235</v>
      </c>
      <c r="D392" s="2" t="s">
        <v>141</v>
      </c>
      <c r="E392" s="2" t="s">
        <v>142</v>
      </c>
      <c r="F392" s="9" t="n">
        <f aca="false">Precios!N392</f>
        <v>450</v>
      </c>
      <c r="G392" s="2" t="n">
        <v>122</v>
      </c>
      <c r="H392" s="10" t="str">
        <f aca="false">Parámetros!$B$28</f>
        <v>Nuevo</v>
      </c>
      <c r="I392" s="10" t="str">
        <f aca="false">Parámetros!$B$29</f>
        <v>Clásica</v>
      </c>
      <c r="J392" s="11" t="s">
        <v>4236</v>
      </c>
      <c r="K392" s="10" t="str">
        <f aca="false">Parámetros!$B$30</f>
        <v>Mercado Envíos</v>
      </c>
      <c r="L392" s="2" t="str">
        <f aca="false">IF(F392&gt;=Parámetros!$B$7,"Envío gratis (obligatorio en Mercado Libre)",Parámetros!$B$31)</f>
        <v>Envío gratis (obligatorio en Mercado Libre)</v>
      </c>
      <c r="M392" s="10" t="str">
        <f aca="false">Parámetros!$B$32</f>
        <v>No acepto</v>
      </c>
      <c r="N392" s="10" t="str">
        <f aca="false">Parámetros!$B$33</f>
        <v>Sin garantía</v>
      </c>
      <c r="O392" s="2"/>
      <c r="P392" s="2" t="s">
        <v>1818</v>
      </c>
      <c r="Q392" s="2" t="s">
        <v>830</v>
      </c>
      <c r="R392" s="2" t="s">
        <v>1818</v>
      </c>
      <c r="S392" s="2" t="s">
        <v>1901</v>
      </c>
      <c r="T392" s="2" t="s">
        <v>130</v>
      </c>
      <c r="U392" s="2" t="n">
        <v>40</v>
      </c>
      <c r="V392" s="2" t="s">
        <v>130</v>
      </c>
      <c r="W392" s="2" t="n">
        <v>40</v>
      </c>
      <c r="X392" s="2" t="s">
        <v>1820</v>
      </c>
      <c r="Y392" s="2" t="s">
        <v>3965</v>
      </c>
      <c r="Z392" s="2" t="s">
        <v>133</v>
      </c>
      <c r="AA392" s="2"/>
      <c r="AB392" s="2"/>
      <c r="AC392" s="2"/>
      <c r="AD392" s="2"/>
      <c r="AE392" s="2"/>
      <c r="AF392" s="2" t="s">
        <v>4237</v>
      </c>
      <c r="AG392" s="2" t="s">
        <v>4238</v>
      </c>
      <c r="AH392" s="2" t="s">
        <v>4239</v>
      </c>
      <c r="AI392" s="2" t="s">
        <v>4240</v>
      </c>
      <c r="AJ392" s="2"/>
      <c r="AK392" s="2"/>
      <c r="AL392" s="2"/>
      <c r="AM392" s="2"/>
      <c r="AN392" s="2" t="s">
        <v>87</v>
      </c>
      <c r="AO392" s="2" t="s">
        <v>4241</v>
      </c>
      <c r="AP392" s="2" t="s">
        <v>89</v>
      </c>
    </row>
    <row r="393" customFormat="false" ht="15" hidden="false" customHeight="false" outlineLevel="0" collapsed="false">
      <c r="A393" s="8" t="s">
        <v>4242</v>
      </c>
      <c r="B393" s="8" t="s">
        <v>4242</v>
      </c>
      <c r="C393" s="2" t="s">
        <v>4243</v>
      </c>
      <c r="D393" s="2" t="s">
        <v>542</v>
      </c>
      <c r="E393" s="2" t="s">
        <v>543</v>
      </c>
      <c r="F393" s="9" t="n">
        <f aca="false">Precios!N393</f>
        <v>514</v>
      </c>
      <c r="G393" s="2" t="n">
        <v>71</v>
      </c>
      <c r="H393" s="10" t="str">
        <f aca="false">Parámetros!$B$28</f>
        <v>Nuevo</v>
      </c>
      <c r="I393" s="10" t="str">
        <f aca="false">Parámetros!$B$29</f>
        <v>Clásica</v>
      </c>
      <c r="J393" s="11" t="s">
        <v>4244</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c r="P393" s="2" t="s">
        <v>4245</v>
      </c>
      <c r="Q393" s="2" t="s">
        <v>349</v>
      </c>
      <c r="R393" s="2" t="s">
        <v>4245</v>
      </c>
      <c r="S393" s="2" t="s">
        <v>4246</v>
      </c>
      <c r="T393" s="2" t="s">
        <v>130</v>
      </c>
      <c r="U393" s="2" t="n">
        <v>50</v>
      </c>
      <c r="V393" s="2" t="s">
        <v>130</v>
      </c>
      <c r="W393" s="2" t="n">
        <v>50</v>
      </c>
      <c r="X393" s="2" t="s">
        <v>4247</v>
      </c>
      <c r="Y393" s="2" t="s">
        <v>4248</v>
      </c>
      <c r="Z393" s="2" t="s">
        <v>133</v>
      </c>
      <c r="AA393" s="2"/>
      <c r="AB393" s="2"/>
      <c r="AC393" s="2"/>
      <c r="AD393" s="2"/>
      <c r="AE393" s="2"/>
      <c r="AF393" s="2"/>
      <c r="AG393" s="2" t="s">
        <v>4249</v>
      </c>
      <c r="AH393" s="2" t="s">
        <v>4250</v>
      </c>
      <c r="AI393" s="2" t="s">
        <v>4251</v>
      </c>
      <c r="AJ393" s="2"/>
      <c r="AK393" s="2"/>
      <c r="AL393" s="2"/>
      <c r="AM393" s="2"/>
      <c r="AN393" s="2" t="s">
        <v>87</v>
      </c>
      <c r="AO393" s="2" t="s">
        <v>4252</v>
      </c>
      <c r="AP393" s="2" t="s">
        <v>89</v>
      </c>
    </row>
    <row r="394" customFormat="false" ht="15" hidden="false" customHeight="false" outlineLevel="0" collapsed="false">
      <c r="A394" s="8" t="s">
        <v>4253</v>
      </c>
      <c r="B394" s="8" t="s">
        <v>4253</v>
      </c>
      <c r="C394" s="2" t="s">
        <v>4254</v>
      </c>
      <c r="D394" s="2" t="s">
        <v>92</v>
      </c>
      <c r="E394" s="2" t="s">
        <v>93</v>
      </c>
      <c r="F394" s="9" t="n">
        <f aca="false">Precios!N394</f>
        <v>80</v>
      </c>
      <c r="G394" s="2" t="n">
        <v>995</v>
      </c>
      <c r="H394" s="10" t="str">
        <f aca="false">Parámetros!$B$28</f>
        <v>Nuevo</v>
      </c>
      <c r="I394" s="10" t="str">
        <f aca="false">Parámetros!$B$29</f>
        <v>Clásica</v>
      </c>
      <c r="J394" s="11" t="s">
        <v>4255</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c r="P394" s="2" t="s">
        <v>2904</v>
      </c>
      <c r="Q394" s="2" t="s">
        <v>1327</v>
      </c>
      <c r="R394" s="2" t="s">
        <v>2904</v>
      </c>
      <c r="S394" s="2" t="s">
        <v>4256</v>
      </c>
      <c r="T394" s="2" t="s">
        <v>4038</v>
      </c>
      <c r="U394" s="2" t="n">
        <v>237</v>
      </c>
      <c r="V394" s="2" t="s">
        <v>77</v>
      </c>
      <c r="W394" s="2" t="n">
        <v>1</v>
      </c>
      <c r="X394" s="2"/>
      <c r="Y394" s="2"/>
      <c r="Z394" s="2"/>
      <c r="AA394" s="2" t="s">
        <v>4257</v>
      </c>
      <c r="AB394" s="2"/>
      <c r="AC394" s="2" t="s">
        <v>1672</v>
      </c>
      <c r="AD394" s="2"/>
      <c r="AE394" s="2"/>
      <c r="AF394" s="2"/>
      <c r="AG394" s="2" t="s">
        <v>4258</v>
      </c>
      <c r="AH394" s="2" t="s">
        <v>4259</v>
      </c>
      <c r="AI394" s="2"/>
      <c r="AJ394" s="2"/>
      <c r="AK394" s="2"/>
      <c r="AL394" s="2"/>
      <c r="AM394" s="2"/>
      <c r="AN394" s="2" t="s">
        <v>87</v>
      </c>
      <c r="AO394" s="2" t="s">
        <v>4260</v>
      </c>
      <c r="AP394" s="2" t="s">
        <v>89</v>
      </c>
    </row>
    <row r="395" customFormat="false" ht="15" hidden="false" customHeight="false" outlineLevel="0" collapsed="false">
      <c r="A395" s="8" t="s">
        <v>4261</v>
      </c>
      <c r="B395" s="8" t="s">
        <v>4261</v>
      </c>
      <c r="C395" s="2" t="s">
        <v>4262</v>
      </c>
      <c r="D395" s="2" t="s">
        <v>141</v>
      </c>
      <c r="E395" s="2" t="s">
        <v>142</v>
      </c>
      <c r="F395" s="9" t="n">
        <f aca="false">Precios!N395</f>
        <v>299</v>
      </c>
      <c r="G395" s="2" t="n">
        <v>250</v>
      </c>
      <c r="H395" s="10" t="str">
        <f aca="false">Parámetros!$B$28</f>
        <v>Nuevo</v>
      </c>
      <c r="I395" s="10" t="str">
        <f aca="false">Parámetros!$B$29</f>
        <v>Clásica</v>
      </c>
      <c r="J395" s="11" t="s">
        <v>4263</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c r="P395" s="2" t="s">
        <v>4264</v>
      </c>
      <c r="Q395" s="2" t="s">
        <v>2791</v>
      </c>
      <c r="R395" s="2" t="s">
        <v>2613</v>
      </c>
      <c r="S395" s="2"/>
      <c r="T395" s="2" t="s">
        <v>149</v>
      </c>
      <c r="U395" s="2" t="n">
        <v>20</v>
      </c>
      <c r="V395" s="2" t="s">
        <v>130</v>
      </c>
      <c r="W395" s="2" t="n">
        <v>20</v>
      </c>
      <c r="X395" s="2" t="s">
        <v>4265</v>
      </c>
      <c r="Y395" s="2" t="s">
        <v>4266</v>
      </c>
      <c r="Z395" s="2" t="s">
        <v>133</v>
      </c>
      <c r="AA395" s="2"/>
      <c r="AB395" s="2"/>
      <c r="AC395" s="2"/>
      <c r="AD395" s="2"/>
      <c r="AE395" s="2"/>
      <c r="AF395" s="2"/>
      <c r="AG395" s="2" t="s">
        <v>4267</v>
      </c>
      <c r="AH395" s="2" t="s">
        <v>4268</v>
      </c>
      <c r="AI395" s="2" t="s">
        <v>4269</v>
      </c>
      <c r="AJ395" s="2" t="s">
        <v>4270</v>
      </c>
      <c r="AK395" s="2"/>
      <c r="AL395" s="2"/>
      <c r="AM395" s="2"/>
      <c r="AN395" s="2" t="s">
        <v>87</v>
      </c>
      <c r="AO395" s="2" t="s">
        <v>4271</v>
      </c>
      <c r="AP395" s="2" t="s">
        <v>89</v>
      </c>
    </row>
    <row r="396" customFormat="false" ht="15" hidden="false" customHeight="false" outlineLevel="0" collapsed="false">
      <c r="A396" s="8" t="s">
        <v>4272</v>
      </c>
      <c r="B396" s="8" t="s">
        <v>4272</v>
      </c>
      <c r="C396" s="2" t="s">
        <v>4273</v>
      </c>
      <c r="D396" s="2" t="s">
        <v>159</v>
      </c>
      <c r="E396" s="2" t="s">
        <v>160</v>
      </c>
      <c r="F396" s="9" t="n">
        <f aca="false">Precios!N396</f>
        <v>113</v>
      </c>
      <c r="G396" s="2" t="n">
        <v>92</v>
      </c>
      <c r="H396" s="10" t="str">
        <f aca="false">Parámetros!$B$28</f>
        <v>Nuevo</v>
      </c>
      <c r="I396" s="10" t="str">
        <f aca="false">Parámetros!$B$29</f>
        <v>Clásica</v>
      </c>
      <c r="J396" s="11" t="s">
        <v>4274</v>
      </c>
      <c r="K396" s="10" t="str">
        <f aca="false">Parámetros!$B$30</f>
        <v>Mercado Envíos</v>
      </c>
      <c r="L396" s="2" t="str">
        <f aca="false">IF(F396&gt;=Parámetros!$B$7,"Envío gratis (obligatorio en Mercado Libre)",Parámetros!$B$31)</f>
        <v>A cargo del comprador</v>
      </c>
      <c r="M396" s="10" t="str">
        <f aca="false">Parámetros!$B$32</f>
        <v>No acepto</v>
      </c>
      <c r="N396" s="10" t="str">
        <f aca="false">Parámetros!$B$33</f>
        <v>Sin garantía</v>
      </c>
      <c r="O396" s="2"/>
      <c r="P396" s="2" t="s">
        <v>1945</v>
      </c>
      <c r="Q396" s="2" t="s">
        <v>164</v>
      </c>
      <c r="R396" s="2" t="s">
        <v>228</v>
      </c>
      <c r="S396" s="2" t="s">
        <v>4275</v>
      </c>
      <c r="T396" s="2" t="s">
        <v>3132</v>
      </c>
      <c r="U396" s="2" t="n">
        <v>14</v>
      </c>
      <c r="V396" s="2" t="s">
        <v>168</v>
      </c>
      <c r="W396" s="2" t="n">
        <v>14</v>
      </c>
      <c r="X396" s="2"/>
      <c r="Y396" s="2"/>
      <c r="Z396" s="2"/>
      <c r="AA396" s="2" t="s">
        <v>273</v>
      </c>
      <c r="AB396" s="2" t="s">
        <v>283</v>
      </c>
      <c r="AC396" s="2"/>
      <c r="AD396" s="2" t="s">
        <v>103</v>
      </c>
      <c r="AE396" s="2"/>
      <c r="AF396" s="2"/>
      <c r="AG396" s="2" t="s">
        <v>4276</v>
      </c>
      <c r="AH396" s="2" t="s">
        <v>4277</v>
      </c>
      <c r="AI396" s="2"/>
      <c r="AJ396" s="2"/>
      <c r="AK396" s="2"/>
      <c r="AL396" s="2"/>
      <c r="AM396" s="2"/>
      <c r="AN396" s="2" t="s">
        <v>172</v>
      </c>
      <c r="AO396" s="2" t="s">
        <v>4278</v>
      </c>
      <c r="AP396" s="2" t="s">
        <v>89</v>
      </c>
    </row>
    <row r="397" customFormat="false" ht="15" hidden="false" customHeight="false" outlineLevel="0" collapsed="false">
      <c r="A397" s="8" t="s">
        <v>4279</v>
      </c>
      <c r="B397" s="8" t="s">
        <v>4279</v>
      </c>
      <c r="C397" s="2" t="s">
        <v>4280</v>
      </c>
      <c r="D397" s="2" t="s">
        <v>141</v>
      </c>
      <c r="E397" s="2" t="s">
        <v>142</v>
      </c>
      <c r="F397" s="9" t="n">
        <f aca="false">Precios!N397</f>
        <v>260</v>
      </c>
      <c r="G397" s="2" t="n">
        <v>1298</v>
      </c>
      <c r="H397" s="10" t="str">
        <f aca="false">Parámetros!$B$28</f>
        <v>Nuevo</v>
      </c>
      <c r="I397" s="10" t="str">
        <f aca="false">Parámetros!$B$29</f>
        <v>Clásica</v>
      </c>
      <c r="J397" s="11" t="s">
        <v>4281</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c r="P397" s="2" t="s">
        <v>2307</v>
      </c>
      <c r="Q397" s="2" t="s">
        <v>4282</v>
      </c>
      <c r="R397" s="2"/>
      <c r="S397" s="2" t="s">
        <v>4283</v>
      </c>
      <c r="T397" s="2" t="s">
        <v>1009</v>
      </c>
      <c r="U397" s="2" t="n">
        <v>48</v>
      </c>
      <c r="V397" s="2" t="s">
        <v>1575</v>
      </c>
      <c r="W397" s="2" t="n">
        <v>48</v>
      </c>
      <c r="X397" s="2" t="s">
        <v>4284</v>
      </c>
      <c r="Y397" s="2" t="s">
        <v>4285</v>
      </c>
      <c r="Z397" s="2" t="s">
        <v>133</v>
      </c>
      <c r="AA397" s="2"/>
      <c r="AB397" s="2"/>
      <c r="AC397" s="2"/>
      <c r="AD397" s="2"/>
      <c r="AE397" s="2"/>
      <c r="AF397" s="2" t="s">
        <v>4286</v>
      </c>
      <c r="AG397" s="2" t="s">
        <v>4287</v>
      </c>
      <c r="AH397" s="2" t="s">
        <v>4288</v>
      </c>
      <c r="AI397" s="2" t="s">
        <v>4289</v>
      </c>
      <c r="AJ397" s="2"/>
      <c r="AK397" s="2"/>
      <c r="AL397" s="2"/>
      <c r="AM397" s="2"/>
      <c r="AN397" s="2" t="s">
        <v>87</v>
      </c>
      <c r="AO397" s="2" t="s">
        <v>4290</v>
      </c>
      <c r="AP397" s="2" t="s">
        <v>89</v>
      </c>
    </row>
    <row r="398" customFormat="false" ht="15" hidden="false" customHeight="false" outlineLevel="0" collapsed="false">
      <c r="A398" s="8" t="s">
        <v>4291</v>
      </c>
      <c r="B398" s="8" t="s">
        <v>4291</v>
      </c>
      <c r="C398" s="2" t="s">
        <v>4292</v>
      </c>
      <c r="D398" s="2" t="s">
        <v>68</v>
      </c>
      <c r="E398" s="2" t="s">
        <v>69</v>
      </c>
      <c r="F398" s="9" t="n">
        <f aca="false">Precios!N398</f>
        <v>586</v>
      </c>
      <c r="G398" s="2" t="n">
        <v>451</v>
      </c>
      <c r="H398" s="10" t="str">
        <f aca="false">Parámetros!$B$28</f>
        <v>Nuevo</v>
      </c>
      <c r="I398" s="10" t="str">
        <f aca="false">Parámetros!$B$29</f>
        <v>Clásica</v>
      </c>
      <c r="J398" s="11" t="s">
        <v>4293</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c r="P398" s="2" t="s">
        <v>417</v>
      </c>
      <c r="Q398" s="2" t="s">
        <v>4294</v>
      </c>
      <c r="R398" s="2" t="s">
        <v>350</v>
      </c>
      <c r="S398" s="2" t="s">
        <v>351</v>
      </c>
      <c r="T398" s="2" t="s">
        <v>4295</v>
      </c>
      <c r="U398" s="2" t="n">
        <v>5</v>
      </c>
      <c r="V398" s="2" t="s">
        <v>753</v>
      </c>
      <c r="W398" s="2" t="n">
        <v>5</v>
      </c>
      <c r="X398" s="2" t="s">
        <v>4296</v>
      </c>
      <c r="Y398" s="2" t="s">
        <v>4297</v>
      </c>
      <c r="Z398" s="2" t="s">
        <v>80</v>
      </c>
      <c r="AA398" s="2"/>
      <c r="AB398" s="2"/>
      <c r="AC398" s="2"/>
      <c r="AD398" s="2"/>
      <c r="AE398" s="2"/>
      <c r="AF398" s="2"/>
      <c r="AG398" s="2" t="s">
        <v>4298</v>
      </c>
      <c r="AH398" s="2" t="s">
        <v>4299</v>
      </c>
      <c r="AI398" s="2" t="s">
        <v>4300</v>
      </c>
      <c r="AJ398" s="2"/>
      <c r="AK398" s="2"/>
      <c r="AL398" s="2"/>
      <c r="AM398" s="2"/>
      <c r="AN398" s="2" t="s">
        <v>87</v>
      </c>
      <c r="AO398" s="2" t="s">
        <v>4301</v>
      </c>
      <c r="AP398" s="2" t="s">
        <v>89</v>
      </c>
    </row>
    <row r="399" customFormat="false" ht="15" hidden="false" customHeight="false" outlineLevel="0" collapsed="false">
      <c r="A399" s="8" t="s">
        <v>4302</v>
      </c>
      <c r="B399" s="8" t="s">
        <v>4302</v>
      </c>
      <c r="C399" s="2" t="s">
        <v>4303</v>
      </c>
      <c r="D399" s="2" t="s">
        <v>3044</v>
      </c>
      <c r="E399" s="2" t="s">
        <v>3045</v>
      </c>
      <c r="F399" s="9" t="n">
        <f aca="false">Precios!N399</f>
        <v>223</v>
      </c>
      <c r="G399" s="2" t="n">
        <v>28</v>
      </c>
      <c r="H399" s="10" t="str">
        <f aca="false">Parámetros!$B$28</f>
        <v>Nuevo</v>
      </c>
      <c r="I399" s="10" t="str">
        <f aca="false">Parámetros!$B$29</f>
        <v>Clásica</v>
      </c>
      <c r="J399" s="11" t="s">
        <v>4304</v>
      </c>
      <c r="K399" s="10" t="str">
        <f aca="false">Parámetros!$B$30</f>
        <v>Mercado Envíos</v>
      </c>
      <c r="L399" s="2" t="str">
        <f aca="false">IF(F399&gt;=Parámetros!$B$7,"Envío gratis (obligatorio en Mercado Libre)",Parámetros!$B$31)</f>
        <v>A cargo del comprador</v>
      </c>
      <c r="M399" s="10" t="str">
        <f aca="false">Parámetros!$B$32</f>
        <v>No acepto</v>
      </c>
      <c r="N399" s="10" t="str">
        <f aca="false">Parámetros!$B$33</f>
        <v>Sin garantía</v>
      </c>
      <c r="O399" s="2"/>
      <c r="P399" s="2" t="s">
        <v>4305</v>
      </c>
      <c r="Q399" s="2" t="s">
        <v>4306</v>
      </c>
      <c r="R399" s="2" t="s">
        <v>4307</v>
      </c>
      <c r="S399" s="2"/>
      <c r="T399" s="2" t="s">
        <v>216</v>
      </c>
      <c r="U399" s="2" t="n">
        <v>30</v>
      </c>
      <c r="V399" s="2" t="s">
        <v>217</v>
      </c>
      <c r="W399" s="2" t="n">
        <v>30</v>
      </c>
      <c r="X399" s="2" t="s">
        <v>4308</v>
      </c>
      <c r="Y399" s="2" t="s">
        <v>4309</v>
      </c>
      <c r="Z399" s="2" t="s">
        <v>133</v>
      </c>
      <c r="AA399" s="2"/>
      <c r="AB399" s="2"/>
      <c r="AC399" s="2"/>
      <c r="AD399" s="2"/>
      <c r="AE399" s="2"/>
      <c r="AF399" s="2" t="s">
        <v>4310</v>
      </c>
      <c r="AG399" s="2" t="s">
        <v>4311</v>
      </c>
      <c r="AH399" s="2" t="s">
        <v>4312</v>
      </c>
      <c r="AI399" s="2" t="s">
        <v>4313</v>
      </c>
      <c r="AJ399" s="2" t="s">
        <v>4314</v>
      </c>
      <c r="AK399" s="2" t="s">
        <v>4315</v>
      </c>
      <c r="AL399" s="2"/>
      <c r="AM399" s="2"/>
      <c r="AN399" s="2" t="s">
        <v>87</v>
      </c>
      <c r="AO399" s="2" t="s">
        <v>4316</v>
      </c>
      <c r="AP399" s="2" t="s">
        <v>89</v>
      </c>
    </row>
    <row r="400" customFormat="false" ht="15" hidden="false" customHeight="false" outlineLevel="0" collapsed="false">
      <c r="A400" s="8" t="s">
        <v>4317</v>
      </c>
      <c r="B400" s="8" t="s">
        <v>4317</v>
      </c>
      <c r="C400" s="2" t="s">
        <v>4318</v>
      </c>
      <c r="D400" s="2" t="s">
        <v>1641</v>
      </c>
      <c r="E400" s="2" t="s">
        <v>1642</v>
      </c>
      <c r="F400" s="9" t="n">
        <f aca="false">Precios!N400</f>
        <v>536</v>
      </c>
      <c r="G400" s="2" t="n">
        <v>68</v>
      </c>
      <c r="H400" s="10" t="str">
        <f aca="false">Parámetros!$B$28</f>
        <v>Nuevo</v>
      </c>
      <c r="I400" s="10" t="str">
        <f aca="false">Parámetros!$B$29</f>
        <v>Clásica</v>
      </c>
      <c r="J400" s="11" t="s">
        <v>4319</v>
      </c>
      <c r="K400" s="10" t="str">
        <f aca="false">Parámetros!$B$30</f>
        <v>Mercado Envíos</v>
      </c>
      <c r="L400" s="2" t="str">
        <f aca="false">IF(F400&gt;=Parámetros!$B$7,"Envío gratis (obligatorio en Mercado Libre)",Parámetros!$B$31)</f>
        <v>Envío gratis (obligatorio en Mercado Libre)</v>
      </c>
      <c r="M400" s="10" t="str">
        <f aca="false">Parámetros!$B$32</f>
        <v>No acepto</v>
      </c>
      <c r="N400" s="10" t="str">
        <f aca="false">Parámetros!$B$33</f>
        <v>Sin garantía</v>
      </c>
      <c r="O400" s="2"/>
      <c r="P400" s="2" t="s">
        <v>4320</v>
      </c>
      <c r="Q400" s="2" t="s">
        <v>1304</v>
      </c>
      <c r="R400" s="2" t="s">
        <v>3048</v>
      </c>
      <c r="S400" s="2"/>
      <c r="T400" s="2" t="s">
        <v>2086</v>
      </c>
      <c r="U400" s="2" t="n">
        <v>30</v>
      </c>
      <c r="V400" s="2" t="s">
        <v>100</v>
      </c>
      <c r="W400" s="2" t="n">
        <v>1</v>
      </c>
      <c r="X400" s="2" t="s">
        <v>4321</v>
      </c>
      <c r="Y400" s="2" t="s">
        <v>4322</v>
      </c>
      <c r="Z400" s="2" t="s">
        <v>1648</v>
      </c>
      <c r="AA400" s="2"/>
      <c r="AB400" s="2"/>
      <c r="AC400" s="2"/>
      <c r="AD400" s="2"/>
      <c r="AE400" s="2"/>
      <c r="AF400" s="2"/>
      <c r="AG400" s="2" t="s">
        <v>4323</v>
      </c>
      <c r="AH400" s="2" t="s">
        <v>4324</v>
      </c>
      <c r="AI400" s="2"/>
      <c r="AJ400" s="2"/>
      <c r="AK400" s="2"/>
      <c r="AL400" s="2"/>
      <c r="AM400" s="2"/>
      <c r="AN400" s="2" t="s">
        <v>87</v>
      </c>
      <c r="AO400" s="2" t="s">
        <v>4325</v>
      </c>
      <c r="AP400" s="2" t="s">
        <v>89</v>
      </c>
    </row>
    <row r="401" customFormat="false" ht="15" hidden="false" customHeight="false" outlineLevel="0" collapsed="false">
      <c r="A401" s="8" t="s">
        <v>4326</v>
      </c>
      <c r="B401" s="8" t="s">
        <v>4326</v>
      </c>
      <c r="C401" s="2" t="s">
        <v>4327</v>
      </c>
      <c r="D401" s="2" t="s">
        <v>448</v>
      </c>
      <c r="E401" s="2" t="s">
        <v>449</v>
      </c>
      <c r="F401" s="9" t="n">
        <f aca="false">Precios!N401</f>
        <v>242</v>
      </c>
      <c r="G401" s="2" t="n">
        <v>1036</v>
      </c>
      <c r="H401" s="10" t="str">
        <f aca="false">Parámetros!$B$28</f>
        <v>Nuevo</v>
      </c>
      <c r="I401" s="10" t="str">
        <f aca="false">Parámetros!$B$29</f>
        <v>Clásica</v>
      </c>
      <c r="J401" s="11" t="s">
        <v>4328</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c r="P401" s="2" t="s">
        <v>4329</v>
      </c>
      <c r="Q401" s="2" t="s">
        <v>4330</v>
      </c>
      <c r="R401" s="2"/>
      <c r="S401" s="2"/>
      <c r="T401" s="2" t="s">
        <v>216</v>
      </c>
      <c r="U401" s="2" t="n">
        <v>30</v>
      </c>
      <c r="V401" s="2" t="s">
        <v>217</v>
      </c>
      <c r="W401" s="2" t="n">
        <v>30</v>
      </c>
      <c r="X401" s="2" t="s">
        <v>4331</v>
      </c>
      <c r="Y401" s="2" t="s">
        <v>833</v>
      </c>
      <c r="Z401" s="2" t="s">
        <v>133</v>
      </c>
      <c r="AA401" s="2"/>
      <c r="AB401" s="2"/>
      <c r="AC401" s="2"/>
      <c r="AD401" s="2"/>
      <c r="AE401" s="2"/>
      <c r="AF401" s="2"/>
      <c r="AG401" s="2" t="s">
        <v>4332</v>
      </c>
      <c r="AH401" s="2" t="s">
        <v>4333</v>
      </c>
      <c r="AI401" s="2"/>
      <c r="AJ401" s="2"/>
      <c r="AK401" s="2"/>
      <c r="AL401" s="2"/>
      <c r="AM401" s="2"/>
      <c r="AN401" s="2" t="s">
        <v>87</v>
      </c>
      <c r="AO401" s="2" t="s">
        <v>4334</v>
      </c>
      <c r="AP401" s="2" t="s">
        <v>89</v>
      </c>
    </row>
    <row r="402" customFormat="false" ht="15" hidden="false" customHeight="false" outlineLevel="0" collapsed="false">
      <c r="A402" s="8" t="s">
        <v>4335</v>
      </c>
      <c r="B402" s="8" t="s">
        <v>4335</v>
      </c>
      <c r="C402" s="2" t="s">
        <v>4336</v>
      </c>
      <c r="D402" s="2" t="s">
        <v>159</v>
      </c>
      <c r="E402" s="2" t="s">
        <v>160</v>
      </c>
      <c r="F402" s="9" t="n">
        <f aca="false">Precios!N402</f>
        <v>161</v>
      </c>
      <c r="G402" s="2" t="n">
        <v>215</v>
      </c>
      <c r="H402" s="10" t="str">
        <f aca="false">Parámetros!$B$28</f>
        <v>Nuevo</v>
      </c>
      <c r="I402" s="10" t="str">
        <f aca="false">Parámetros!$B$29</f>
        <v>Clásica</v>
      </c>
      <c r="J402" s="11" t="s">
        <v>4337</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c r="P402" s="2" t="s">
        <v>1945</v>
      </c>
      <c r="Q402" s="2" t="s">
        <v>579</v>
      </c>
      <c r="R402" s="2" t="s">
        <v>864</v>
      </c>
      <c r="S402" s="2" t="s">
        <v>4275</v>
      </c>
      <c r="T402" s="2" t="s">
        <v>3132</v>
      </c>
      <c r="U402" s="2" t="n">
        <v>40</v>
      </c>
      <c r="V402" s="2" t="s">
        <v>168</v>
      </c>
      <c r="W402" s="2" t="n">
        <v>40</v>
      </c>
      <c r="X402" s="2"/>
      <c r="Y402" s="2"/>
      <c r="Z402" s="2"/>
      <c r="AA402" s="2" t="s">
        <v>98</v>
      </c>
      <c r="AB402" s="2" t="s">
        <v>430</v>
      </c>
      <c r="AC402" s="2"/>
      <c r="AD402" s="2" t="s">
        <v>103</v>
      </c>
      <c r="AE402" s="2"/>
      <c r="AF402" s="2"/>
      <c r="AG402" s="2" t="s">
        <v>4338</v>
      </c>
      <c r="AH402" s="2" t="s">
        <v>4339</v>
      </c>
      <c r="AI402" s="2"/>
      <c r="AJ402" s="2"/>
      <c r="AK402" s="2"/>
      <c r="AL402" s="2"/>
      <c r="AM402" s="2"/>
      <c r="AN402" s="2" t="s">
        <v>172</v>
      </c>
      <c r="AO402" s="2" t="s">
        <v>4340</v>
      </c>
      <c r="AP402" s="2" t="s">
        <v>89</v>
      </c>
    </row>
    <row r="403" customFormat="false" ht="15" hidden="false" customHeight="false" outlineLevel="0" collapsed="false">
      <c r="A403" s="8" t="s">
        <v>4341</v>
      </c>
      <c r="B403" s="8" t="s">
        <v>4341</v>
      </c>
      <c r="C403" s="2" t="s">
        <v>4342</v>
      </c>
      <c r="D403" s="2" t="s">
        <v>963</v>
      </c>
      <c r="E403" s="2" t="s">
        <v>964</v>
      </c>
      <c r="F403" s="9" t="n">
        <f aca="false">Precios!N403</f>
        <v>1007</v>
      </c>
      <c r="G403" s="2" t="n">
        <v>0</v>
      </c>
      <c r="H403" s="10" t="str">
        <f aca="false">Parámetros!$B$28</f>
        <v>Nuevo</v>
      </c>
      <c r="I403" s="10" t="str">
        <f aca="false">Parámetros!$B$29</f>
        <v>Clásica</v>
      </c>
      <c r="J403" s="11" t="s">
        <v>4343</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c r="P403" s="2" t="s">
        <v>4344</v>
      </c>
      <c r="Q403" s="2" t="s">
        <v>4345</v>
      </c>
      <c r="R403" s="2" t="s">
        <v>4346</v>
      </c>
      <c r="S403" s="2"/>
      <c r="T403" s="2" t="s">
        <v>4347</v>
      </c>
      <c r="U403" s="2" t="n">
        <v>30</v>
      </c>
      <c r="V403" s="2" t="s">
        <v>530</v>
      </c>
      <c r="W403" s="2" t="n">
        <v>30</v>
      </c>
      <c r="X403" s="2" t="s">
        <v>4348</v>
      </c>
      <c r="Y403" s="2" t="s">
        <v>4349</v>
      </c>
      <c r="Z403" s="2" t="s">
        <v>133</v>
      </c>
      <c r="AA403" s="2"/>
      <c r="AB403" s="2"/>
      <c r="AC403" s="2"/>
      <c r="AD403" s="2"/>
      <c r="AE403" s="2"/>
      <c r="AF403" s="2" t="s">
        <v>4350</v>
      </c>
      <c r="AG403" s="2" t="s">
        <v>4311</v>
      </c>
      <c r="AH403" s="2" t="s">
        <v>4351</v>
      </c>
      <c r="AI403" s="2" t="s">
        <v>4352</v>
      </c>
      <c r="AJ403" s="2" t="s">
        <v>4353</v>
      </c>
      <c r="AK403" s="2"/>
      <c r="AL403" s="2"/>
      <c r="AM403" s="2"/>
      <c r="AN403" s="2" t="s">
        <v>87</v>
      </c>
      <c r="AO403" s="2" t="s">
        <v>4354</v>
      </c>
      <c r="AP403" s="2" t="s">
        <v>89</v>
      </c>
    </row>
    <row r="404" customFormat="false" ht="15" hidden="false" customHeight="false" outlineLevel="0" collapsed="false">
      <c r="A404" s="8" t="s">
        <v>4355</v>
      </c>
      <c r="B404" s="8" t="s">
        <v>4355</v>
      </c>
      <c r="C404" s="2" t="s">
        <v>4356</v>
      </c>
      <c r="D404" s="2" t="s">
        <v>141</v>
      </c>
      <c r="E404" s="2" t="s">
        <v>142</v>
      </c>
      <c r="F404" s="9" t="n">
        <f aca="false">Precios!N404</f>
        <v>637</v>
      </c>
      <c r="G404" s="2" t="n">
        <v>150</v>
      </c>
      <c r="H404" s="10" t="str">
        <f aca="false">Parámetros!$B$28</f>
        <v>Nuevo</v>
      </c>
      <c r="I404" s="10" t="str">
        <f aca="false">Parámetros!$B$29</f>
        <v>Clásica</v>
      </c>
      <c r="J404" s="11" t="s">
        <v>4357</v>
      </c>
      <c r="K404" s="10" t="str">
        <f aca="false">Parámetros!$B$30</f>
        <v>Mercado Envíos</v>
      </c>
      <c r="L404" s="2" t="str">
        <f aca="false">IF(F404&gt;=Parámetros!$B$7,"Envío gratis (obligatorio en Mercado Libre)",Parámetros!$B$31)</f>
        <v>Envío gratis (obligatorio en Mercado Libre)</v>
      </c>
      <c r="M404" s="10" t="str">
        <f aca="false">Parámetros!$B$32</f>
        <v>No acepto</v>
      </c>
      <c r="N404" s="10" t="str">
        <f aca="false">Parámetros!$B$33</f>
        <v>Sin garantía</v>
      </c>
      <c r="O404" s="2"/>
      <c r="P404" s="2" t="s">
        <v>4358</v>
      </c>
      <c r="Q404" s="2" t="s">
        <v>4359</v>
      </c>
      <c r="R404" s="2"/>
      <c r="S404" s="2"/>
      <c r="T404" s="2" t="s">
        <v>149</v>
      </c>
      <c r="U404" s="2" t="n">
        <v>100</v>
      </c>
      <c r="V404" s="2" t="s">
        <v>130</v>
      </c>
      <c r="W404" s="2" t="n">
        <v>100</v>
      </c>
      <c r="X404" s="2" t="s">
        <v>2279</v>
      </c>
      <c r="Y404" s="2"/>
      <c r="Z404" s="2" t="s">
        <v>133</v>
      </c>
      <c r="AA404" s="2"/>
      <c r="AB404" s="2"/>
      <c r="AC404" s="2"/>
      <c r="AD404" s="2"/>
      <c r="AE404" s="2"/>
      <c r="AF404" s="2"/>
      <c r="AG404" s="2" t="s">
        <v>4360</v>
      </c>
      <c r="AH404" s="2" t="s">
        <v>4361</v>
      </c>
      <c r="AI404" s="2"/>
      <c r="AJ404" s="2"/>
      <c r="AK404" s="2"/>
      <c r="AL404" s="2"/>
      <c r="AM404" s="2"/>
      <c r="AN404" s="2" t="s">
        <v>87</v>
      </c>
      <c r="AO404" s="2" t="s">
        <v>4362</v>
      </c>
      <c r="AP404" s="2" t="s">
        <v>89</v>
      </c>
    </row>
    <row r="405" customFormat="false" ht="15" hidden="false" customHeight="false" outlineLevel="0" collapsed="false">
      <c r="A405" s="8" t="s">
        <v>4363</v>
      </c>
      <c r="B405" s="8" t="s">
        <v>4363</v>
      </c>
      <c r="C405" s="2" t="s">
        <v>4364</v>
      </c>
      <c r="D405" s="2" t="s">
        <v>4365</v>
      </c>
      <c r="E405" s="2" t="s">
        <v>4366</v>
      </c>
      <c r="F405" s="9" t="n">
        <f aca="false">Precios!N405</f>
        <v>39</v>
      </c>
      <c r="G405" s="2" t="n">
        <v>8019</v>
      </c>
      <c r="H405" s="10" t="str">
        <f aca="false">Parámetros!$B$28</f>
        <v>Nuevo</v>
      </c>
      <c r="I405" s="10" t="str">
        <f aca="false">Parámetros!$B$29</f>
        <v>Clásica</v>
      </c>
      <c r="J405" s="11" t="s">
        <v>4367</v>
      </c>
      <c r="K405" s="10" t="str">
        <f aca="false">Parámetros!$B$30</f>
        <v>Mercado Envíos</v>
      </c>
      <c r="L405" s="2" t="str">
        <f aca="false">IF(F405&gt;=Parámetros!$B$7,"Envío gratis (obligatorio en Mercado Libre)",Parámetros!$B$31)</f>
        <v>A cargo del comprador</v>
      </c>
      <c r="M405" s="10" t="str">
        <f aca="false">Parámetros!$B$32</f>
        <v>No acepto</v>
      </c>
      <c r="N405" s="10" t="str">
        <f aca="false">Parámetros!$B$33</f>
        <v>Sin garantía</v>
      </c>
      <c r="O405" s="2"/>
      <c r="P405" s="2" t="s">
        <v>787</v>
      </c>
      <c r="Q405" s="2" t="s">
        <v>787</v>
      </c>
      <c r="R405" s="2"/>
      <c r="S405" s="2"/>
      <c r="T405" s="2" t="s">
        <v>4368</v>
      </c>
      <c r="U405" s="2" t="n">
        <v>100</v>
      </c>
      <c r="V405" s="2" t="s">
        <v>77</v>
      </c>
      <c r="W405" s="2" t="n">
        <v>1</v>
      </c>
      <c r="X405" s="2"/>
      <c r="Y405" s="2"/>
      <c r="Z405" s="2"/>
      <c r="AA405" s="2"/>
      <c r="AB405" s="2"/>
      <c r="AC405" s="2"/>
      <c r="AD405" s="2"/>
      <c r="AE405" s="2"/>
      <c r="AF405" s="2"/>
      <c r="AG405" s="2" t="s">
        <v>4369</v>
      </c>
      <c r="AH405" s="2" t="s">
        <v>4370</v>
      </c>
      <c r="AI405" s="2"/>
      <c r="AJ405" s="2"/>
      <c r="AK405" s="2"/>
      <c r="AL405" s="2"/>
      <c r="AM405" s="2"/>
      <c r="AN405" s="2" t="s">
        <v>87</v>
      </c>
      <c r="AO405" s="2" t="s">
        <v>4371</v>
      </c>
      <c r="AP405" s="2" t="s">
        <v>89</v>
      </c>
    </row>
    <row r="406" customFormat="false" ht="15" hidden="false" customHeight="false" outlineLevel="0" collapsed="false">
      <c r="A406" s="8" t="s">
        <v>4372</v>
      </c>
      <c r="B406" s="8" t="s">
        <v>4372</v>
      </c>
      <c r="C406" s="2" t="s">
        <v>4373</v>
      </c>
      <c r="D406" s="2" t="s">
        <v>141</v>
      </c>
      <c r="E406" s="2" t="s">
        <v>142</v>
      </c>
      <c r="F406" s="9" t="n">
        <f aca="false">Precios!N406</f>
        <v>281</v>
      </c>
      <c r="G406" s="2" t="n">
        <v>55</v>
      </c>
      <c r="H406" s="10" t="str">
        <f aca="false">Parámetros!$B$28</f>
        <v>Nuevo</v>
      </c>
      <c r="I406" s="10" t="str">
        <f aca="false">Parámetros!$B$29</f>
        <v>Clásica</v>
      </c>
      <c r="J406" s="11" t="s">
        <v>4374</v>
      </c>
      <c r="K406" s="10" t="str">
        <f aca="false">Parámetros!$B$30</f>
        <v>Mercado Envíos</v>
      </c>
      <c r="L406" s="2" t="str">
        <f aca="false">IF(F406&gt;=Parámetros!$B$7,"Envío gratis (obligatorio en Mercado Libre)",Parámetros!$B$31)</f>
        <v>A cargo del comprador</v>
      </c>
      <c r="M406" s="10" t="str">
        <f aca="false">Parámetros!$B$32</f>
        <v>No acepto</v>
      </c>
      <c r="N406" s="10" t="str">
        <f aca="false">Parámetros!$B$33</f>
        <v>Sin garantía</v>
      </c>
      <c r="O406" s="2"/>
      <c r="P406" s="2" t="s">
        <v>1021</v>
      </c>
      <c r="Q406" s="2" t="s">
        <v>1022</v>
      </c>
      <c r="R406" s="2" t="s">
        <v>4375</v>
      </c>
      <c r="S406" s="2"/>
      <c r="T406" s="2" t="s">
        <v>4376</v>
      </c>
      <c r="U406" s="2" t="n">
        <v>10</v>
      </c>
      <c r="V406" s="2" t="s">
        <v>710</v>
      </c>
      <c r="W406" s="2" t="n">
        <v>10</v>
      </c>
      <c r="X406" s="2" t="s">
        <v>4377</v>
      </c>
      <c r="Y406" s="2" t="s">
        <v>4378</v>
      </c>
      <c r="Z406" s="2" t="s">
        <v>133</v>
      </c>
      <c r="AA406" s="2"/>
      <c r="AB406" s="2"/>
      <c r="AC406" s="2"/>
      <c r="AD406" s="2"/>
      <c r="AE406" s="2"/>
      <c r="AF406" s="2"/>
      <c r="AG406" s="2" t="s">
        <v>4379</v>
      </c>
      <c r="AH406" s="2" t="s">
        <v>4380</v>
      </c>
      <c r="AI406" s="2" t="s">
        <v>4381</v>
      </c>
      <c r="AJ406" s="2"/>
      <c r="AK406" s="2"/>
      <c r="AL406" s="2"/>
      <c r="AM406" s="2"/>
      <c r="AN406" s="2" t="s">
        <v>87</v>
      </c>
      <c r="AO406" s="2" t="s">
        <v>4382</v>
      </c>
      <c r="AP406" s="2" t="s">
        <v>89</v>
      </c>
    </row>
    <row r="407" customFormat="false" ht="15" hidden="false" customHeight="false" outlineLevel="0" collapsed="false">
      <c r="A407" s="8" t="s">
        <v>4383</v>
      </c>
      <c r="B407" s="8" t="s">
        <v>4383</v>
      </c>
      <c r="C407" s="2" t="s">
        <v>4384</v>
      </c>
      <c r="D407" s="2" t="s">
        <v>327</v>
      </c>
      <c r="E407" s="2" t="s">
        <v>328</v>
      </c>
      <c r="F407" s="9" t="n">
        <f aca="false">Precios!N407</f>
        <v>257</v>
      </c>
      <c r="G407" s="2" t="n">
        <v>277</v>
      </c>
      <c r="H407" s="10" t="str">
        <f aca="false">Parámetros!$B$28</f>
        <v>Nuevo</v>
      </c>
      <c r="I407" s="10" t="str">
        <f aca="false">Parámetros!$B$29</f>
        <v>Clásica</v>
      </c>
      <c r="J407" s="11" t="s">
        <v>4385</v>
      </c>
      <c r="K407" s="10" t="str">
        <f aca="false">Parámetros!$B$30</f>
        <v>Mercado Envíos</v>
      </c>
      <c r="L407" s="2" t="str">
        <f aca="false">IF(F407&gt;=Parámetros!$B$7,"Envío gratis (obligatorio en Mercado Libre)",Parámetros!$B$31)</f>
        <v>A cargo del comprador</v>
      </c>
      <c r="M407" s="10" t="str">
        <f aca="false">Parámetros!$B$32</f>
        <v>No acepto</v>
      </c>
      <c r="N407" s="10" t="str">
        <f aca="false">Parámetros!$B$33</f>
        <v>Sin garantía</v>
      </c>
      <c r="O407" s="2"/>
      <c r="P407" s="2" t="s">
        <v>526</v>
      </c>
      <c r="Q407" s="2" t="s">
        <v>2700</v>
      </c>
      <c r="R407" s="2" t="s">
        <v>4386</v>
      </c>
      <c r="S407" s="2" t="s">
        <v>4387</v>
      </c>
      <c r="T407" s="2" t="s">
        <v>3162</v>
      </c>
      <c r="U407" s="2" t="n">
        <v>10</v>
      </c>
      <c r="V407" s="2" t="s">
        <v>530</v>
      </c>
      <c r="W407" s="2" t="n">
        <v>10</v>
      </c>
      <c r="X407" s="2" t="s">
        <v>4388</v>
      </c>
      <c r="Y407" s="2" t="s">
        <v>4389</v>
      </c>
      <c r="Z407" s="2" t="s">
        <v>133</v>
      </c>
      <c r="AA407" s="2"/>
      <c r="AB407" s="2"/>
      <c r="AC407" s="2" t="s">
        <v>4390</v>
      </c>
      <c r="AD407" s="2"/>
      <c r="AE407" s="2"/>
      <c r="AF407" s="2"/>
      <c r="AG407" s="2" t="s">
        <v>4391</v>
      </c>
      <c r="AH407" s="2" t="s">
        <v>4392</v>
      </c>
      <c r="AI407" s="2"/>
      <c r="AJ407" s="2"/>
      <c r="AK407" s="2"/>
      <c r="AL407" s="2"/>
      <c r="AM407" s="2"/>
      <c r="AN407" s="2" t="s">
        <v>87</v>
      </c>
      <c r="AO407" s="2" t="s">
        <v>4393</v>
      </c>
      <c r="AP407" s="2" t="s">
        <v>89</v>
      </c>
    </row>
    <row r="408" customFormat="false" ht="15" hidden="false" customHeight="false" outlineLevel="0" collapsed="false">
      <c r="A408" s="8" t="s">
        <v>4394</v>
      </c>
      <c r="B408" s="8" t="s">
        <v>4394</v>
      </c>
      <c r="C408" s="2" t="s">
        <v>4395</v>
      </c>
      <c r="D408" s="2" t="s">
        <v>300</v>
      </c>
      <c r="E408" s="2" t="s">
        <v>301</v>
      </c>
      <c r="F408" s="9" t="n">
        <f aca="false">Precios!N408</f>
        <v>290</v>
      </c>
      <c r="G408" s="2" t="n">
        <v>5</v>
      </c>
      <c r="H408" s="10" t="str">
        <f aca="false">Parámetros!$B$28</f>
        <v>Nuevo</v>
      </c>
      <c r="I408" s="10" t="str">
        <f aca="false">Parámetros!$B$29</f>
        <v>Clásica</v>
      </c>
      <c r="J408" s="11" t="s">
        <v>4396</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c r="P408" s="2" t="s">
        <v>4397</v>
      </c>
      <c r="Q408" s="2" t="s">
        <v>1084</v>
      </c>
      <c r="R408" s="2" t="s">
        <v>4398</v>
      </c>
      <c r="S408" s="2"/>
      <c r="T408" s="2" t="s">
        <v>245</v>
      </c>
      <c r="U408" s="2" t="n">
        <v>340</v>
      </c>
      <c r="V408" s="2" t="s">
        <v>77</v>
      </c>
      <c r="W408" s="2" t="n">
        <v>1</v>
      </c>
      <c r="X408" s="2" t="s">
        <v>4399</v>
      </c>
      <c r="Y408" s="2" t="s">
        <v>4400</v>
      </c>
      <c r="Z408" s="2" t="s">
        <v>133</v>
      </c>
      <c r="AA408" s="2" t="s">
        <v>4401</v>
      </c>
      <c r="AB408" s="2"/>
      <c r="AC408" s="2"/>
      <c r="AD408" s="2"/>
      <c r="AE408" s="2"/>
      <c r="AF408" s="2"/>
      <c r="AG408" s="2" t="s">
        <v>4402</v>
      </c>
      <c r="AH408" s="2" t="s">
        <v>4403</v>
      </c>
      <c r="AI408" s="2" t="s">
        <v>4404</v>
      </c>
      <c r="AJ408" s="2"/>
      <c r="AK408" s="2"/>
      <c r="AL408" s="2"/>
      <c r="AM408" s="2"/>
      <c r="AN408" s="2" t="s">
        <v>87</v>
      </c>
      <c r="AO408" s="2" t="s">
        <v>4405</v>
      </c>
      <c r="AP408" s="2" t="s">
        <v>89</v>
      </c>
    </row>
    <row r="409" customFormat="false" ht="15" hidden="false" customHeight="false" outlineLevel="0" collapsed="false">
      <c r="A409" s="8" t="s">
        <v>4406</v>
      </c>
      <c r="B409" s="8" t="s">
        <v>4406</v>
      </c>
      <c r="C409" s="2" t="s">
        <v>4407</v>
      </c>
      <c r="D409" s="2" t="s">
        <v>4408</v>
      </c>
      <c r="E409" s="2" t="s">
        <v>4409</v>
      </c>
      <c r="F409" s="9" t="n">
        <f aca="false">Precios!N409</f>
        <v>146</v>
      </c>
      <c r="G409" s="2" t="n">
        <v>30</v>
      </c>
      <c r="H409" s="10" t="str">
        <f aca="false">Parámetros!$B$28</f>
        <v>Nuevo</v>
      </c>
      <c r="I409" s="10" t="str">
        <f aca="false">Parámetros!$B$29</f>
        <v>Clásica</v>
      </c>
      <c r="J409" s="11" t="s">
        <v>4410</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c r="P409" s="2" t="s">
        <v>4411</v>
      </c>
      <c r="Q409" s="2" t="s">
        <v>4411</v>
      </c>
      <c r="R409" s="2" t="s">
        <v>4412</v>
      </c>
      <c r="S409" s="2" t="s">
        <v>4413</v>
      </c>
      <c r="T409" s="2" t="s">
        <v>1585</v>
      </c>
      <c r="U409" s="2" t="n">
        <v>4</v>
      </c>
      <c r="V409" s="2" t="s">
        <v>168</v>
      </c>
      <c r="W409" s="2" t="n">
        <v>4</v>
      </c>
      <c r="X409" s="2"/>
      <c r="Y409" s="2"/>
      <c r="Z409" s="2"/>
      <c r="AA409" s="2"/>
      <c r="AB409" s="2"/>
      <c r="AC409" s="2" t="s">
        <v>3030</v>
      </c>
      <c r="AD409" s="2" t="s">
        <v>103</v>
      </c>
      <c r="AE409" s="2"/>
      <c r="AF409" s="2"/>
      <c r="AG409" s="2" t="s">
        <v>4414</v>
      </c>
      <c r="AH409" s="2" t="s">
        <v>4415</v>
      </c>
      <c r="AI409" s="2"/>
      <c r="AJ409" s="2"/>
      <c r="AK409" s="2"/>
      <c r="AL409" s="2"/>
      <c r="AM409" s="2"/>
      <c r="AN409" s="2" t="s">
        <v>172</v>
      </c>
      <c r="AO409" s="2" t="s">
        <v>4416</v>
      </c>
      <c r="AP409" s="2" t="s">
        <v>89</v>
      </c>
    </row>
    <row r="410" customFormat="false" ht="15" hidden="false" customHeight="false" outlineLevel="0" collapsed="false">
      <c r="A410" s="8" t="s">
        <v>4417</v>
      </c>
      <c r="B410" s="8" t="s">
        <v>4417</v>
      </c>
      <c r="C410" s="2" t="s">
        <v>4418</v>
      </c>
      <c r="D410" s="2" t="s">
        <v>237</v>
      </c>
      <c r="E410" s="2" t="s">
        <v>238</v>
      </c>
      <c r="F410" s="9" t="n">
        <f aca="false">Precios!N410</f>
        <v>441</v>
      </c>
      <c r="G410" s="2" t="n">
        <v>28</v>
      </c>
      <c r="H410" s="10" t="str">
        <f aca="false">Parámetros!$B$28</f>
        <v>Nuevo</v>
      </c>
      <c r="I410" s="10" t="str">
        <f aca="false">Parámetros!$B$29</f>
        <v>Clásica</v>
      </c>
      <c r="J410" s="11" t="s">
        <v>4419</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c r="P410" s="2" t="s">
        <v>4420</v>
      </c>
      <c r="Q410" s="2" t="s">
        <v>997</v>
      </c>
      <c r="R410" s="2"/>
      <c r="S410" s="2"/>
      <c r="T410" s="2" t="s">
        <v>149</v>
      </c>
      <c r="U410" s="2" t="n">
        <v>20</v>
      </c>
      <c r="V410" s="2" t="s">
        <v>130</v>
      </c>
      <c r="W410" s="2" t="n">
        <v>20</v>
      </c>
      <c r="X410" s="2" t="s">
        <v>1229</v>
      </c>
      <c r="Y410" s="2" t="s">
        <v>3965</v>
      </c>
      <c r="Z410" s="2" t="s">
        <v>133</v>
      </c>
      <c r="AA410" s="2"/>
      <c r="AB410" s="2"/>
      <c r="AC410" s="2"/>
      <c r="AD410" s="2"/>
      <c r="AE410" s="2"/>
      <c r="AF410" s="2"/>
      <c r="AG410" s="2" t="s">
        <v>4421</v>
      </c>
      <c r="AH410" s="2" t="s">
        <v>4422</v>
      </c>
      <c r="AI410" s="2"/>
      <c r="AJ410" s="2"/>
      <c r="AK410" s="2"/>
      <c r="AL410" s="2"/>
      <c r="AM410" s="2"/>
      <c r="AN410" s="2" t="s">
        <v>87</v>
      </c>
      <c r="AO410" s="2" t="s">
        <v>4423</v>
      </c>
      <c r="AP410" s="2" t="s">
        <v>89</v>
      </c>
    </row>
    <row r="411" customFormat="false" ht="15" hidden="false" customHeight="false" outlineLevel="0" collapsed="false">
      <c r="A411" s="8" t="s">
        <v>4424</v>
      </c>
      <c r="B411" s="8" t="s">
        <v>4424</v>
      </c>
      <c r="C411" s="2" t="s">
        <v>4425</v>
      </c>
      <c r="D411" s="2" t="s">
        <v>1641</v>
      </c>
      <c r="E411" s="2" t="s">
        <v>1642</v>
      </c>
      <c r="F411" s="9" t="n">
        <f aca="false">Precios!N411</f>
        <v>655</v>
      </c>
      <c r="G411" s="2" t="n">
        <v>0</v>
      </c>
      <c r="H411" s="10" t="str">
        <f aca="false">Parámetros!$B$28</f>
        <v>Nuevo</v>
      </c>
      <c r="I411" s="10" t="str">
        <f aca="false">Parámetros!$B$29</f>
        <v>Clásica</v>
      </c>
      <c r="J411" s="11" t="s">
        <v>4426</v>
      </c>
      <c r="K411" s="10" t="str">
        <f aca="false">Parámetros!$B$30</f>
        <v>Mercado Envíos</v>
      </c>
      <c r="L411" s="2" t="str">
        <f aca="false">IF(F411&gt;=Parámetros!$B$7,"Envío gratis (obligatorio en Mercado Libre)",Parámetros!$B$31)</f>
        <v>Envío gratis (obligatorio en Mercado Libre)</v>
      </c>
      <c r="M411" s="10" t="str">
        <f aca="false">Parámetros!$B$32</f>
        <v>No acepto</v>
      </c>
      <c r="N411" s="10" t="str">
        <f aca="false">Parámetros!$B$33</f>
        <v>Sin garantía</v>
      </c>
      <c r="O411" s="2"/>
      <c r="P411" s="2" t="s">
        <v>1918</v>
      </c>
      <c r="Q411" s="2" t="s">
        <v>4427</v>
      </c>
      <c r="R411" s="2"/>
      <c r="S411" s="2"/>
      <c r="T411" s="2" t="s">
        <v>2086</v>
      </c>
      <c r="U411" s="2" t="n">
        <v>30</v>
      </c>
      <c r="V411" s="2" t="s">
        <v>100</v>
      </c>
      <c r="W411" s="2" t="n">
        <v>1</v>
      </c>
      <c r="X411" s="2" t="s">
        <v>3522</v>
      </c>
      <c r="Y411" s="2" t="s">
        <v>4428</v>
      </c>
      <c r="Z411" s="2" t="s">
        <v>1648</v>
      </c>
      <c r="AA411" s="2"/>
      <c r="AB411" s="2"/>
      <c r="AC411" s="2"/>
      <c r="AD411" s="2"/>
      <c r="AE411" s="2"/>
      <c r="AF411" s="2"/>
      <c r="AG411" s="2" t="s">
        <v>4429</v>
      </c>
      <c r="AH411" s="2" t="s">
        <v>4430</v>
      </c>
      <c r="AI411" s="2"/>
      <c r="AJ411" s="2"/>
      <c r="AK411" s="2"/>
      <c r="AL411" s="2"/>
      <c r="AM411" s="2"/>
      <c r="AN411" s="2" t="s">
        <v>87</v>
      </c>
      <c r="AO411" s="2" t="s">
        <v>4431</v>
      </c>
      <c r="AP411" s="2" t="s">
        <v>89</v>
      </c>
    </row>
    <row r="412" customFormat="false" ht="15" hidden="false" customHeight="false" outlineLevel="0" collapsed="false">
      <c r="A412" s="8" t="s">
        <v>4432</v>
      </c>
      <c r="B412" s="8" t="s">
        <v>4432</v>
      </c>
      <c r="C412" s="2" t="s">
        <v>4433</v>
      </c>
      <c r="D412" s="2" t="s">
        <v>2732</v>
      </c>
      <c r="E412" s="2" t="s">
        <v>2733</v>
      </c>
      <c r="F412" s="9" t="n">
        <f aca="false">Precios!N412</f>
        <v>362</v>
      </c>
      <c r="G412" s="2" t="n">
        <v>69</v>
      </c>
      <c r="H412" s="10" t="str">
        <f aca="false">Parámetros!$B$28</f>
        <v>Nuevo</v>
      </c>
      <c r="I412" s="10" t="str">
        <f aca="false">Parámetros!$B$29</f>
        <v>Clásica</v>
      </c>
      <c r="J412" s="11" t="s">
        <v>4434</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c r="P412" s="2" t="s">
        <v>2735</v>
      </c>
      <c r="Q412" s="2" t="s">
        <v>2736</v>
      </c>
      <c r="R412" s="2"/>
      <c r="S412" s="2"/>
      <c r="T412" s="2" t="s">
        <v>4435</v>
      </c>
      <c r="U412" s="2" t="n">
        <v>5</v>
      </c>
      <c r="V412" s="2" t="s">
        <v>710</v>
      </c>
      <c r="W412" s="2" t="n">
        <v>5</v>
      </c>
      <c r="X412" s="2" t="s">
        <v>4436</v>
      </c>
      <c r="Y412" s="2" t="s">
        <v>4437</v>
      </c>
      <c r="Z412" s="2" t="s">
        <v>4438</v>
      </c>
      <c r="AA412" s="2"/>
      <c r="AB412" s="2"/>
      <c r="AC412" s="2"/>
      <c r="AD412" s="2"/>
      <c r="AE412" s="2"/>
      <c r="AF412" s="2" t="s">
        <v>4439</v>
      </c>
      <c r="AG412" s="2" t="s">
        <v>4440</v>
      </c>
      <c r="AH412" s="2" t="s">
        <v>4441</v>
      </c>
      <c r="AI412" s="2" t="s">
        <v>4442</v>
      </c>
      <c r="AJ412" s="2" t="s">
        <v>4443</v>
      </c>
      <c r="AK412" s="2"/>
      <c r="AL412" s="2"/>
      <c r="AM412" s="2"/>
      <c r="AN412" s="2" t="s">
        <v>87</v>
      </c>
      <c r="AO412" s="2" t="s">
        <v>4444</v>
      </c>
      <c r="AP412" s="2" t="s">
        <v>89</v>
      </c>
    </row>
    <row r="413" customFormat="false" ht="15" hidden="false" customHeight="false" outlineLevel="0" collapsed="false">
      <c r="A413" s="8" t="s">
        <v>4445</v>
      </c>
      <c r="B413" s="8" t="s">
        <v>4445</v>
      </c>
      <c r="C413" s="2" t="s">
        <v>4446</v>
      </c>
      <c r="D413" s="2" t="s">
        <v>327</v>
      </c>
      <c r="E413" s="2" t="s">
        <v>328</v>
      </c>
      <c r="F413" s="9" t="n">
        <f aca="false">Precios!N413</f>
        <v>217</v>
      </c>
      <c r="G413" s="2" t="n">
        <v>113</v>
      </c>
      <c r="H413" s="10" t="str">
        <f aca="false">Parámetros!$B$28</f>
        <v>Nuevo</v>
      </c>
      <c r="I413" s="10" t="str">
        <f aca="false">Parámetros!$B$29</f>
        <v>Clásica</v>
      </c>
      <c r="J413" s="11" t="s">
        <v>4447</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927</v>
      </c>
      <c r="Q413" s="2" t="s">
        <v>928</v>
      </c>
      <c r="R413" s="2" t="s">
        <v>1227</v>
      </c>
      <c r="S413" s="2"/>
      <c r="T413" s="2" t="s">
        <v>4448</v>
      </c>
      <c r="U413" s="2" t="n">
        <v>30</v>
      </c>
      <c r="V413" s="2" t="s">
        <v>77</v>
      </c>
      <c r="W413" s="2" t="n">
        <v>1</v>
      </c>
      <c r="X413" s="2" t="s">
        <v>929</v>
      </c>
      <c r="Y413" s="2"/>
      <c r="Z413" s="2" t="s">
        <v>133</v>
      </c>
      <c r="AA413" s="2" t="s">
        <v>4449</v>
      </c>
      <c r="AB413" s="2"/>
      <c r="AC413" s="2"/>
      <c r="AD413" s="2"/>
      <c r="AE413" s="2"/>
      <c r="AF413" s="2"/>
      <c r="AG413" s="2" t="s">
        <v>4450</v>
      </c>
      <c r="AH413" s="2" t="s">
        <v>4451</v>
      </c>
      <c r="AI413" s="2"/>
      <c r="AJ413" s="2"/>
      <c r="AK413" s="2"/>
      <c r="AL413" s="2"/>
      <c r="AM413" s="2"/>
      <c r="AN413" s="2" t="s">
        <v>87</v>
      </c>
      <c r="AO413" s="2" t="s">
        <v>4452</v>
      </c>
      <c r="AP413" s="2" t="s">
        <v>89</v>
      </c>
    </row>
    <row r="414" customFormat="false" ht="15" hidden="false" customHeight="false" outlineLevel="0" collapsed="false">
      <c r="A414" s="8" t="s">
        <v>4453</v>
      </c>
      <c r="B414" s="8" t="s">
        <v>4453</v>
      </c>
      <c r="C414" s="2" t="s">
        <v>4454</v>
      </c>
      <c r="D414" s="2" t="s">
        <v>3796</v>
      </c>
      <c r="E414" s="2" t="s">
        <v>3797</v>
      </c>
      <c r="F414" s="9" t="n">
        <f aca="false">Precios!N414</f>
        <v>249</v>
      </c>
      <c r="G414" s="2" t="n">
        <v>0</v>
      </c>
      <c r="H414" s="10" t="str">
        <f aca="false">Parámetros!$B$28</f>
        <v>Nuevo</v>
      </c>
      <c r="I414" s="10" t="str">
        <f aca="false">Parámetros!$B$29</f>
        <v>Clásica</v>
      </c>
      <c r="J414" s="11" t="s">
        <v>4455</v>
      </c>
      <c r="K414" s="10" t="str">
        <f aca="false">Parámetros!$B$30</f>
        <v>Mercado Envíos</v>
      </c>
      <c r="L414" s="2" t="str">
        <f aca="false">IF(F414&gt;=Parámetros!$B$7,"Envío gratis (obligatorio en Mercado Libre)",Parámetros!$B$31)</f>
        <v>A cargo del comprador</v>
      </c>
      <c r="M414" s="10" t="str">
        <f aca="false">Parámetros!$B$32</f>
        <v>No acepto</v>
      </c>
      <c r="N414" s="10" t="str">
        <f aca="false">Parámetros!$B$33</f>
        <v>Sin garantía</v>
      </c>
      <c r="O414" s="2"/>
      <c r="P414" s="2" t="s">
        <v>4456</v>
      </c>
      <c r="Q414" s="2" t="s">
        <v>1491</v>
      </c>
      <c r="R414" s="2"/>
      <c r="S414" s="2"/>
      <c r="T414" s="2" t="s">
        <v>4457</v>
      </c>
      <c r="U414" s="2" t="n">
        <v>40</v>
      </c>
      <c r="V414" s="2" t="s">
        <v>100</v>
      </c>
      <c r="W414" s="2" t="n">
        <v>2</v>
      </c>
      <c r="X414" s="2" t="s">
        <v>4458</v>
      </c>
      <c r="Y414" s="2" t="s">
        <v>4459</v>
      </c>
      <c r="Z414" s="2" t="s">
        <v>1648</v>
      </c>
      <c r="AA414" s="2"/>
      <c r="AB414" s="2"/>
      <c r="AC414" s="2"/>
      <c r="AD414" s="2"/>
      <c r="AE414" s="2"/>
      <c r="AF414" s="2"/>
      <c r="AG414" s="2" t="s">
        <v>4460</v>
      </c>
      <c r="AH414" s="2" t="s">
        <v>4461</v>
      </c>
      <c r="AI414" s="2" t="s">
        <v>4462</v>
      </c>
      <c r="AJ414" s="2"/>
      <c r="AK414" s="2"/>
      <c r="AL414" s="2"/>
      <c r="AM414" s="2"/>
      <c r="AN414" s="2" t="s">
        <v>87</v>
      </c>
      <c r="AO414" s="2" t="s">
        <v>4463</v>
      </c>
      <c r="AP414" s="2" t="s">
        <v>89</v>
      </c>
    </row>
    <row r="415" customFormat="false" ht="15" hidden="false" customHeight="false" outlineLevel="0" collapsed="false">
      <c r="A415" s="8" t="s">
        <v>4464</v>
      </c>
      <c r="B415" s="8" t="s">
        <v>4464</v>
      </c>
      <c r="C415" s="2" t="s">
        <v>4465</v>
      </c>
      <c r="D415" s="2" t="s">
        <v>993</v>
      </c>
      <c r="E415" s="2" t="s">
        <v>994</v>
      </c>
      <c r="F415" s="9" t="n">
        <f aca="false">Precios!N415</f>
        <v>258</v>
      </c>
      <c r="G415" s="2" t="n">
        <v>301</v>
      </c>
      <c r="H415" s="10" t="str">
        <f aca="false">Parámetros!$B$28</f>
        <v>Nuevo</v>
      </c>
      <c r="I415" s="10" t="str">
        <f aca="false">Parámetros!$B$29</f>
        <v>Clásica</v>
      </c>
      <c r="J415" s="11" t="s">
        <v>4466</v>
      </c>
      <c r="K415" s="10" t="str">
        <f aca="false">Parámetros!$B$30</f>
        <v>Mercado Envíos</v>
      </c>
      <c r="L415" s="2" t="str">
        <f aca="false">IF(F415&gt;=Parámetros!$B$7,"Envío gratis (obligatorio en Mercado Libre)",Parámetros!$B$31)</f>
        <v>A cargo del comprador</v>
      </c>
      <c r="M415" s="10" t="str">
        <f aca="false">Parámetros!$B$32</f>
        <v>No acepto</v>
      </c>
      <c r="N415" s="10" t="str">
        <f aca="false">Parámetros!$B$33</f>
        <v>Sin garantía</v>
      </c>
      <c r="O415" s="2"/>
      <c r="P415" s="2" t="s">
        <v>1451</v>
      </c>
      <c r="Q415" s="2" t="s">
        <v>126</v>
      </c>
      <c r="R415" s="2" t="s">
        <v>4467</v>
      </c>
      <c r="S415" s="2" t="s">
        <v>4027</v>
      </c>
      <c r="T415" s="2" t="s">
        <v>4468</v>
      </c>
      <c r="U415" s="2" t="n">
        <v>3</v>
      </c>
      <c r="V415" s="2" t="s">
        <v>1291</v>
      </c>
      <c r="W415" s="2" t="n">
        <v>1</v>
      </c>
      <c r="X415" s="2" t="s">
        <v>1455</v>
      </c>
      <c r="Y415" s="2" t="s">
        <v>4469</v>
      </c>
      <c r="Z415" s="2" t="s">
        <v>4470</v>
      </c>
      <c r="AA415" s="2"/>
      <c r="AB415" s="2"/>
      <c r="AC415" s="2"/>
      <c r="AD415" s="2"/>
      <c r="AE415" s="2"/>
      <c r="AF415" s="2" t="s">
        <v>4471</v>
      </c>
      <c r="AG415" s="2" t="s">
        <v>4472</v>
      </c>
      <c r="AH415" s="2" t="s">
        <v>4473</v>
      </c>
      <c r="AI415" s="2" t="s">
        <v>4474</v>
      </c>
      <c r="AJ415" s="2"/>
      <c r="AK415" s="2"/>
      <c r="AL415" s="2"/>
      <c r="AM415" s="2"/>
      <c r="AN415" s="2" t="s">
        <v>87</v>
      </c>
      <c r="AO415" s="2" t="s">
        <v>4475</v>
      </c>
      <c r="AP415" s="2" t="s">
        <v>89</v>
      </c>
    </row>
    <row r="416" customFormat="false" ht="15" hidden="false" customHeight="false" outlineLevel="0" collapsed="false">
      <c r="A416" s="8" t="s">
        <v>4476</v>
      </c>
      <c r="B416" s="8" t="s">
        <v>4476</v>
      </c>
      <c r="C416" s="2" t="s">
        <v>4477</v>
      </c>
      <c r="D416" s="2" t="s">
        <v>2732</v>
      </c>
      <c r="E416" s="2" t="s">
        <v>2733</v>
      </c>
      <c r="F416" s="9" t="n">
        <f aca="false">Precios!N416</f>
        <v>225</v>
      </c>
      <c r="G416" s="2" t="n">
        <v>49</v>
      </c>
      <c r="H416" s="10" t="str">
        <f aca="false">Parámetros!$B$28</f>
        <v>Nuevo</v>
      </c>
      <c r="I416" s="10" t="str">
        <f aca="false">Parámetros!$B$29</f>
        <v>Clásica</v>
      </c>
      <c r="J416" s="11" t="s">
        <v>4478</v>
      </c>
      <c r="K416" s="10" t="str">
        <f aca="false">Parámetros!$B$30</f>
        <v>Mercado Envíos</v>
      </c>
      <c r="L416" s="2" t="str">
        <f aca="false">IF(F416&gt;=Parámetros!$B$7,"Envío gratis (obligatorio en Mercado Libre)",Parámetros!$B$31)</f>
        <v>A cargo del comprador</v>
      </c>
      <c r="M416" s="10" t="str">
        <f aca="false">Parámetros!$B$32</f>
        <v>No acepto</v>
      </c>
      <c r="N416" s="10" t="str">
        <f aca="false">Parámetros!$B$33</f>
        <v>Sin garantía</v>
      </c>
      <c r="O416" s="2"/>
      <c r="P416" s="2" t="s">
        <v>4479</v>
      </c>
      <c r="Q416" s="2" t="s">
        <v>4306</v>
      </c>
      <c r="R416" s="2"/>
      <c r="S416" s="2"/>
      <c r="T416" s="2" t="s">
        <v>149</v>
      </c>
      <c r="U416" s="2" t="n">
        <v>10</v>
      </c>
      <c r="V416" s="2" t="s">
        <v>130</v>
      </c>
      <c r="W416" s="2" t="n">
        <v>10</v>
      </c>
      <c r="X416" s="2" t="s">
        <v>4480</v>
      </c>
      <c r="Y416" s="2" t="s">
        <v>4230</v>
      </c>
      <c r="Z416" s="2" t="s">
        <v>133</v>
      </c>
      <c r="AA416" s="2"/>
      <c r="AB416" s="2"/>
      <c r="AC416" s="2"/>
      <c r="AD416" s="2"/>
      <c r="AE416" s="2"/>
      <c r="AF416" s="2" t="s">
        <v>4481</v>
      </c>
      <c r="AG416" s="2" t="s">
        <v>4482</v>
      </c>
      <c r="AH416" s="2" t="s">
        <v>4483</v>
      </c>
      <c r="AI416" s="2"/>
      <c r="AJ416" s="2"/>
      <c r="AK416" s="2"/>
      <c r="AL416" s="2"/>
      <c r="AM416" s="2"/>
      <c r="AN416" s="2" t="s">
        <v>87</v>
      </c>
      <c r="AO416" s="2" t="s">
        <v>4484</v>
      </c>
      <c r="AP416" s="2" t="s">
        <v>89</v>
      </c>
    </row>
    <row r="417" customFormat="false" ht="15" hidden="false" customHeight="false" outlineLevel="0" collapsed="false">
      <c r="A417" s="8" t="s">
        <v>4485</v>
      </c>
      <c r="B417" s="8" t="s">
        <v>4485</v>
      </c>
      <c r="C417" s="2" t="s">
        <v>4486</v>
      </c>
      <c r="D417" s="2" t="s">
        <v>478</v>
      </c>
      <c r="E417" s="2" t="s">
        <v>479</v>
      </c>
      <c r="F417" s="9" t="n">
        <f aca="false">Precios!N417</f>
        <v>431</v>
      </c>
      <c r="G417" s="2" t="n">
        <v>43</v>
      </c>
      <c r="H417" s="10" t="str">
        <f aca="false">Parámetros!$B$28</f>
        <v>Nuevo</v>
      </c>
      <c r="I417" s="10" t="str">
        <f aca="false">Parámetros!$B$29</f>
        <v>Clásica</v>
      </c>
      <c r="J417" s="11" t="s">
        <v>4487</v>
      </c>
      <c r="K417" s="10" t="str">
        <f aca="false">Parámetros!$B$30</f>
        <v>Mercado Envíos</v>
      </c>
      <c r="L417" s="2" t="str">
        <f aca="false">IF(F417&gt;=Parámetros!$B$7,"Envío gratis (obligatorio en Mercado Libre)",Parámetros!$B$31)</f>
        <v>Envío gratis (obligatorio en Mercado Libre)</v>
      </c>
      <c r="M417" s="10" t="str">
        <f aca="false">Parámetros!$B$32</f>
        <v>No acepto</v>
      </c>
      <c r="N417" s="10" t="str">
        <f aca="false">Parámetros!$B$33</f>
        <v>Sin garantía</v>
      </c>
      <c r="O417" s="2"/>
      <c r="P417" s="2" t="s">
        <v>4488</v>
      </c>
      <c r="Q417" s="2" t="s">
        <v>482</v>
      </c>
      <c r="R417" s="2" t="s">
        <v>4489</v>
      </c>
      <c r="S417" s="2"/>
      <c r="T417" s="2" t="s">
        <v>4161</v>
      </c>
      <c r="U417" s="2" t="n">
        <v>5</v>
      </c>
      <c r="V417" s="2" t="s">
        <v>77</v>
      </c>
      <c r="W417" s="2" t="n">
        <v>1</v>
      </c>
      <c r="X417" s="2" t="s">
        <v>4490</v>
      </c>
      <c r="Y417" s="2" t="s">
        <v>4491</v>
      </c>
      <c r="Z417" s="2" t="s">
        <v>488</v>
      </c>
      <c r="AA417" s="2"/>
      <c r="AB417" s="2"/>
      <c r="AC417" s="2"/>
      <c r="AD417" s="2"/>
      <c r="AE417" s="2"/>
      <c r="AF417" s="2" t="s">
        <v>4492</v>
      </c>
      <c r="AG417" s="2" t="s">
        <v>4493</v>
      </c>
      <c r="AH417" s="2" t="s">
        <v>4494</v>
      </c>
      <c r="AI417" s="2" t="s">
        <v>4495</v>
      </c>
      <c r="AJ417" s="2" t="s">
        <v>4496</v>
      </c>
      <c r="AK417" s="2"/>
      <c r="AL417" s="2"/>
      <c r="AM417" s="2"/>
      <c r="AN417" s="2" t="s">
        <v>87</v>
      </c>
      <c r="AO417" s="2" t="s">
        <v>4497</v>
      </c>
      <c r="AP417" s="2" t="s">
        <v>89</v>
      </c>
    </row>
    <row r="418" customFormat="false" ht="15" hidden="false" customHeight="false" outlineLevel="0" collapsed="false">
      <c r="A418" s="8" t="s">
        <v>4498</v>
      </c>
      <c r="B418" s="8" t="s">
        <v>4498</v>
      </c>
      <c r="C418" s="2" t="s">
        <v>4499</v>
      </c>
      <c r="D418" s="2" t="s">
        <v>237</v>
      </c>
      <c r="E418" s="2" t="s">
        <v>238</v>
      </c>
      <c r="F418" s="9" t="n">
        <f aca="false">Precios!N418</f>
        <v>55</v>
      </c>
      <c r="G418" s="2" t="n">
        <v>2026</v>
      </c>
      <c r="H418" s="10" t="str">
        <f aca="false">Parámetros!$B$28</f>
        <v>Nuevo</v>
      </c>
      <c r="I418" s="10" t="str">
        <f aca="false">Parámetros!$B$29</f>
        <v>Clásica</v>
      </c>
      <c r="J418" s="11" t="s">
        <v>4500</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c r="P418" s="2" t="s">
        <v>4501</v>
      </c>
      <c r="Q418" s="2" t="s">
        <v>4502</v>
      </c>
      <c r="R418" s="2"/>
      <c r="S418" s="2"/>
      <c r="T418" s="2" t="s">
        <v>149</v>
      </c>
      <c r="U418" s="2" t="n">
        <v>10</v>
      </c>
      <c r="V418" s="2" t="s">
        <v>130</v>
      </c>
      <c r="W418" s="2" t="n">
        <v>10</v>
      </c>
      <c r="X418" s="2" t="s">
        <v>4503</v>
      </c>
      <c r="Y418" s="2" t="s">
        <v>4504</v>
      </c>
      <c r="Z418" s="2" t="s">
        <v>133</v>
      </c>
      <c r="AA418" s="2"/>
      <c r="AB418" s="2"/>
      <c r="AC418" s="2"/>
      <c r="AD418" s="2"/>
      <c r="AE418" s="2"/>
      <c r="AF418" s="2" t="s">
        <v>4505</v>
      </c>
      <c r="AG418" s="2" t="s">
        <v>4360</v>
      </c>
      <c r="AH418" s="2" t="s">
        <v>4506</v>
      </c>
      <c r="AI418" s="2"/>
      <c r="AJ418" s="2"/>
      <c r="AK418" s="2"/>
      <c r="AL418" s="2"/>
      <c r="AM418" s="2"/>
      <c r="AN418" s="2" t="s">
        <v>87</v>
      </c>
      <c r="AO418" s="2" t="s">
        <v>4507</v>
      </c>
      <c r="AP418" s="2" t="s">
        <v>89</v>
      </c>
    </row>
    <row r="419" customFormat="false" ht="15" hidden="false" customHeight="false" outlineLevel="0" collapsed="false">
      <c r="A419" s="8" t="s">
        <v>4508</v>
      </c>
      <c r="B419" s="8" t="s">
        <v>4508</v>
      </c>
      <c r="C419" s="2" t="s">
        <v>4509</v>
      </c>
      <c r="D419" s="2" t="s">
        <v>3044</v>
      </c>
      <c r="E419" s="2" t="s">
        <v>3045</v>
      </c>
      <c r="F419" s="9" t="n">
        <f aca="false">Precios!N419</f>
        <v>281</v>
      </c>
      <c r="G419" s="2" t="n">
        <v>312</v>
      </c>
      <c r="H419" s="10" t="str">
        <f aca="false">Parámetros!$B$28</f>
        <v>Nuevo</v>
      </c>
      <c r="I419" s="10" t="str">
        <f aca="false">Parámetros!$B$29</f>
        <v>Clásica</v>
      </c>
      <c r="J419" s="11" t="s">
        <v>4510</v>
      </c>
      <c r="K419" s="10" t="str">
        <f aca="false">Parámetros!$B$30</f>
        <v>Mercado Envíos</v>
      </c>
      <c r="L419" s="2" t="str">
        <f aca="false">IF(F419&gt;=Parámetros!$B$7,"Envío gratis (obligatorio en Mercado Libre)",Parámetros!$B$31)</f>
        <v>A cargo del comprador</v>
      </c>
      <c r="M419" s="10" t="str">
        <f aca="false">Parámetros!$B$32</f>
        <v>No acepto</v>
      </c>
      <c r="N419" s="10" t="str">
        <f aca="false">Parámetros!$B$33</f>
        <v>Sin garantía</v>
      </c>
      <c r="O419" s="2"/>
      <c r="P419" s="2" t="s">
        <v>4511</v>
      </c>
      <c r="Q419" s="2" t="s">
        <v>874</v>
      </c>
      <c r="R419" s="2"/>
      <c r="S419" s="2"/>
      <c r="T419" s="2" t="s">
        <v>149</v>
      </c>
      <c r="U419" s="2" t="n">
        <v>6</v>
      </c>
      <c r="V419" s="2" t="s">
        <v>130</v>
      </c>
      <c r="W419" s="2" t="n">
        <v>6</v>
      </c>
      <c r="X419" s="2" t="s">
        <v>4512</v>
      </c>
      <c r="Y419" s="2" t="s">
        <v>843</v>
      </c>
      <c r="Z419" s="2" t="s">
        <v>133</v>
      </c>
      <c r="AA419" s="2"/>
      <c r="AB419" s="2"/>
      <c r="AC419" s="2"/>
      <c r="AD419" s="2"/>
      <c r="AE419" s="2"/>
      <c r="AF419" s="2" t="s">
        <v>4513</v>
      </c>
      <c r="AG419" s="2" t="s">
        <v>4311</v>
      </c>
      <c r="AH419" s="2" t="s">
        <v>4514</v>
      </c>
      <c r="AI419" s="2" t="s">
        <v>4515</v>
      </c>
      <c r="AJ419" s="2"/>
      <c r="AK419" s="2"/>
      <c r="AL419" s="2"/>
      <c r="AM419" s="2"/>
      <c r="AN419" s="2" t="s">
        <v>87</v>
      </c>
      <c r="AO419" s="2" t="s">
        <v>4516</v>
      </c>
      <c r="AP419" s="2" t="s">
        <v>89</v>
      </c>
    </row>
    <row r="420" customFormat="false" ht="15" hidden="false" customHeight="false" outlineLevel="0" collapsed="false">
      <c r="A420" s="8" t="s">
        <v>4517</v>
      </c>
      <c r="B420" s="8" t="s">
        <v>4517</v>
      </c>
      <c r="C420" s="2" t="s">
        <v>4518</v>
      </c>
      <c r="D420" s="2" t="s">
        <v>141</v>
      </c>
      <c r="E420" s="2" t="s">
        <v>142</v>
      </c>
      <c r="F420" s="9" t="n">
        <f aca="false">Precios!N420</f>
        <v>417</v>
      </c>
      <c r="G420" s="2" t="n">
        <v>22</v>
      </c>
      <c r="H420" s="10" t="str">
        <f aca="false">Parámetros!$B$28</f>
        <v>Nuevo</v>
      </c>
      <c r="I420" s="10" t="str">
        <f aca="false">Parámetros!$B$29</f>
        <v>Clásica</v>
      </c>
      <c r="J420" s="11" t="s">
        <v>4519</v>
      </c>
      <c r="K420" s="10" t="str">
        <f aca="false">Parámetros!$B$30</f>
        <v>Mercado Envíos</v>
      </c>
      <c r="L420" s="2" t="str">
        <f aca="false">IF(F420&gt;=Parámetros!$B$7,"Envío gratis (obligatorio en Mercado Libre)",Parámetros!$B$31)</f>
        <v>Envío gratis (obligatorio en Mercado Libre)</v>
      </c>
      <c r="M420" s="10" t="str">
        <f aca="false">Parámetros!$B$32</f>
        <v>No acepto</v>
      </c>
      <c r="N420" s="10" t="str">
        <f aca="false">Parámetros!$B$33</f>
        <v>Sin garantía</v>
      </c>
      <c r="O420" s="2"/>
      <c r="P420" s="2" t="s">
        <v>1572</v>
      </c>
      <c r="Q420" s="2" t="s">
        <v>4520</v>
      </c>
      <c r="R420" s="2" t="s">
        <v>4521</v>
      </c>
      <c r="S420" s="2" t="s">
        <v>1227</v>
      </c>
      <c r="T420" s="2" t="s">
        <v>4522</v>
      </c>
      <c r="U420" s="2" t="n">
        <v>30</v>
      </c>
      <c r="V420" s="2" t="s">
        <v>77</v>
      </c>
      <c r="W420" s="2" t="n">
        <v>1</v>
      </c>
      <c r="X420" s="2" t="s">
        <v>4523</v>
      </c>
      <c r="Y420" s="2" t="s">
        <v>4524</v>
      </c>
      <c r="Z420" s="2" t="s">
        <v>133</v>
      </c>
      <c r="AA420" s="2" t="s">
        <v>4525</v>
      </c>
      <c r="AB420" s="2"/>
      <c r="AC420" s="2"/>
      <c r="AD420" s="2"/>
      <c r="AE420" s="2"/>
      <c r="AF420" s="2"/>
      <c r="AG420" s="2" t="s">
        <v>4526</v>
      </c>
      <c r="AH420" s="2" t="s">
        <v>4527</v>
      </c>
      <c r="AI420" s="2" t="s">
        <v>4528</v>
      </c>
      <c r="AJ420" s="2"/>
      <c r="AK420" s="2"/>
      <c r="AL420" s="2"/>
      <c r="AM420" s="2"/>
      <c r="AN420" s="2" t="s">
        <v>87</v>
      </c>
      <c r="AO420" s="2" t="s">
        <v>4529</v>
      </c>
      <c r="AP420" s="2" t="s">
        <v>89</v>
      </c>
    </row>
    <row r="421" customFormat="false" ht="15" hidden="false" customHeight="false" outlineLevel="0" collapsed="false">
      <c r="A421" s="8" t="s">
        <v>4530</v>
      </c>
      <c r="B421" s="8" t="s">
        <v>4530</v>
      </c>
      <c r="C421" s="2" t="s">
        <v>4531</v>
      </c>
      <c r="D421" s="2" t="s">
        <v>448</v>
      </c>
      <c r="E421" s="2" t="s">
        <v>449</v>
      </c>
      <c r="F421" s="9" t="n">
        <f aca="false">Precios!N421</f>
        <v>929</v>
      </c>
      <c r="G421" s="2" t="n">
        <v>12</v>
      </c>
      <c r="H421" s="10" t="str">
        <f aca="false">Parámetros!$B$28</f>
        <v>Nuevo</v>
      </c>
      <c r="I421" s="10" t="str">
        <f aca="false">Parámetros!$B$29</f>
        <v>Clásica</v>
      </c>
      <c r="J421" s="11" t="s">
        <v>4532</v>
      </c>
      <c r="K421" s="10" t="str">
        <f aca="false">Parámetros!$B$30</f>
        <v>Mercado Envíos</v>
      </c>
      <c r="L421" s="2" t="str">
        <f aca="false">IF(F421&gt;=Parámetros!$B$7,"Envío gratis (obligatorio en Mercado Libre)",Parámetros!$B$31)</f>
        <v>Envío gratis (obligatorio en Mercado Libre)</v>
      </c>
      <c r="M421" s="10" t="str">
        <f aca="false">Parámetros!$B$32</f>
        <v>No acepto</v>
      </c>
      <c r="N421" s="10" t="str">
        <f aca="false">Parámetros!$B$33</f>
        <v>Sin garantía</v>
      </c>
      <c r="O421" s="2"/>
      <c r="P421" s="2" t="s">
        <v>4533</v>
      </c>
      <c r="Q421" s="2" t="s">
        <v>2747</v>
      </c>
      <c r="R421" s="2" t="s">
        <v>4534</v>
      </c>
      <c r="S421" s="2" t="s">
        <v>4535</v>
      </c>
      <c r="T421" s="2" t="s">
        <v>4536</v>
      </c>
      <c r="U421" s="2" t="n">
        <v>35</v>
      </c>
      <c r="V421" s="2" t="s">
        <v>130</v>
      </c>
      <c r="W421" s="2" t="n">
        <v>35</v>
      </c>
      <c r="X421" s="2" t="s">
        <v>4537</v>
      </c>
      <c r="Y421" s="2" t="s">
        <v>4538</v>
      </c>
      <c r="Z421" s="2" t="s">
        <v>133</v>
      </c>
      <c r="AA421" s="2" t="s">
        <v>81</v>
      </c>
      <c r="AB421" s="2"/>
      <c r="AC421" s="2"/>
      <c r="AD421" s="2"/>
      <c r="AE421" s="2"/>
      <c r="AF421" s="2"/>
      <c r="AG421" s="2" t="s">
        <v>4539</v>
      </c>
      <c r="AH421" s="2" t="s">
        <v>4540</v>
      </c>
      <c r="AI421" s="2" t="s">
        <v>4541</v>
      </c>
      <c r="AJ421" s="2" t="s">
        <v>4542</v>
      </c>
      <c r="AK421" s="2" t="s">
        <v>4543</v>
      </c>
      <c r="AL421" s="2"/>
      <c r="AM421" s="2"/>
      <c r="AN421" s="2" t="s">
        <v>87</v>
      </c>
      <c r="AO421" s="2" t="s">
        <v>4544</v>
      </c>
      <c r="AP421" s="2" t="s">
        <v>89</v>
      </c>
    </row>
    <row r="422" customFormat="false" ht="15" hidden="false" customHeight="false" outlineLevel="0" collapsed="false">
      <c r="A422" s="8" t="s">
        <v>4545</v>
      </c>
      <c r="B422" s="8" t="s">
        <v>4545</v>
      </c>
      <c r="C422" s="2" t="s">
        <v>4546</v>
      </c>
      <c r="D422" s="2" t="s">
        <v>3913</v>
      </c>
      <c r="E422" s="2" t="s">
        <v>3914</v>
      </c>
      <c r="F422" s="9" t="n">
        <f aca="false">Precios!N422</f>
        <v>197</v>
      </c>
      <c r="G422" s="2" t="n">
        <v>642</v>
      </c>
      <c r="H422" s="10" t="str">
        <f aca="false">Parámetros!$B$28</f>
        <v>Nuevo</v>
      </c>
      <c r="I422" s="10" t="str">
        <f aca="false">Parámetros!$B$29</f>
        <v>Clásica</v>
      </c>
      <c r="J422" s="11" t="s">
        <v>4547</v>
      </c>
      <c r="K422" s="10" t="str">
        <f aca="false">Parámetros!$B$30</f>
        <v>Mercado Envíos</v>
      </c>
      <c r="L422" s="2" t="str">
        <f aca="false">IF(F422&gt;=Parámetros!$B$7,"Envío gratis (obligatorio en Mercado Libre)",Parámetros!$B$31)</f>
        <v>A cargo del comprador</v>
      </c>
      <c r="M422" s="10" t="str">
        <f aca="false">Parámetros!$B$32</f>
        <v>No acepto</v>
      </c>
      <c r="N422" s="10" t="str">
        <f aca="false">Parámetros!$B$33</f>
        <v>Sin garantía</v>
      </c>
      <c r="O422" s="2"/>
      <c r="P422" s="2" t="s">
        <v>4548</v>
      </c>
      <c r="Q422" s="2"/>
      <c r="R422" s="2"/>
      <c r="S422" s="2"/>
      <c r="T422" s="2" t="s">
        <v>3132</v>
      </c>
      <c r="U422" s="2"/>
      <c r="V422" s="2"/>
      <c r="W422" s="2" t="n">
        <v>10</v>
      </c>
      <c r="X422" s="2" t="s">
        <v>4549</v>
      </c>
      <c r="Y422" s="2"/>
      <c r="Z422" s="2"/>
      <c r="AA422" s="2"/>
      <c r="AB422" s="2"/>
      <c r="AC422" s="2"/>
      <c r="AD422" s="2"/>
      <c r="AE422" s="2"/>
      <c r="AF422" s="2"/>
      <c r="AG422" s="2" t="s">
        <v>4550</v>
      </c>
      <c r="AH422" s="2"/>
      <c r="AI422" s="2"/>
      <c r="AJ422" s="2"/>
      <c r="AK422" s="2"/>
      <c r="AL422" s="2"/>
      <c r="AM422" s="2"/>
      <c r="AN422" s="2" t="s">
        <v>87</v>
      </c>
      <c r="AO422" s="2" t="s">
        <v>4551</v>
      </c>
      <c r="AP422" s="2" t="s">
        <v>1429</v>
      </c>
    </row>
    <row r="423" customFormat="false" ht="15" hidden="false" customHeight="false" outlineLevel="0" collapsed="false">
      <c r="A423" s="8" t="s">
        <v>4552</v>
      </c>
      <c r="B423" s="8" t="s">
        <v>4552</v>
      </c>
      <c r="C423" s="2" t="s">
        <v>4553</v>
      </c>
      <c r="D423" s="2" t="s">
        <v>590</v>
      </c>
      <c r="E423" s="2" t="s">
        <v>591</v>
      </c>
      <c r="F423" s="9" t="n">
        <f aca="false">Precios!N423</f>
        <v>64</v>
      </c>
      <c r="G423" s="2" t="n">
        <v>777</v>
      </c>
      <c r="H423" s="10" t="str">
        <f aca="false">Parámetros!$B$28</f>
        <v>Nuevo</v>
      </c>
      <c r="I423" s="10" t="str">
        <f aca="false">Parámetros!$B$29</f>
        <v>Clásica</v>
      </c>
      <c r="J423" s="11" t="s">
        <v>4554</v>
      </c>
      <c r="K423" s="10" t="str">
        <f aca="false">Parámetros!$B$30</f>
        <v>Mercado Envíos</v>
      </c>
      <c r="L423" s="2" t="str">
        <f aca="false">IF(F423&gt;=Parámetros!$B$7,"Envío gratis (obligatorio en Mercado Libre)",Parámetros!$B$31)</f>
        <v>A cargo del comprador</v>
      </c>
      <c r="M423" s="10" t="str">
        <f aca="false">Parámetros!$B$32</f>
        <v>No acepto</v>
      </c>
      <c r="N423" s="10" t="str">
        <f aca="false">Parámetros!$B$33</f>
        <v>Sin garantía</v>
      </c>
      <c r="O423" s="2"/>
      <c r="P423" s="2" t="s">
        <v>593</v>
      </c>
      <c r="Q423" s="2" t="s">
        <v>594</v>
      </c>
      <c r="R423" s="2" t="s">
        <v>4555</v>
      </c>
      <c r="S423" s="2" t="s">
        <v>4556</v>
      </c>
      <c r="T423" s="2" t="s">
        <v>3521</v>
      </c>
      <c r="U423" s="2" t="n">
        <v>150</v>
      </c>
      <c r="V423" s="2" t="s">
        <v>77</v>
      </c>
      <c r="W423" s="2" t="n">
        <v>1</v>
      </c>
      <c r="X423" s="2"/>
      <c r="Y423" s="2"/>
      <c r="Z423" s="2"/>
      <c r="AA423" s="2"/>
      <c r="AB423" s="2"/>
      <c r="AC423" s="2" t="s">
        <v>2148</v>
      </c>
      <c r="AD423" s="2"/>
      <c r="AE423" s="2"/>
      <c r="AF423" s="2"/>
      <c r="AG423" s="2" t="s">
        <v>4557</v>
      </c>
      <c r="AH423" s="2" t="s">
        <v>4558</v>
      </c>
      <c r="AI423" s="2"/>
      <c r="AJ423" s="2"/>
      <c r="AK423" s="2"/>
      <c r="AL423" s="2"/>
      <c r="AM423" s="2"/>
      <c r="AN423" s="2" t="s">
        <v>172</v>
      </c>
      <c r="AO423" s="2" t="s">
        <v>4559</v>
      </c>
      <c r="AP423" s="2" t="s">
        <v>89</v>
      </c>
    </row>
    <row r="424" customFormat="false" ht="15" hidden="false" customHeight="false" outlineLevel="0" collapsed="false">
      <c r="A424" s="8" t="s">
        <v>4560</v>
      </c>
      <c r="B424" s="8" t="s">
        <v>4560</v>
      </c>
      <c r="C424" s="2" t="s">
        <v>4561</v>
      </c>
      <c r="D424" s="2" t="s">
        <v>300</v>
      </c>
      <c r="E424" s="2" t="s">
        <v>301</v>
      </c>
      <c r="F424" s="9" t="n">
        <f aca="false">Precios!N424</f>
        <v>211</v>
      </c>
      <c r="G424" s="2" t="n">
        <v>584</v>
      </c>
      <c r="H424" s="10" t="str">
        <f aca="false">Parámetros!$B$28</f>
        <v>Nuevo</v>
      </c>
      <c r="I424" s="10" t="str">
        <f aca="false">Parámetros!$B$29</f>
        <v>Clásica</v>
      </c>
      <c r="J424" s="11" t="s">
        <v>4562</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c r="P424" s="2" t="s">
        <v>3962</v>
      </c>
      <c r="Q424" s="2" t="s">
        <v>126</v>
      </c>
      <c r="R424" s="2" t="s">
        <v>396</v>
      </c>
      <c r="S424" s="2" t="s">
        <v>4563</v>
      </c>
      <c r="T424" s="2" t="s">
        <v>4564</v>
      </c>
      <c r="U424" s="2" t="n">
        <v>10</v>
      </c>
      <c r="V424" s="2" t="s">
        <v>130</v>
      </c>
      <c r="W424" s="2" t="n">
        <v>10</v>
      </c>
      <c r="X424" s="2" t="s">
        <v>3964</v>
      </c>
      <c r="Y424" s="2" t="s">
        <v>4565</v>
      </c>
      <c r="Z424" s="2" t="s">
        <v>133</v>
      </c>
      <c r="AA424" s="2" t="s">
        <v>533</v>
      </c>
      <c r="AB424" s="2"/>
      <c r="AC424" s="2" t="s">
        <v>2852</v>
      </c>
      <c r="AD424" s="2"/>
      <c r="AE424" s="2"/>
      <c r="AF424" s="2"/>
      <c r="AG424" s="2" t="s">
        <v>4566</v>
      </c>
      <c r="AH424" s="2" t="s">
        <v>4567</v>
      </c>
      <c r="AI424" s="2" t="s">
        <v>4568</v>
      </c>
      <c r="AJ424" s="2"/>
      <c r="AK424" s="2"/>
      <c r="AL424" s="2"/>
      <c r="AM424" s="2"/>
      <c r="AN424" s="2" t="s">
        <v>87</v>
      </c>
      <c r="AO424" s="2" t="s">
        <v>4569</v>
      </c>
      <c r="AP424" s="2" t="s">
        <v>89</v>
      </c>
    </row>
    <row r="425" customFormat="false" ht="15" hidden="false" customHeight="false" outlineLevel="0" collapsed="false">
      <c r="A425" s="8" t="s">
        <v>4570</v>
      </c>
      <c r="B425" s="8" t="s">
        <v>4570</v>
      </c>
      <c r="C425" s="2" t="s">
        <v>4571</v>
      </c>
      <c r="D425" s="2" t="s">
        <v>141</v>
      </c>
      <c r="E425" s="2" t="s">
        <v>142</v>
      </c>
      <c r="F425" s="9" t="n">
        <f aca="false">Precios!N425</f>
        <v>388</v>
      </c>
      <c r="G425" s="2" t="n">
        <v>101</v>
      </c>
      <c r="H425" s="10" t="str">
        <f aca="false">Parámetros!$B$28</f>
        <v>Nuevo</v>
      </c>
      <c r="I425" s="10" t="str">
        <f aca="false">Parámetros!$B$29</f>
        <v>Clásica</v>
      </c>
      <c r="J425" s="11" t="s">
        <v>4572</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c r="P425" s="2" t="s">
        <v>4573</v>
      </c>
      <c r="Q425" s="2" t="s">
        <v>4574</v>
      </c>
      <c r="R425" s="2" t="s">
        <v>3560</v>
      </c>
      <c r="S425" s="2" t="s">
        <v>4575</v>
      </c>
      <c r="T425" s="2" t="s">
        <v>3645</v>
      </c>
      <c r="U425" s="2" t="n">
        <v>10</v>
      </c>
      <c r="V425" s="2" t="s">
        <v>1575</v>
      </c>
      <c r="W425" s="2" t="n">
        <v>10</v>
      </c>
      <c r="X425" s="2" t="s">
        <v>4576</v>
      </c>
      <c r="Y425" s="2" t="s">
        <v>4577</v>
      </c>
      <c r="Z425" s="2" t="s">
        <v>133</v>
      </c>
      <c r="AA425" s="2" t="s">
        <v>81</v>
      </c>
      <c r="AB425" s="2"/>
      <c r="AC425" s="2"/>
      <c r="AD425" s="2"/>
      <c r="AE425" s="2"/>
      <c r="AF425" s="2" t="s">
        <v>4578</v>
      </c>
      <c r="AG425" s="2" t="s">
        <v>4579</v>
      </c>
      <c r="AH425" s="2" t="s">
        <v>4580</v>
      </c>
      <c r="AI425" s="2" t="s">
        <v>4581</v>
      </c>
      <c r="AJ425" s="2" t="s">
        <v>4582</v>
      </c>
      <c r="AK425" s="2"/>
      <c r="AL425" s="2"/>
      <c r="AM425" s="2"/>
      <c r="AN425" s="2" t="s">
        <v>87</v>
      </c>
      <c r="AO425" s="2" t="s">
        <v>4583</v>
      </c>
      <c r="AP425" s="2" t="s">
        <v>89</v>
      </c>
    </row>
    <row r="426" customFormat="false" ht="15" hidden="false" customHeight="false" outlineLevel="0" collapsed="false">
      <c r="A426" s="8" t="s">
        <v>4584</v>
      </c>
      <c r="B426" s="8" t="s">
        <v>4584</v>
      </c>
      <c r="C426" s="2" t="s">
        <v>4585</v>
      </c>
      <c r="D426" s="2" t="s">
        <v>4586</v>
      </c>
      <c r="E426" s="2" t="s">
        <v>4587</v>
      </c>
      <c r="F426" s="9" t="n">
        <f aca="false">Precios!N426</f>
        <v>299</v>
      </c>
      <c r="G426" s="2" t="n">
        <v>115</v>
      </c>
      <c r="H426" s="10" t="str">
        <f aca="false">Parámetros!$B$28</f>
        <v>Nuevo</v>
      </c>
      <c r="I426" s="10" t="str">
        <f aca="false">Parámetros!$B$29</f>
        <v>Clásica</v>
      </c>
      <c r="J426" s="11" t="s">
        <v>4588</v>
      </c>
      <c r="K426" s="10" t="str">
        <f aca="false">Parámetros!$B$30</f>
        <v>Mercado Envíos</v>
      </c>
      <c r="L426" s="2" t="str">
        <f aca="false">IF(F426&gt;=Parámetros!$B$7,"Envío gratis (obligatorio en Mercado Libre)",Parámetros!$B$31)</f>
        <v>Envío gratis (obligatorio en Mercado Libre)</v>
      </c>
      <c r="M426" s="10" t="str">
        <f aca="false">Parámetros!$B$32</f>
        <v>No acepto</v>
      </c>
      <c r="N426" s="10" t="str">
        <f aca="false">Parámetros!$B$33</f>
        <v>Sin garantía</v>
      </c>
      <c r="O426" s="2"/>
      <c r="P426" s="2" t="s">
        <v>787</v>
      </c>
      <c r="Q426" s="2"/>
      <c r="R426" s="2"/>
      <c r="S426" s="2"/>
      <c r="T426" s="2" t="s">
        <v>4589</v>
      </c>
      <c r="U426" s="2" t="n">
        <v>5</v>
      </c>
      <c r="V426" s="2" t="s">
        <v>4590</v>
      </c>
      <c r="W426" s="2" t="n">
        <v>8</v>
      </c>
      <c r="X426" s="2"/>
      <c r="Y426" s="2"/>
      <c r="Z426" s="2"/>
      <c r="AA426" s="2"/>
      <c r="AB426" s="2"/>
      <c r="AC426" s="2"/>
      <c r="AD426" s="2"/>
      <c r="AE426" s="2"/>
      <c r="AF426" s="2"/>
      <c r="AG426" s="2" t="s">
        <v>4591</v>
      </c>
      <c r="AH426" s="2"/>
      <c r="AI426" s="2"/>
      <c r="AJ426" s="2"/>
      <c r="AK426" s="2"/>
      <c r="AL426" s="2"/>
      <c r="AM426" s="2"/>
      <c r="AN426" s="2" t="s">
        <v>87</v>
      </c>
      <c r="AO426" s="2" t="s">
        <v>4592</v>
      </c>
      <c r="AP426" s="2" t="s">
        <v>89</v>
      </c>
    </row>
    <row r="427" customFormat="false" ht="15" hidden="false" customHeight="false" outlineLevel="0" collapsed="false">
      <c r="A427" s="8" t="s">
        <v>4593</v>
      </c>
      <c r="B427" s="8" t="s">
        <v>4593</v>
      </c>
      <c r="C427" s="2" t="s">
        <v>4594</v>
      </c>
      <c r="D427" s="2" t="s">
        <v>993</v>
      </c>
      <c r="E427" s="2" t="s">
        <v>994</v>
      </c>
      <c r="F427" s="9" t="n">
        <f aca="false">Precios!N427</f>
        <v>84</v>
      </c>
      <c r="G427" s="2" t="n">
        <v>1848</v>
      </c>
      <c r="H427" s="10" t="str">
        <f aca="false">Parámetros!$B$28</f>
        <v>Nuevo</v>
      </c>
      <c r="I427" s="10" t="str">
        <f aca="false">Parámetros!$B$29</f>
        <v>Clásica</v>
      </c>
      <c r="J427" s="11" t="s">
        <v>4595</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545</v>
      </c>
      <c r="Q427" s="2" t="s">
        <v>4596</v>
      </c>
      <c r="R427" s="2" t="s">
        <v>545</v>
      </c>
      <c r="S427" s="2" t="s">
        <v>4597</v>
      </c>
      <c r="T427" s="2" t="s">
        <v>3645</v>
      </c>
      <c r="U427" s="2" t="n">
        <v>2</v>
      </c>
      <c r="V427" s="2" t="s">
        <v>1575</v>
      </c>
      <c r="W427" s="2" t="n">
        <v>2</v>
      </c>
      <c r="X427" s="2" t="s">
        <v>549</v>
      </c>
      <c r="Y427" s="2" t="s">
        <v>4598</v>
      </c>
      <c r="Z427" s="2" t="s">
        <v>133</v>
      </c>
      <c r="AA427" s="2" t="s">
        <v>4599</v>
      </c>
      <c r="AB427" s="2"/>
      <c r="AC427" s="2"/>
      <c r="AD427" s="2" t="s">
        <v>551</v>
      </c>
      <c r="AE427" s="2"/>
      <c r="AF427" s="2" t="s">
        <v>4600</v>
      </c>
      <c r="AG427" s="2" t="s">
        <v>4601</v>
      </c>
      <c r="AH427" s="2" t="s">
        <v>4602</v>
      </c>
      <c r="AI427" s="2" t="s">
        <v>4603</v>
      </c>
      <c r="AJ427" s="2"/>
      <c r="AK427" s="2"/>
      <c r="AL427" s="2"/>
      <c r="AM427" s="2"/>
      <c r="AN427" s="2" t="s">
        <v>87</v>
      </c>
      <c r="AO427" s="2" t="s">
        <v>4604</v>
      </c>
      <c r="AP427" s="2" t="s">
        <v>89</v>
      </c>
    </row>
    <row r="428" customFormat="false" ht="15" hidden="false" customHeight="false" outlineLevel="0" collapsed="false">
      <c r="A428" s="8" t="s">
        <v>4605</v>
      </c>
      <c r="B428" s="8" t="s">
        <v>4605</v>
      </c>
      <c r="C428" s="2" t="s">
        <v>4606</v>
      </c>
      <c r="D428" s="2" t="s">
        <v>327</v>
      </c>
      <c r="E428" s="2" t="s">
        <v>328</v>
      </c>
      <c r="F428" s="9" t="n">
        <f aca="false">Precios!N428</f>
        <v>123</v>
      </c>
      <c r="G428" s="2" t="n">
        <v>664</v>
      </c>
      <c r="H428" s="10" t="str">
        <f aca="false">Parámetros!$B$28</f>
        <v>Nuevo</v>
      </c>
      <c r="I428" s="10" t="str">
        <f aca="false">Parámetros!$B$29</f>
        <v>Clásica</v>
      </c>
      <c r="J428" s="11" t="s">
        <v>4607</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1601</v>
      </c>
      <c r="Q428" s="2" t="s">
        <v>349</v>
      </c>
      <c r="R428" s="2" t="s">
        <v>1601</v>
      </c>
      <c r="S428" s="2" t="s">
        <v>149</v>
      </c>
      <c r="T428" s="2" t="s">
        <v>3499</v>
      </c>
      <c r="U428" s="2" t="n">
        <v>20</v>
      </c>
      <c r="V428" s="2" t="s">
        <v>130</v>
      </c>
      <c r="W428" s="2" t="n">
        <v>20</v>
      </c>
      <c r="X428" s="2" t="s">
        <v>4608</v>
      </c>
      <c r="Y428" s="2" t="s">
        <v>4609</v>
      </c>
      <c r="Z428" s="2" t="s">
        <v>133</v>
      </c>
      <c r="AA428" s="2" t="s">
        <v>4610</v>
      </c>
      <c r="AB428" s="2"/>
      <c r="AC428" s="2"/>
      <c r="AD428" s="2"/>
      <c r="AE428" s="2"/>
      <c r="AF428" s="2"/>
      <c r="AG428" s="2" t="s">
        <v>152</v>
      </c>
      <c r="AH428" s="2" t="s">
        <v>4611</v>
      </c>
      <c r="AI428" s="2" t="s">
        <v>4612</v>
      </c>
      <c r="AJ428" s="2" t="s">
        <v>4613</v>
      </c>
      <c r="AK428" s="2" t="s">
        <v>4614</v>
      </c>
      <c r="AL428" s="2"/>
      <c r="AM428" s="2"/>
      <c r="AN428" s="2" t="s">
        <v>87</v>
      </c>
      <c r="AO428" s="2" t="s">
        <v>4615</v>
      </c>
      <c r="AP428" s="2" t="s">
        <v>89</v>
      </c>
    </row>
    <row r="429" customFormat="false" ht="15" hidden="false" customHeight="false" outlineLevel="0" collapsed="false">
      <c r="A429" s="8" t="s">
        <v>4616</v>
      </c>
      <c r="B429" s="8" t="s">
        <v>4616</v>
      </c>
      <c r="C429" s="2" t="s">
        <v>4617</v>
      </c>
      <c r="D429" s="2" t="s">
        <v>704</v>
      </c>
      <c r="E429" s="2" t="s">
        <v>705</v>
      </c>
      <c r="F429" s="9" t="n">
        <f aca="false">Precios!N429</f>
        <v>794</v>
      </c>
      <c r="G429" s="2" t="n">
        <v>219</v>
      </c>
      <c r="H429" s="10" t="str">
        <f aca="false">Parámetros!$B$28</f>
        <v>Nuevo</v>
      </c>
      <c r="I429" s="10" t="str">
        <f aca="false">Parámetros!$B$29</f>
        <v>Clásica</v>
      </c>
      <c r="J429" s="11" t="s">
        <v>4618</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c r="P429" s="2" t="s">
        <v>4619</v>
      </c>
      <c r="Q429" s="2" t="s">
        <v>4620</v>
      </c>
      <c r="R429" s="2" t="s">
        <v>4619</v>
      </c>
      <c r="S429" s="2" t="s">
        <v>4621</v>
      </c>
      <c r="T429" s="2" t="s">
        <v>4622</v>
      </c>
      <c r="U429" s="2" t="n">
        <v>3</v>
      </c>
      <c r="V429" s="2" t="s">
        <v>77</v>
      </c>
      <c r="W429" s="2" t="n">
        <v>10</v>
      </c>
      <c r="X429" s="2" t="s">
        <v>2389</v>
      </c>
      <c r="Y429" s="2" t="s">
        <v>4623</v>
      </c>
      <c r="Z429" s="2" t="s">
        <v>133</v>
      </c>
      <c r="AA429" s="2" t="s">
        <v>1026</v>
      </c>
      <c r="AB429" s="2"/>
      <c r="AC429" s="2"/>
      <c r="AD429" s="2"/>
      <c r="AE429" s="2"/>
      <c r="AF429" s="2"/>
      <c r="AG429" s="2" t="s">
        <v>4624</v>
      </c>
      <c r="AH429" s="2" t="s">
        <v>4625</v>
      </c>
      <c r="AI429" s="2" t="s">
        <v>4626</v>
      </c>
      <c r="AJ429" s="2"/>
      <c r="AK429" s="2"/>
      <c r="AL429" s="2"/>
      <c r="AM429" s="2"/>
      <c r="AN429" s="2" t="s">
        <v>87</v>
      </c>
      <c r="AO429" s="2" t="s">
        <v>4627</v>
      </c>
      <c r="AP429" s="2" t="s">
        <v>89</v>
      </c>
    </row>
    <row r="430" customFormat="false" ht="15" hidden="false" customHeight="false" outlineLevel="0" collapsed="false">
      <c r="A430" s="8" t="s">
        <v>4628</v>
      </c>
      <c r="B430" s="8" t="s">
        <v>4628</v>
      </c>
      <c r="C430" s="2" t="s">
        <v>4629</v>
      </c>
      <c r="D430" s="2" t="s">
        <v>963</v>
      </c>
      <c r="E430" s="2" t="s">
        <v>964</v>
      </c>
      <c r="F430" s="9" t="n">
        <f aca="false">Precios!N430</f>
        <v>602</v>
      </c>
      <c r="G430" s="2" t="n">
        <v>2</v>
      </c>
      <c r="H430" s="10" t="str">
        <f aca="false">Parámetros!$B$28</f>
        <v>Nuevo</v>
      </c>
      <c r="I430" s="10" t="str">
        <f aca="false">Parámetros!$B$29</f>
        <v>Clásica</v>
      </c>
      <c r="J430" s="11" t="s">
        <v>4630</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c r="P430" s="2" t="s">
        <v>4344</v>
      </c>
      <c r="Q430" s="2" t="s">
        <v>4631</v>
      </c>
      <c r="R430" s="2" t="s">
        <v>4344</v>
      </c>
      <c r="S430" s="2" t="s">
        <v>1075</v>
      </c>
      <c r="T430" s="2" t="s">
        <v>3499</v>
      </c>
      <c r="U430" s="2" t="n">
        <v>30</v>
      </c>
      <c r="V430" s="2" t="s">
        <v>130</v>
      </c>
      <c r="W430" s="2" t="n">
        <v>30</v>
      </c>
      <c r="X430" s="2" t="s">
        <v>4348</v>
      </c>
      <c r="Y430" s="2" t="s">
        <v>4632</v>
      </c>
      <c r="Z430" s="2" t="s">
        <v>133</v>
      </c>
      <c r="AA430" s="2" t="s">
        <v>81</v>
      </c>
      <c r="AB430" s="2"/>
      <c r="AC430" s="2"/>
      <c r="AD430" s="2"/>
      <c r="AE430" s="2"/>
      <c r="AF430" s="2" t="s">
        <v>4633</v>
      </c>
      <c r="AG430" s="2" t="s">
        <v>4634</v>
      </c>
      <c r="AH430" s="2" t="s">
        <v>4635</v>
      </c>
      <c r="AI430" s="2" t="s">
        <v>4636</v>
      </c>
      <c r="AJ430" s="2" t="s">
        <v>4637</v>
      </c>
      <c r="AK430" s="2"/>
      <c r="AL430" s="2"/>
      <c r="AM430" s="2"/>
      <c r="AN430" s="2" t="s">
        <v>87</v>
      </c>
      <c r="AO430" s="2" t="s">
        <v>4638</v>
      </c>
      <c r="AP430" s="2" t="s">
        <v>89</v>
      </c>
    </row>
    <row r="431" customFormat="false" ht="15" hidden="false" customHeight="false" outlineLevel="0" collapsed="false">
      <c r="A431" s="8" t="s">
        <v>4639</v>
      </c>
      <c r="B431" s="8" t="s">
        <v>4639</v>
      </c>
      <c r="C431" s="2" t="s">
        <v>4640</v>
      </c>
      <c r="D431" s="2" t="s">
        <v>4408</v>
      </c>
      <c r="E431" s="2" t="s">
        <v>4409</v>
      </c>
      <c r="F431" s="9" t="n">
        <f aca="false">Precios!N431</f>
        <v>157</v>
      </c>
      <c r="G431" s="2" t="n">
        <v>6</v>
      </c>
      <c r="H431" s="10" t="str">
        <f aca="false">Parámetros!$B$28</f>
        <v>Nuevo</v>
      </c>
      <c r="I431" s="10" t="str">
        <f aca="false">Parámetros!$B$29</f>
        <v>Clásica</v>
      </c>
      <c r="J431" s="11" t="s">
        <v>4641</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c r="P431" s="2" t="s">
        <v>4642</v>
      </c>
      <c r="Q431" s="2" t="s">
        <v>4411</v>
      </c>
      <c r="R431" s="2" t="s">
        <v>4643</v>
      </c>
      <c r="S431" s="2" t="s">
        <v>4644</v>
      </c>
      <c r="T431" s="2" t="s">
        <v>1585</v>
      </c>
      <c r="U431" s="2"/>
      <c r="V431" s="2"/>
      <c r="W431" s="2" t="n">
        <v>4</v>
      </c>
      <c r="X431" s="2"/>
      <c r="Y431" s="2"/>
      <c r="Z431" s="2"/>
      <c r="AA431" s="2" t="s">
        <v>1242</v>
      </c>
      <c r="AB431" s="2"/>
      <c r="AC431" s="2" t="s">
        <v>4645</v>
      </c>
      <c r="AD431" s="2"/>
      <c r="AE431" s="2"/>
      <c r="AF431" s="2"/>
      <c r="AG431" s="2" t="s">
        <v>4646</v>
      </c>
      <c r="AH431" s="2" t="s">
        <v>4647</v>
      </c>
      <c r="AI431" s="2"/>
      <c r="AJ431" s="2"/>
      <c r="AK431" s="2"/>
      <c r="AL431" s="2"/>
      <c r="AM431" s="2"/>
      <c r="AN431" s="2" t="s">
        <v>172</v>
      </c>
      <c r="AO431" s="2" t="s">
        <v>4648</v>
      </c>
      <c r="AP431" s="2" t="s">
        <v>89</v>
      </c>
    </row>
    <row r="432" customFormat="false" ht="15" hidden="false" customHeight="false" outlineLevel="0" collapsed="false">
      <c r="A432" s="8" t="s">
        <v>4649</v>
      </c>
      <c r="B432" s="8" t="s">
        <v>4649</v>
      </c>
      <c r="C432" s="2" t="s">
        <v>4650</v>
      </c>
      <c r="D432" s="2" t="s">
        <v>68</v>
      </c>
      <c r="E432" s="2" t="s">
        <v>69</v>
      </c>
      <c r="F432" s="9" t="n">
        <f aca="false">Precios!N432</f>
        <v>811</v>
      </c>
      <c r="G432" s="2" t="n">
        <v>0</v>
      </c>
      <c r="H432" s="10" t="str">
        <f aca="false">Parámetros!$B$28</f>
        <v>Nuevo</v>
      </c>
      <c r="I432" s="10" t="str">
        <f aca="false">Parámetros!$B$29</f>
        <v>Clásica</v>
      </c>
      <c r="J432" s="11" t="s">
        <v>4651</v>
      </c>
      <c r="K432" s="10" t="str">
        <f aca="false">Parámetros!$B$30</f>
        <v>Mercado Envíos</v>
      </c>
      <c r="L432" s="2" t="str">
        <f aca="false">IF(F432&gt;=Parámetros!$B$7,"Envío gratis (obligatorio en Mercado Libre)",Parámetros!$B$31)</f>
        <v>Envío gratis (obligatorio en Mercado Libre)</v>
      </c>
      <c r="M432" s="10" t="str">
        <f aca="false">Parámetros!$B$32</f>
        <v>No acepto</v>
      </c>
      <c r="N432" s="10" t="str">
        <f aca="false">Parámetros!$B$33</f>
        <v>Sin garantía</v>
      </c>
      <c r="O432" s="2"/>
      <c r="P432" s="2" t="s">
        <v>4652</v>
      </c>
      <c r="Q432" s="2" t="s">
        <v>4653</v>
      </c>
      <c r="R432" s="2" t="s">
        <v>4652</v>
      </c>
      <c r="S432" s="2" t="s">
        <v>4654</v>
      </c>
      <c r="T432" s="2" t="s">
        <v>3499</v>
      </c>
      <c r="U432" s="2" t="n">
        <v>30</v>
      </c>
      <c r="V432" s="2" t="s">
        <v>130</v>
      </c>
      <c r="W432" s="2" t="n">
        <v>30</v>
      </c>
      <c r="X432" s="2" t="s">
        <v>4655</v>
      </c>
      <c r="Y432" s="2" t="s">
        <v>4656</v>
      </c>
      <c r="Z432" s="2" t="s">
        <v>133</v>
      </c>
      <c r="AA432" s="2" t="s">
        <v>1076</v>
      </c>
      <c r="AB432" s="2"/>
      <c r="AC432" s="2"/>
      <c r="AD432" s="2"/>
      <c r="AE432" s="2"/>
      <c r="AF432" s="2" t="s">
        <v>4657</v>
      </c>
      <c r="AG432" s="2" t="s">
        <v>4634</v>
      </c>
      <c r="AH432" s="2" t="s">
        <v>4658</v>
      </c>
      <c r="AI432" s="2" t="s">
        <v>4659</v>
      </c>
      <c r="AJ432" s="2" t="s">
        <v>4660</v>
      </c>
      <c r="AK432" s="2"/>
      <c r="AL432" s="2"/>
      <c r="AM432" s="2"/>
      <c r="AN432" s="2" t="s">
        <v>87</v>
      </c>
      <c r="AO432" s="2" t="s">
        <v>4661</v>
      </c>
      <c r="AP432" s="2" t="s">
        <v>89</v>
      </c>
    </row>
    <row r="433" customFormat="false" ht="15" hidden="false" customHeight="false" outlineLevel="0" collapsed="false">
      <c r="A433" s="8" t="s">
        <v>4662</v>
      </c>
      <c r="B433" s="8" t="s">
        <v>4662</v>
      </c>
      <c r="C433" s="2" t="s">
        <v>4663</v>
      </c>
      <c r="D433" s="2" t="s">
        <v>4664</v>
      </c>
      <c r="E433" s="2" t="s">
        <v>4665</v>
      </c>
      <c r="F433" s="9" t="n">
        <f aca="false">Precios!N433</f>
        <v>98</v>
      </c>
      <c r="G433" s="2" t="n">
        <v>555</v>
      </c>
      <c r="H433" s="10" t="str">
        <f aca="false">Parámetros!$B$28</f>
        <v>Nuevo</v>
      </c>
      <c r="I433" s="10" t="str">
        <f aca="false">Parámetros!$B$29</f>
        <v>Clásica</v>
      </c>
      <c r="J433" s="11" t="s">
        <v>4666</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c r="P433" s="2" t="s">
        <v>3009</v>
      </c>
      <c r="Q433" s="2" t="s">
        <v>594</v>
      </c>
      <c r="R433" s="2" t="s">
        <v>4667</v>
      </c>
      <c r="S433" s="2" t="s">
        <v>4668</v>
      </c>
      <c r="T433" s="2" t="s">
        <v>4669</v>
      </c>
      <c r="U433" s="2" t="n">
        <v>400</v>
      </c>
      <c r="V433" s="2" t="s">
        <v>77</v>
      </c>
      <c r="W433" s="2" t="n">
        <v>1</v>
      </c>
      <c r="X433" s="2"/>
      <c r="Y433" s="2"/>
      <c r="Z433" s="2"/>
      <c r="AA433" s="2"/>
      <c r="AB433" s="2"/>
      <c r="AC433" s="2"/>
      <c r="AD433" s="2"/>
      <c r="AE433" s="2" t="s">
        <v>4670</v>
      </c>
      <c r="AF433" s="2"/>
      <c r="AG433" s="2" t="s">
        <v>4671</v>
      </c>
      <c r="AH433" s="2" t="s">
        <v>4672</v>
      </c>
      <c r="AI433" s="2"/>
      <c r="AJ433" s="2"/>
      <c r="AK433" s="2"/>
      <c r="AL433" s="2"/>
      <c r="AM433" s="2"/>
      <c r="AN433" s="2" t="s">
        <v>172</v>
      </c>
      <c r="AO433" s="2" t="s">
        <v>4673</v>
      </c>
      <c r="AP433" s="2" t="s">
        <v>89</v>
      </c>
    </row>
    <row r="434" customFormat="false" ht="15" hidden="false" customHeight="false" outlineLevel="0" collapsed="false">
      <c r="A434" s="8" t="s">
        <v>4674</v>
      </c>
      <c r="B434" s="8" t="s">
        <v>4674</v>
      </c>
      <c r="C434" s="2" t="s">
        <v>4675</v>
      </c>
      <c r="D434" s="2" t="s">
        <v>1803</v>
      </c>
      <c r="E434" s="2" t="s">
        <v>1804</v>
      </c>
      <c r="F434" s="9" t="n">
        <f aca="false">Precios!N434</f>
        <v>503</v>
      </c>
      <c r="G434" s="2" t="n">
        <v>0</v>
      </c>
      <c r="H434" s="10" t="str">
        <f aca="false">Parámetros!$B$28</f>
        <v>Nuevo</v>
      </c>
      <c r="I434" s="10" t="str">
        <f aca="false">Parámetros!$B$29</f>
        <v>Clásica</v>
      </c>
      <c r="J434" s="11" t="s">
        <v>4676</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c r="P434" s="2" t="s">
        <v>787</v>
      </c>
      <c r="Q434" s="2"/>
      <c r="R434" s="2"/>
      <c r="S434" s="2"/>
      <c r="T434" s="2" t="s">
        <v>4677</v>
      </c>
      <c r="U434" s="2" t="n">
        <v>250</v>
      </c>
      <c r="V434" s="2" t="s">
        <v>77</v>
      </c>
      <c r="W434" s="2" t="n">
        <v>36</v>
      </c>
      <c r="X434" s="2" t="s">
        <v>1809</v>
      </c>
      <c r="Y434" s="2" t="s">
        <v>1810</v>
      </c>
      <c r="Z434" s="2" t="s">
        <v>4678</v>
      </c>
      <c r="AA434" s="2"/>
      <c r="AB434" s="2"/>
      <c r="AC434" s="2"/>
      <c r="AD434" s="2"/>
      <c r="AE434" s="2"/>
      <c r="AF434" s="2"/>
      <c r="AG434" s="2" t="s">
        <v>4679</v>
      </c>
      <c r="AH434" s="2"/>
      <c r="AI434" s="2"/>
      <c r="AJ434" s="2"/>
      <c r="AK434" s="2"/>
      <c r="AL434" s="2"/>
      <c r="AM434" s="2"/>
      <c r="AN434" s="2" t="s">
        <v>87</v>
      </c>
      <c r="AO434" s="2" t="s">
        <v>4680</v>
      </c>
      <c r="AP434" s="2" t="s">
        <v>89</v>
      </c>
    </row>
    <row r="435" customFormat="false" ht="15" hidden="false" customHeight="false" outlineLevel="0" collapsed="false">
      <c r="A435" s="8" t="s">
        <v>4681</v>
      </c>
      <c r="B435" s="8" t="s">
        <v>4681</v>
      </c>
      <c r="C435" s="2" t="s">
        <v>4682</v>
      </c>
      <c r="D435" s="2" t="s">
        <v>237</v>
      </c>
      <c r="E435" s="2" t="s">
        <v>238</v>
      </c>
      <c r="F435" s="9" t="n">
        <f aca="false">Precios!N435</f>
        <v>111</v>
      </c>
      <c r="G435" s="2" t="n">
        <v>2068</v>
      </c>
      <c r="H435" s="10" t="str">
        <f aca="false">Parámetros!$B$28</f>
        <v>Nuevo</v>
      </c>
      <c r="I435" s="10" t="str">
        <f aca="false">Parámetros!$B$29</f>
        <v>Clásica</v>
      </c>
      <c r="J435" s="11" t="s">
        <v>4683</v>
      </c>
      <c r="K435" s="10" t="str">
        <f aca="false">Parámetros!$B$30</f>
        <v>Mercado Envíos</v>
      </c>
      <c r="L435" s="2" t="str">
        <f aca="false">IF(F435&gt;=Parámetros!$B$7,"Envío gratis (obligatorio en Mercado Libre)",Parámetros!$B$31)</f>
        <v>A cargo del comprador</v>
      </c>
      <c r="M435" s="10" t="str">
        <f aca="false">Parámetros!$B$32</f>
        <v>No acepto</v>
      </c>
      <c r="N435" s="10" t="str">
        <f aca="false">Parámetros!$B$33</f>
        <v>Sin garantía</v>
      </c>
      <c r="O435" s="2"/>
      <c r="P435" s="2" t="s">
        <v>4684</v>
      </c>
      <c r="Q435" s="2" t="s">
        <v>372</v>
      </c>
      <c r="R435" s="2" t="s">
        <v>4684</v>
      </c>
      <c r="S435" s="2" t="s">
        <v>4685</v>
      </c>
      <c r="T435" s="2" t="s">
        <v>4686</v>
      </c>
      <c r="U435" s="2" t="n">
        <v>3</v>
      </c>
      <c r="V435" s="2" t="s">
        <v>710</v>
      </c>
      <c r="W435" s="2" t="n">
        <v>3</v>
      </c>
      <c r="X435" s="2" t="s">
        <v>4687</v>
      </c>
      <c r="Y435" s="2"/>
      <c r="Z435" s="2" t="s">
        <v>713</v>
      </c>
      <c r="AA435" s="2" t="s">
        <v>81</v>
      </c>
      <c r="AB435" s="2"/>
      <c r="AC435" s="2"/>
      <c r="AD435" s="2"/>
      <c r="AE435" s="2"/>
      <c r="AF435" s="2"/>
      <c r="AG435" s="2" t="s">
        <v>4688</v>
      </c>
      <c r="AH435" s="2"/>
      <c r="AI435" s="2"/>
      <c r="AJ435" s="2"/>
      <c r="AK435" s="2"/>
      <c r="AL435" s="2"/>
      <c r="AM435" s="2"/>
      <c r="AN435" s="2" t="s">
        <v>87</v>
      </c>
      <c r="AO435" s="2" t="s">
        <v>4689</v>
      </c>
      <c r="AP435" s="2" t="s">
        <v>1429</v>
      </c>
    </row>
    <row r="436" customFormat="false" ht="15" hidden="false" customHeight="false" outlineLevel="0" collapsed="false">
      <c r="A436" s="8" t="s">
        <v>4690</v>
      </c>
      <c r="B436" s="8" t="s">
        <v>4690</v>
      </c>
      <c r="C436" s="2" t="s">
        <v>4691</v>
      </c>
      <c r="D436" s="2" t="s">
        <v>4692</v>
      </c>
      <c r="E436" s="2" t="s">
        <v>4693</v>
      </c>
      <c r="F436" s="9" t="n">
        <f aca="false">Precios!N436</f>
        <v>278</v>
      </c>
      <c r="G436" s="2" t="n">
        <v>262</v>
      </c>
      <c r="H436" s="10" t="str">
        <f aca="false">Parámetros!$B$28</f>
        <v>Nuevo</v>
      </c>
      <c r="I436" s="10" t="str">
        <f aca="false">Parámetros!$B$29</f>
        <v>Clásica</v>
      </c>
      <c r="J436" s="11" t="s">
        <v>4694</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c r="P436" s="2" t="s">
        <v>4695</v>
      </c>
      <c r="Q436" s="2" t="s">
        <v>4696</v>
      </c>
      <c r="R436" s="2" t="s">
        <v>4697</v>
      </c>
      <c r="S436" s="2" t="s">
        <v>4698</v>
      </c>
      <c r="T436" s="2" t="s">
        <v>4699</v>
      </c>
      <c r="U436" s="2" t="n">
        <v>5</v>
      </c>
      <c r="V436" s="2" t="s">
        <v>4590</v>
      </c>
      <c r="W436" s="2" t="n">
        <v>12</v>
      </c>
      <c r="X436" s="2"/>
      <c r="Y436" s="2"/>
      <c r="Z436" s="2"/>
      <c r="AA436" s="2"/>
      <c r="AB436" s="2"/>
      <c r="AC436" s="2"/>
      <c r="AD436" s="2"/>
      <c r="AE436" s="2"/>
      <c r="AF436" s="2"/>
      <c r="AG436" s="2" t="s">
        <v>4700</v>
      </c>
      <c r="AH436" s="2" t="s">
        <v>4701</v>
      </c>
      <c r="AI436" s="2"/>
      <c r="AJ436" s="2"/>
      <c r="AK436" s="2"/>
      <c r="AL436" s="2"/>
      <c r="AM436" s="2"/>
      <c r="AN436" s="2" t="s">
        <v>108</v>
      </c>
      <c r="AO436" s="2" t="s">
        <v>4702</v>
      </c>
      <c r="AP436" s="2" t="s">
        <v>89</v>
      </c>
    </row>
    <row r="437" customFormat="false" ht="15" hidden="false" customHeight="false" outlineLevel="0" collapsed="false">
      <c r="A437" s="8" t="s">
        <v>4703</v>
      </c>
      <c r="B437" s="8" t="s">
        <v>4703</v>
      </c>
      <c r="C437" s="2" t="s">
        <v>4704</v>
      </c>
      <c r="D437" s="2" t="s">
        <v>237</v>
      </c>
      <c r="E437" s="2" t="s">
        <v>238</v>
      </c>
      <c r="F437" s="9" t="n">
        <f aca="false">Precios!N437</f>
        <v>129</v>
      </c>
      <c r="G437" s="2" t="n">
        <v>473</v>
      </c>
      <c r="H437" s="10" t="str">
        <f aca="false">Parámetros!$B$28</f>
        <v>Nuevo</v>
      </c>
      <c r="I437" s="10" t="str">
        <f aca="false">Parámetros!$B$29</f>
        <v>Clásica</v>
      </c>
      <c r="J437" s="11" t="s">
        <v>4705</v>
      </c>
      <c r="K437" s="10" t="str">
        <f aca="false">Parámetros!$B$30</f>
        <v>Mercado Envíos</v>
      </c>
      <c r="L437" s="2" t="str">
        <f aca="false">IF(F437&gt;=Parámetros!$B$7,"Envío gratis (obligatorio en Mercado Libre)",Parámetros!$B$31)</f>
        <v>A cargo del comprador</v>
      </c>
      <c r="M437" s="10" t="str">
        <f aca="false">Parámetros!$B$32</f>
        <v>No acepto</v>
      </c>
      <c r="N437" s="10" t="str">
        <f aca="false">Parámetros!$B$33</f>
        <v>Sin garantía</v>
      </c>
      <c r="O437" s="2"/>
      <c r="P437" s="2" t="s">
        <v>125</v>
      </c>
      <c r="Q437" s="2" t="s">
        <v>126</v>
      </c>
      <c r="R437" s="2" t="s">
        <v>125</v>
      </c>
      <c r="S437" s="2" t="s">
        <v>453</v>
      </c>
      <c r="T437" s="2" t="s">
        <v>4706</v>
      </c>
      <c r="U437" s="2" t="n">
        <v>80</v>
      </c>
      <c r="V437" s="2" t="s">
        <v>130</v>
      </c>
      <c r="W437" s="2" t="n">
        <v>80</v>
      </c>
      <c r="X437" s="2" t="s">
        <v>131</v>
      </c>
      <c r="Y437" s="2" t="s">
        <v>843</v>
      </c>
      <c r="Z437" s="2" t="s">
        <v>133</v>
      </c>
      <c r="AA437" s="2" t="s">
        <v>4707</v>
      </c>
      <c r="AB437" s="2"/>
      <c r="AC437" s="2"/>
      <c r="AD437" s="2"/>
      <c r="AE437" s="2"/>
      <c r="AF437" s="2"/>
      <c r="AG437" s="2" t="s">
        <v>4708</v>
      </c>
      <c r="AH437" s="2" t="s">
        <v>4709</v>
      </c>
      <c r="AI437" s="2"/>
      <c r="AJ437" s="2"/>
      <c r="AK437" s="2"/>
      <c r="AL437" s="2"/>
      <c r="AM437" s="2"/>
      <c r="AN437" s="2" t="s">
        <v>87</v>
      </c>
      <c r="AO437" s="2" t="s">
        <v>4710</v>
      </c>
      <c r="AP437" s="2" t="s">
        <v>89</v>
      </c>
    </row>
    <row r="438" customFormat="false" ht="15" hidden="false" customHeight="false" outlineLevel="0" collapsed="false">
      <c r="A438" s="8" t="s">
        <v>4711</v>
      </c>
      <c r="B438" s="8" t="s">
        <v>4711</v>
      </c>
      <c r="C438" s="2" t="s">
        <v>4712</v>
      </c>
      <c r="D438" s="2" t="s">
        <v>141</v>
      </c>
      <c r="E438" s="2" t="s">
        <v>142</v>
      </c>
      <c r="F438" s="9" t="n">
        <f aca="false">Precios!N438</f>
        <v>686</v>
      </c>
      <c r="G438" s="2" t="n">
        <v>3</v>
      </c>
      <c r="H438" s="10" t="str">
        <f aca="false">Parámetros!$B$28</f>
        <v>Nuevo</v>
      </c>
      <c r="I438" s="10" t="str">
        <f aca="false">Parámetros!$B$29</f>
        <v>Clásica</v>
      </c>
      <c r="J438" s="11" t="s">
        <v>4713</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c r="P438" s="2" t="s">
        <v>4714</v>
      </c>
      <c r="Q438" s="2" t="s">
        <v>2133</v>
      </c>
      <c r="R438" s="2" t="s">
        <v>4715</v>
      </c>
      <c r="S438" s="2" t="s">
        <v>4716</v>
      </c>
      <c r="T438" s="2" t="s">
        <v>3645</v>
      </c>
      <c r="U438" s="2" t="n">
        <v>30</v>
      </c>
      <c r="V438" s="2" t="s">
        <v>1575</v>
      </c>
      <c r="W438" s="2" t="n">
        <v>30</v>
      </c>
      <c r="X438" s="2" t="s">
        <v>4717</v>
      </c>
      <c r="Y438" s="2" t="s">
        <v>4718</v>
      </c>
      <c r="Z438" s="2" t="s">
        <v>133</v>
      </c>
      <c r="AA438" s="2" t="s">
        <v>81</v>
      </c>
      <c r="AB438" s="2"/>
      <c r="AC438" s="2"/>
      <c r="AD438" s="2"/>
      <c r="AE438" s="2"/>
      <c r="AF438" s="2" t="s">
        <v>4719</v>
      </c>
      <c r="AG438" s="2" t="s">
        <v>152</v>
      </c>
      <c r="AH438" s="2" t="s">
        <v>4720</v>
      </c>
      <c r="AI438" s="2" t="s">
        <v>4721</v>
      </c>
      <c r="AJ438" s="2" t="s">
        <v>4722</v>
      </c>
      <c r="AK438" s="2"/>
      <c r="AL438" s="2"/>
      <c r="AM438" s="2"/>
      <c r="AN438" s="2" t="s">
        <v>87</v>
      </c>
      <c r="AO438" s="2" t="s">
        <v>4723</v>
      </c>
      <c r="AP438" s="2" t="s">
        <v>89</v>
      </c>
    </row>
    <row r="439" customFormat="false" ht="15" hidden="false" customHeight="false" outlineLevel="0" collapsed="false">
      <c r="A439" s="8" t="s">
        <v>4724</v>
      </c>
      <c r="B439" s="8" t="s">
        <v>4724</v>
      </c>
      <c r="C439" s="2" t="s">
        <v>4725</v>
      </c>
      <c r="D439" s="2" t="s">
        <v>159</v>
      </c>
      <c r="E439" s="2" t="s">
        <v>160</v>
      </c>
      <c r="F439" s="9" t="n">
        <f aca="false">Precios!N439</f>
        <v>299</v>
      </c>
      <c r="G439" s="2" t="n">
        <v>6</v>
      </c>
      <c r="H439" s="10" t="str">
        <f aca="false">Parámetros!$B$28</f>
        <v>Nuevo</v>
      </c>
      <c r="I439" s="10" t="str">
        <f aca="false">Parámetros!$B$29</f>
        <v>Clásica</v>
      </c>
      <c r="J439" s="11" t="s">
        <v>4726</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c r="P439" s="2" t="s">
        <v>163</v>
      </c>
      <c r="Q439" s="2" t="s">
        <v>579</v>
      </c>
      <c r="R439" s="2" t="s">
        <v>2888</v>
      </c>
      <c r="S439" s="2" t="s">
        <v>4727</v>
      </c>
      <c r="T439" s="2" t="s">
        <v>4728</v>
      </c>
      <c r="U439" s="2" t="n">
        <v>40</v>
      </c>
      <c r="V439" s="2" t="s">
        <v>168</v>
      </c>
      <c r="W439" s="2" t="n">
        <v>40</v>
      </c>
      <c r="X439" s="2"/>
      <c r="Y439" s="2"/>
      <c r="Z439" s="2"/>
      <c r="AA439" s="2" t="s">
        <v>178</v>
      </c>
      <c r="AB439" s="2" t="s">
        <v>4729</v>
      </c>
      <c r="AC439" s="2"/>
      <c r="AD439" s="2" t="s">
        <v>103</v>
      </c>
      <c r="AE439" s="2"/>
      <c r="AF439" s="2"/>
      <c r="AG439" s="2" t="s">
        <v>4730</v>
      </c>
      <c r="AH439" s="2" t="s">
        <v>4731</v>
      </c>
      <c r="AI439" s="2" t="s">
        <v>4732</v>
      </c>
      <c r="AJ439" s="2" t="s">
        <v>4733</v>
      </c>
      <c r="AK439" s="2" t="s">
        <v>4734</v>
      </c>
      <c r="AL439" s="2"/>
      <c r="AM439" s="2"/>
      <c r="AN439" s="2" t="s">
        <v>172</v>
      </c>
      <c r="AO439" s="2" t="s">
        <v>4735</v>
      </c>
      <c r="AP439" s="2" t="s">
        <v>89</v>
      </c>
    </row>
    <row r="440" customFormat="false" ht="15" hidden="false" customHeight="false" outlineLevel="0" collapsed="false">
      <c r="A440" s="8" t="s">
        <v>4736</v>
      </c>
      <c r="B440" s="8" t="s">
        <v>4736</v>
      </c>
      <c r="C440" s="2" t="s">
        <v>4737</v>
      </c>
      <c r="D440" s="2" t="s">
        <v>4738</v>
      </c>
      <c r="E440" s="2" t="s">
        <v>4739</v>
      </c>
      <c r="F440" s="9" t="n">
        <f aca="false">Precios!N440</f>
        <v>113</v>
      </c>
      <c r="G440" s="2" t="n">
        <v>32</v>
      </c>
      <c r="H440" s="10" t="str">
        <f aca="false">Parámetros!$B$28</f>
        <v>Nuevo</v>
      </c>
      <c r="I440" s="10" t="str">
        <f aca="false">Parámetros!$B$29</f>
        <v>Clásica</v>
      </c>
      <c r="J440" s="11" t="s">
        <v>4740</v>
      </c>
      <c r="K440" s="10" t="str">
        <f aca="false">Parámetros!$B$30</f>
        <v>Mercado Envíos</v>
      </c>
      <c r="L440" s="2" t="str">
        <f aca="false">IF(F440&gt;=Parámetros!$B$7,"Envío gratis (obligatorio en Mercado Libre)",Parámetros!$B$31)</f>
        <v>A cargo del comprador</v>
      </c>
      <c r="M440" s="10" t="str">
        <f aca="false">Parámetros!$B$32</f>
        <v>No acepto</v>
      </c>
      <c r="N440" s="10" t="str">
        <f aca="false">Parámetros!$B$33</f>
        <v>Sin garantía</v>
      </c>
      <c r="O440" s="2"/>
      <c r="P440" s="2" t="s">
        <v>3073</v>
      </c>
      <c r="Q440" s="2" t="s">
        <v>594</v>
      </c>
      <c r="R440" s="2" t="s">
        <v>4741</v>
      </c>
      <c r="S440" s="2" t="s">
        <v>4742</v>
      </c>
      <c r="T440" s="2" t="s">
        <v>3296</v>
      </c>
      <c r="U440" s="2" t="n">
        <v>700</v>
      </c>
      <c r="V440" s="2" t="s">
        <v>77</v>
      </c>
      <c r="W440" s="2" t="n">
        <v>1</v>
      </c>
      <c r="X440" s="2"/>
      <c r="Y440" s="2"/>
      <c r="Z440" s="2"/>
      <c r="AA440" s="2"/>
      <c r="AB440" s="2"/>
      <c r="AC440" s="2" t="s">
        <v>4743</v>
      </c>
      <c r="AD440" s="2"/>
      <c r="AE440" s="2" t="s">
        <v>2363</v>
      </c>
      <c r="AF440" s="2"/>
      <c r="AG440" s="2" t="s">
        <v>4744</v>
      </c>
      <c r="AH440" s="2" t="s">
        <v>4745</v>
      </c>
      <c r="AI440" s="2" t="s">
        <v>4746</v>
      </c>
      <c r="AJ440" s="2"/>
      <c r="AK440" s="2"/>
      <c r="AL440" s="2"/>
      <c r="AM440" s="2"/>
      <c r="AN440" s="2" t="s">
        <v>172</v>
      </c>
      <c r="AO440" s="2" t="s">
        <v>4747</v>
      </c>
      <c r="AP440" s="2" t="s">
        <v>89</v>
      </c>
    </row>
    <row r="441" customFormat="false" ht="15" hidden="false" customHeight="false" outlineLevel="0" collapsed="false">
      <c r="A441" s="8" t="s">
        <v>4748</v>
      </c>
      <c r="B441" s="8" t="s">
        <v>4748</v>
      </c>
      <c r="C441" s="2" t="s">
        <v>4749</v>
      </c>
      <c r="D441" s="2" t="s">
        <v>3796</v>
      </c>
      <c r="E441" s="2" t="s">
        <v>3797</v>
      </c>
      <c r="F441" s="9" t="n">
        <f aca="false">Precios!N441</f>
        <v>86</v>
      </c>
      <c r="G441" s="2" t="n">
        <v>540</v>
      </c>
      <c r="H441" s="10" t="str">
        <f aca="false">Parámetros!$B$28</f>
        <v>Nuevo</v>
      </c>
      <c r="I441" s="10" t="str">
        <f aca="false">Parámetros!$B$29</f>
        <v>Clásica</v>
      </c>
      <c r="J441" s="11" t="s">
        <v>4750</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c r="P441" s="2" t="s">
        <v>4751</v>
      </c>
      <c r="Q441" s="2"/>
      <c r="R441" s="2" t="s">
        <v>4752</v>
      </c>
      <c r="S441" s="2" t="s">
        <v>4753</v>
      </c>
      <c r="T441" s="2" t="s">
        <v>4754</v>
      </c>
      <c r="U441" s="2" t="n">
        <v>50</v>
      </c>
      <c r="V441" s="2" t="s">
        <v>100</v>
      </c>
      <c r="W441" s="2" t="n">
        <v>1</v>
      </c>
      <c r="X441" s="2" t="s">
        <v>4755</v>
      </c>
      <c r="Y441" s="2" t="s">
        <v>4756</v>
      </c>
      <c r="Z441" s="2" t="s">
        <v>1648</v>
      </c>
      <c r="AA441" s="2" t="s">
        <v>4757</v>
      </c>
      <c r="AB441" s="2"/>
      <c r="AC441" s="2"/>
      <c r="AD441" s="2"/>
      <c r="AE441" s="2"/>
      <c r="AF441" s="2" t="s">
        <v>4758</v>
      </c>
      <c r="AG441" s="2" t="s">
        <v>4759</v>
      </c>
      <c r="AH441" s="2" t="s">
        <v>4760</v>
      </c>
      <c r="AI441" s="2" t="s">
        <v>4761</v>
      </c>
      <c r="AJ441" s="2" t="s">
        <v>4762</v>
      </c>
      <c r="AK441" s="2"/>
      <c r="AL441" s="2"/>
      <c r="AM441" s="2"/>
      <c r="AN441" s="2" t="s">
        <v>87</v>
      </c>
      <c r="AO441" s="2" t="s">
        <v>4763</v>
      </c>
      <c r="AP441" s="2" t="s">
        <v>89</v>
      </c>
    </row>
    <row r="442" customFormat="false" ht="15" hidden="false" customHeight="false" outlineLevel="0" collapsed="false">
      <c r="A442" s="8" t="s">
        <v>4764</v>
      </c>
      <c r="B442" s="8" t="s">
        <v>4764</v>
      </c>
      <c r="C442" s="2" t="s">
        <v>4765</v>
      </c>
      <c r="D442" s="2" t="s">
        <v>2118</v>
      </c>
      <c r="E442" s="2" t="s">
        <v>2119</v>
      </c>
      <c r="F442" s="9" t="n">
        <f aca="false">Precios!N442</f>
        <v>95</v>
      </c>
      <c r="G442" s="2" t="n">
        <v>410</v>
      </c>
      <c r="H442" s="10" t="str">
        <f aca="false">Parámetros!$B$28</f>
        <v>Nuevo</v>
      </c>
      <c r="I442" s="10" t="str">
        <f aca="false">Parámetros!$B$29</f>
        <v>Clásica</v>
      </c>
      <c r="J442" s="11" t="s">
        <v>4766</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c r="P442" s="2" t="s">
        <v>4767</v>
      </c>
      <c r="Q442" s="2"/>
      <c r="R442" s="2" t="s">
        <v>4768</v>
      </c>
      <c r="S442" s="2" t="s">
        <v>4769</v>
      </c>
      <c r="T442" s="2" t="s">
        <v>4770</v>
      </c>
      <c r="U442" s="2" t="n">
        <v>200</v>
      </c>
      <c r="V442" s="2" t="s">
        <v>100</v>
      </c>
      <c r="W442" s="2" t="n">
        <v>1</v>
      </c>
      <c r="X442" s="2"/>
      <c r="Y442" s="2"/>
      <c r="Z442" s="2"/>
      <c r="AA442" s="2"/>
      <c r="AB442" s="2"/>
      <c r="AC442" s="2"/>
      <c r="AD442" s="2"/>
      <c r="AE442" s="2" t="s">
        <v>4771</v>
      </c>
      <c r="AF442" s="2"/>
      <c r="AG442" s="2" t="s">
        <v>4772</v>
      </c>
      <c r="AH442" s="2" t="s">
        <v>4773</v>
      </c>
      <c r="AI442" s="2"/>
      <c r="AJ442" s="2"/>
      <c r="AK442" s="2"/>
      <c r="AL442" s="2"/>
      <c r="AM442" s="2"/>
      <c r="AN442" s="2" t="s">
        <v>172</v>
      </c>
      <c r="AO442" s="2" t="s">
        <v>4774</v>
      </c>
      <c r="AP442" s="2" t="s">
        <v>89</v>
      </c>
    </row>
    <row r="443" customFormat="false" ht="15" hidden="false" customHeight="false" outlineLevel="0" collapsed="false">
      <c r="A443" s="8" t="s">
        <v>4775</v>
      </c>
      <c r="B443" s="8" t="s">
        <v>4775</v>
      </c>
      <c r="C443" s="2" t="s">
        <v>4776</v>
      </c>
      <c r="D443" s="2" t="s">
        <v>478</v>
      </c>
      <c r="E443" s="2" t="s">
        <v>479</v>
      </c>
      <c r="F443" s="9" t="n">
        <f aca="false">Precios!N443</f>
        <v>595</v>
      </c>
      <c r="G443" s="2" t="n">
        <v>60</v>
      </c>
      <c r="H443" s="10" t="str">
        <f aca="false">Parámetros!$B$28</f>
        <v>Nuevo</v>
      </c>
      <c r="I443" s="10" t="str">
        <f aca="false">Parámetros!$B$29</f>
        <v>Clásica</v>
      </c>
      <c r="J443" s="11" t="s">
        <v>4777</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c r="P443" s="2" t="s">
        <v>4778</v>
      </c>
      <c r="Q443" s="2" t="s">
        <v>317</v>
      </c>
      <c r="R443" s="2" t="s">
        <v>4778</v>
      </c>
      <c r="S443" s="2" t="s">
        <v>4779</v>
      </c>
      <c r="T443" s="2" t="s">
        <v>3724</v>
      </c>
      <c r="U443" s="2" t="n">
        <v>2.5</v>
      </c>
      <c r="V443" s="2" t="s">
        <v>77</v>
      </c>
      <c r="W443" s="2" t="n">
        <v>1</v>
      </c>
      <c r="X443" s="2" t="s">
        <v>4780</v>
      </c>
      <c r="Y443" s="2" t="s">
        <v>4781</v>
      </c>
      <c r="Z443" s="2" t="s">
        <v>488</v>
      </c>
      <c r="AA443" s="2" t="s">
        <v>4782</v>
      </c>
      <c r="AB443" s="2"/>
      <c r="AC443" s="2"/>
      <c r="AD443" s="2"/>
      <c r="AE443" s="2"/>
      <c r="AF443" s="2" t="s">
        <v>4783</v>
      </c>
      <c r="AG443" s="2" t="s">
        <v>2692</v>
      </c>
      <c r="AH443" s="2" t="s">
        <v>4784</v>
      </c>
      <c r="AI443" s="2" t="s">
        <v>4785</v>
      </c>
      <c r="AJ443" s="2" t="s">
        <v>4786</v>
      </c>
      <c r="AK443" s="2"/>
      <c r="AL443" s="2"/>
      <c r="AM443" s="2"/>
      <c r="AN443" s="2" t="s">
        <v>87</v>
      </c>
      <c r="AO443" s="2" t="s">
        <v>4787</v>
      </c>
      <c r="AP443" s="2" t="s">
        <v>89</v>
      </c>
    </row>
    <row r="444" customFormat="false" ht="15" hidden="false" customHeight="false" outlineLevel="0" collapsed="false">
      <c r="A444" s="8" t="s">
        <v>4788</v>
      </c>
      <c r="B444" s="8" t="s">
        <v>4788</v>
      </c>
      <c r="C444" s="2" t="s">
        <v>4789</v>
      </c>
      <c r="D444" s="2" t="s">
        <v>963</v>
      </c>
      <c r="E444" s="2" t="s">
        <v>964</v>
      </c>
      <c r="F444" s="9" t="n">
        <f aca="false">Precios!N444</f>
        <v>938</v>
      </c>
      <c r="G444" s="2" t="n">
        <v>0</v>
      </c>
      <c r="H444" s="10" t="str">
        <f aca="false">Parámetros!$B$28</f>
        <v>Nuevo</v>
      </c>
      <c r="I444" s="10" t="str">
        <f aca="false">Parámetros!$B$29</f>
        <v>Clásica</v>
      </c>
      <c r="J444" s="11" t="s">
        <v>4790</v>
      </c>
      <c r="K444" s="10" t="str">
        <f aca="false">Parámetros!$B$30</f>
        <v>Mercado Envíos</v>
      </c>
      <c r="L444" s="2" t="str">
        <f aca="false">IF(F444&gt;=Parámetros!$B$7,"Envío gratis (obligatorio en Mercado Libre)",Parámetros!$B$31)</f>
        <v>Envío gratis (obligatorio en Mercado Libre)</v>
      </c>
      <c r="M444" s="10" t="str">
        <f aca="false">Parámetros!$B$32</f>
        <v>No acepto</v>
      </c>
      <c r="N444" s="10" t="str">
        <f aca="false">Parámetros!$B$33</f>
        <v>Sin garantía</v>
      </c>
      <c r="O444" s="2"/>
      <c r="P444" s="2" t="s">
        <v>4791</v>
      </c>
      <c r="Q444" s="2" t="s">
        <v>349</v>
      </c>
      <c r="R444" s="2" t="s">
        <v>4791</v>
      </c>
      <c r="S444" s="2" t="s">
        <v>4792</v>
      </c>
      <c r="T444" s="2" t="s">
        <v>3499</v>
      </c>
      <c r="U444" s="2" t="n">
        <v>30</v>
      </c>
      <c r="V444" s="2" t="s">
        <v>130</v>
      </c>
      <c r="W444" s="2" t="n">
        <v>30</v>
      </c>
      <c r="X444" s="2" t="s">
        <v>4793</v>
      </c>
      <c r="Y444" s="2" t="s">
        <v>4794</v>
      </c>
      <c r="Z444" s="2" t="s">
        <v>133</v>
      </c>
      <c r="AA444" s="2" t="s">
        <v>81</v>
      </c>
      <c r="AB444" s="2"/>
      <c r="AC444" s="2"/>
      <c r="AD444" s="2"/>
      <c r="AE444" s="2"/>
      <c r="AF444" s="2" t="s">
        <v>4795</v>
      </c>
      <c r="AG444" s="2" t="s">
        <v>152</v>
      </c>
      <c r="AH444" s="2" t="s">
        <v>4796</v>
      </c>
      <c r="AI444" s="2" t="s">
        <v>4797</v>
      </c>
      <c r="AJ444" s="2"/>
      <c r="AK444" s="2"/>
      <c r="AL444" s="2"/>
      <c r="AM444" s="2"/>
      <c r="AN444" s="2" t="s">
        <v>87</v>
      </c>
      <c r="AO444" s="2" t="s">
        <v>4798</v>
      </c>
      <c r="AP444" s="2" t="s">
        <v>89</v>
      </c>
    </row>
    <row r="445" customFormat="false" ht="15" hidden="false" customHeight="false" outlineLevel="0" collapsed="false">
      <c r="A445" s="8" t="s">
        <v>4799</v>
      </c>
      <c r="B445" s="8" t="s">
        <v>4799</v>
      </c>
      <c r="C445" s="2" t="s">
        <v>4800</v>
      </c>
      <c r="D445" s="2" t="s">
        <v>1523</v>
      </c>
      <c r="E445" s="2" t="s">
        <v>1524</v>
      </c>
      <c r="F445" s="9" t="n">
        <f aca="false">Precios!N445</f>
        <v>207</v>
      </c>
      <c r="G445" s="2" t="n">
        <v>496</v>
      </c>
      <c r="H445" s="10" t="str">
        <f aca="false">Parámetros!$B$28</f>
        <v>Nuevo</v>
      </c>
      <c r="I445" s="10" t="str">
        <f aca="false">Parámetros!$B$29</f>
        <v>Clásica</v>
      </c>
      <c r="J445" s="11" t="s">
        <v>4801</v>
      </c>
      <c r="K445" s="10" t="str">
        <f aca="false">Parámetros!$B$30</f>
        <v>Mercado Envíos</v>
      </c>
      <c r="L445" s="2" t="str">
        <f aca="false">IF(F445&gt;=Parámetros!$B$7,"Envío gratis (obligatorio en Mercado Libre)",Parámetros!$B$31)</f>
        <v>A cargo del comprador</v>
      </c>
      <c r="M445" s="10" t="str">
        <f aca="false">Parámetros!$B$32</f>
        <v>No acepto</v>
      </c>
      <c r="N445" s="10" t="str">
        <f aca="false">Parámetros!$B$33</f>
        <v>Sin garantía</v>
      </c>
      <c r="O445" s="2"/>
      <c r="P445" s="2" t="s">
        <v>4185</v>
      </c>
      <c r="Q445" s="2" t="s">
        <v>4186</v>
      </c>
      <c r="R445" s="2" t="s">
        <v>4802</v>
      </c>
      <c r="S445" s="2" t="s">
        <v>1527</v>
      </c>
      <c r="T445" s="2" t="s">
        <v>4803</v>
      </c>
      <c r="U445" s="2" t="n">
        <v>300</v>
      </c>
      <c r="V445" s="2" t="s">
        <v>77</v>
      </c>
      <c r="W445" s="2" t="n">
        <v>1</v>
      </c>
      <c r="X445" s="2" t="s">
        <v>4804</v>
      </c>
      <c r="Y445" s="2" t="s">
        <v>4805</v>
      </c>
      <c r="Z445" s="2" t="s">
        <v>4806</v>
      </c>
      <c r="AA445" s="2"/>
      <c r="AB445" s="2"/>
      <c r="AC445" s="2"/>
      <c r="AD445" s="2"/>
      <c r="AE445" s="2"/>
      <c r="AF445" s="2"/>
      <c r="AG445" s="2" t="s">
        <v>4807</v>
      </c>
      <c r="AH445" s="2" t="s">
        <v>4808</v>
      </c>
      <c r="AI445" s="2"/>
      <c r="AJ445" s="2"/>
      <c r="AK445" s="2"/>
      <c r="AL445" s="2"/>
      <c r="AM445" s="2"/>
      <c r="AN445" s="2" t="s">
        <v>172</v>
      </c>
      <c r="AO445" s="2" t="s">
        <v>4809</v>
      </c>
      <c r="AP445" s="2" t="s">
        <v>89</v>
      </c>
    </row>
    <row r="446" customFormat="false" ht="15" hidden="false" customHeight="false" outlineLevel="0" collapsed="false">
      <c r="A446" s="8" t="s">
        <v>4810</v>
      </c>
      <c r="B446" s="8" t="s">
        <v>4810</v>
      </c>
      <c r="C446" s="2" t="s">
        <v>4811</v>
      </c>
      <c r="D446" s="2" t="s">
        <v>4812</v>
      </c>
      <c r="E446" s="2" t="s">
        <v>4813</v>
      </c>
      <c r="F446" s="9" t="n">
        <f aca="false">Precios!N446</f>
        <v>316</v>
      </c>
      <c r="G446" s="2" t="n">
        <v>139</v>
      </c>
      <c r="H446" s="10" t="str">
        <f aca="false">Parámetros!$B$28</f>
        <v>Nuevo</v>
      </c>
      <c r="I446" s="10" t="str">
        <f aca="false">Parámetros!$B$29</f>
        <v>Clásica</v>
      </c>
      <c r="J446" s="11" t="s">
        <v>4814</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c r="P446" s="2" t="s">
        <v>4815</v>
      </c>
      <c r="Q446" s="2" t="s">
        <v>4816</v>
      </c>
      <c r="R446" s="2" t="s">
        <v>4817</v>
      </c>
      <c r="S446" s="2" t="s">
        <v>4818</v>
      </c>
      <c r="T446" s="2" t="s">
        <v>4819</v>
      </c>
      <c r="U446" s="2" t="n">
        <v>100</v>
      </c>
      <c r="V446" s="2" t="s">
        <v>168</v>
      </c>
      <c r="W446" s="2" t="n">
        <v>100</v>
      </c>
      <c r="X446" s="2"/>
      <c r="Y446" s="2"/>
      <c r="Z446" s="2" t="s">
        <v>80</v>
      </c>
      <c r="AA446" s="2"/>
      <c r="AB446" s="2"/>
      <c r="AC446" s="2"/>
      <c r="AD446" s="2"/>
      <c r="AE446" s="2"/>
      <c r="AF446" s="2"/>
      <c r="AG446" s="2" t="s">
        <v>4820</v>
      </c>
      <c r="AH446" s="2"/>
      <c r="AI446" s="2"/>
      <c r="AJ446" s="2"/>
      <c r="AK446" s="2"/>
      <c r="AL446" s="2"/>
      <c r="AM446" s="2"/>
      <c r="AN446" s="2" t="s">
        <v>87</v>
      </c>
      <c r="AO446" s="2" t="s">
        <v>4821</v>
      </c>
      <c r="AP446" s="2" t="s">
        <v>89</v>
      </c>
    </row>
    <row r="447" customFormat="false" ht="15" hidden="false" customHeight="false" outlineLevel="0" collapsed="false">
      <c r="A447" s="8" t="s">
        <v>4822</v>
      </c>
      <c r="B447" s="8" t="s">
        <v>4822</v>
      </c>
      <c r="C447" s="2" t="s">
        <v>4823</v>
      </c>
      <c r="D447" s="2" t="s">
        <v>963</v>
      </c>
      <c r="E447" s="2" t="s">
        <v>964</v>
      </c>
      <c r="F447" s="9" t="n">
        <f aca="false">Precios!N447</f>
        <v>675</v>
      </c>
      <c r="G447" s="2" t="n">
        <v>16</v>
      </c>
      <c r="H447" s="10" t="str">
        <f aca="false">Parámetros!$B$28</f>
        <v>Nuevo</v>
      </c>
      <c r="I447" s="10" t="str">
        <f aca="false">Parámetros!$B$29</f>
        <v>Clásica</v>
      </c>
      <c r="J447" s="11" t="s">
        <v>4824</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c r="P447" s="2" t="s">
        <v>2746</v>
      </c>
      <c r="Q447" s="2" t="s">
        <v>2747</v>
      </c>
      <c r="R447" s="2" t="s">
        <v>4825</v>
      </c>
      <c r="S447" s="2"/>
      <c r="T447" s="2" t="s">
        <v>4826</v>
      </c>
      <c r="U447" s="2" t="n">
        <v>30</v>
      </c>
      <c r="V447" s="2" t="s">
        <v>217</v>
      </c>
      <c r="W447" s="2" t="n">
        <v>30</v>
      </c>
      <c r="X447" s="2" t="s">
        <v>4827</v>
      </c>
      <c r="Y447" s="2" t="s">
        <v>4828</v>
      </c>
      <c r="Z447" s="2" t="s">
        <v>133</v>
      </c>
      <c r="AA447" s="2"/>
      <c r="AB447" s="2"/>
      <c r="AC447" s="2"/>
      <c r="AD447" s="2"/>
      <c r="AE447" s="2"/>
      <c r="AF447" s="2"/>
      <c r="AG447" s="2" t="s">
        <v>4829</v>
      </c>
      <c r="AH447" s="2" t="s">
        <v>4830</v>
      </c>
      <c r="AI447" s="2" t="s">
        <v>4831</v>
      </c>
      <c r="AJ447" s="2"/>
      <c r="AK447" s="2"/>
      <c r="AL447" s="2"/>
      <c r="AM447" s="2"/>
      <c r="AN447" s="2" t="s">
        <v>87</v>
      </c>
      <c r="AO447" s="2" t="s">
        <v>4832</v>
      </c>
      <c r="AP447" s="2" t="s">
        <v>89</v>
      </c>
    </row>
    <row r="448" customFormat="false" ht="15" hidden="false" customHeight="false" outlineLevel="0" collapsed="false">
      <c r="A448" s="8" t="s">
        <v>4833</v>
      </c>
      <c r="B448" s="8" t="s">
        <v>4833</v>
      </c>
      <c r="C448" s="2" t="s">
        <v>4834</v>
      </c>
      <c r="D448" s="2" t="s">
        <v>542</v>
      </c>
      <c r="E448" s="2" t="s">
        <v>543</v>
      </c>
      <c r="F448" s="9" t="n">
        <f aca="false">Precios!N448</f>
        <v>455</v>
      </c>
      <c r="G448" s="2" t="n">
        <v>127</v>
      </c>
      <c r="H448" s="10" t="str">
        <f aca="false">Parámetros!$B$28</f>
        <v>Nuevo</v>
      </c>
      <c r="I448" s="10" t="str">
        <f aca="false">Parámetros!$B$29</f>
        <v>Clásica</v>
      </c>
      <c r="J448" s="11" t="s">
        <v>4835</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c r="P448" s="2" t="s">
        <v>4836</v>
      </c>
      <c r="Q448" s="2" t="s">
        <v>1304</v>
      </c>
      <c r="R448" s="2" t="s">
        <v>4837</v>
      </c>
      <c r="S448" s="2" t="s">
        <v>1305</v>
      </c>
      <c r="T448" s="2" t="s">
        <v>4838</v>
      </c>
      <c r="U448" s="2" t="n">
        <v>1</v>
      </c>
      <c r="V448" s="2" t="s">
        <v>77</v>
      </c>
      <c r="W448" s="2" t="n">
        <v>1</v>
      </c>
      <c r="X448" s="2" t="s">
        <v>4839</v>
      </c>
      <c r="Y448" s="2" t="s">
        <v>4840</v>
      </c>
      <c r="Z448" s="2" t="s">
        <v>4841</v>
      </c>
      <c r="AA448" s="2"/>
      <c r="AB448" s="2"/>
      <c r="AC448" s="2"/>
      <c r="AD448" s="2"/>
      <c r="AE448" s="2"/>
      <c r="AF448" s="2" t="s">
        <v>4842</v>
      </c>
      <c r="AG448" s="2" t="s">
        <v>4843</v>
      </c>
      <c r="AH448" s="2" t="s">
        <v>4844</v>
      </c>
      <c r="AI448" s="2"/>
      <c r="AJ448" s="2"/>
      <c r="AK448" s="2"/>
      <c r="AL448" s="2"/>
      <c r="AM448" s="2"/>
      <c r="AN448" s="2" t="s">
        <v>87</v>
      </c>
      <c r="AO448" s="2" t="s">
        <v>4845</v>
      </c>
      <c r="AP448" s="2" t="s">
        <v>89</v>
      </c>
    </row>
    <row r="449" customFormat="false" ht="15" hidden="false" customHeight="false" outlineLevel="0" collapsed="false">
      <c r="A449" s="8" t="s">
        <v>4846</v>
      </c>
      <c r="B449" s="8" t="s">
        <v>4846</v>
      </c>
      <c r="C449" s="2" t="s">
        <v>4847</v>
      </c>
      <c r="D449" s="2" t="s">
        <v>141</v>
      </c>
      <c r="E449" s="2" t="s">
        <v>142</v>
      </c>
      <c r="F449" s="9" t="n">
        <f aca="false">Precios!N449</f>
        <v>509</v>
      </c>
      <c r="G449" s="2" t="n">
        <v>27</v>
      </c>
      <c r="H449" s="10" t="str">
        <f aca="false">Parámetros!$B$28</f>
        <v>Nuevo</v>
      </c>
      <c r="I449" s="10" t="str">
        <f aca="false">Parámetros!$B$29</f>
        <v>Clásica</v>
      </c>
      <c r="J449" s="11" t="s">
        <v>4848</v>
      </c>
      <c r="K449" s="10" t="str">
        <f aca="false">Parámetros!$B$30</f>
        <v>Mercado Envíos</v>
      </c>
      <c r="L449" s="2" t="str">
        <f aca="false">IF(F449&gt;=Parámetros!$B$7,"Envío gratis (obligatorio en Mercado Libre)",Parámetros!$B$31)</f>
        <v>Envío gratis (obligatorio en Mercado Libre)</v>
      </c>
      <c r="M449" s="10" t="str">
        <f aca="false">Parámetros!$B$32</f>
        <v>No acepto</v>
      </c>
      <c r="N449" s="10" t="str">
        <f aca="false">Parámetros!$B$33</f>
        <v>Sin garantía</v>
      </c>
      <c r="O449" s="2"/>
      <c r="P449" s="2" t="s">
        <v>4849</v>
      </c>
      <c r="Q449" s="2" t="s">
        <v>1095</v>
      </c>
      <c r="R449" s="2"/>
      <c r="S449" s="2"/>
      <c r="T449" s="2" t="s">
        <v>4850</v>
      </c>
      <c r="U449" s="2" t="n">
        <v>30</v>
      </c>
      <c r="V449" s="2" t="s">
        <v>130</v>
      </c>
      <c r="W449" s="2" t="n">
        <v>30</v>
      </c>
      <c r="X449" s="2" t="s">
        <v>4851</v>
      </c>
      <c r="Y449" s="2" t="s">
        <v>2333</v>
      </c>
      <c r="Z449" s="2" t="s">
        <v>133</v>
      </c>
      <c r="AA449" s="2"/>
      <c r="AB449" s="2"/>
      <c r="AC449" s="2"/>
      <c r="AD449" s="2"/>
      <c r="AE449" s="2"/>
      <c r="AF449" s="2" t="s">
        <v>4852</v>
      </c>
      <c r="AG449" s="2" t="s">
        <v>4853</v>
      </c>
      <c r="AH449" s="2" t="s">
        <v>4854</v>
      </c>
      <c r="AI449" s="2"/>
      <c r="AJ449" s="2"/>
      <c r="AK449" s="2"/>
      <c r="AL449" s="2"/>
      <c r="AM449" s="2"/>
      <c r="AN449" s="2" t="s">
        <v>87</v>
      </c>
      <c r="AO449" s="2" t="s">
        <v>4855</v>
      </c>
      <c r="AP449" s="2" t="s">
        <v>89</v>
      </c>
    </row>
    <row r="450" customFormat="false" ht="15" hidden="false" customHeight="false" outlineLevel="0" collapsed="false">
      <c r="A450" s="8" t="s">
        <v>4856</v>
      </c>
      <c r="B450" s="8" t="s">
        <v>4856</v>
      </c>
      <c r="C450" s="2" t="s">
        <v>4857</v>
      </c>
      <c r="D450" s="2" t="s">
        <v>809</v>
      </c>
      <c r="E450" s="2" t="s">
        <v>810</v>
      </c>
      <c r="F450" s="9" t="n">
        <f aca="false">Precios!N450</f>
        <v>89</v>
      </c>
      <c r="G450" s="2" t="n">
        <v>519</v>
      </c>
      <c r="H450" s="10" t="str">
        <f aca="false">Parámetros!$B$28</f>
        <v>Nuevo</v>
      </c>
      <c r="I450" s="10" t="str">
        <f aca="false">Parámetros!$B$29</f>
        <v>Clásica</v>
      </c>
      <c r="J450" s="11" t="s">
        <v>4858</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4859</v>
      </c>
      <c r="P450" s="2" t="s">
        <v>3009</v>
      </c>
      <c r="Q450" s="2" t="s">
        <v>594</v>
      </c>
      <c r="R450" s="2" t="s">
        <v>4860</v>
      </c>
      <c r="S450" s="2" t="s">
        <v>4861</v>
      </c>
      <c r="T450" s="2" t="s">
        <v>4862</v>
      </c>
      <c r="U450" s="2" t="n">
        <v>80</v>
      </c>
      <c r="V450" s="2" t="s">
        <v>168</v>
      </c>
      <c r="W450" s="2" t="n">
        <v>80</v>
      </c>
      <c r="X450" s="2"/>
      <c r="Y450" s="2"/>
      <c r="Z450" s="2"/>
      <c r="AA450" s="2"/>
      <c r="AB450" s="2"/>
      <c r="AC450" s="2"/>
      <c r="AD450" s="2" t="s">
        <v>4863</v>
      </c>
      <c r="AE450" s="2"/>
      <c r="AF450" s="2"/>
      <c r="AG450" s="2" t="s">
        <v>4864</v>
      </c>
      <c r="AH450" s="2" t="s">
        <v>4865</v>
      </c>
      <c r="AI450" s="2"/>
      <c r="AJ450" s="2"/>
      <c r="AK450" s="2"/>
      <c r="AL450" s="2"/>
      <c r="AM450" s="2"/>
      <c r="AN450" s="2" t="s">
        <v>172</v>
      </c>
      <c r="AO450" s="2" t="s">
        <v>4866</v>
      </c>
      <c r="AP450" s="2" t="s">
        <v>89</v>
      </c>
    </row>
    <row r="451" customFormat="false" ht="15" hidden="false" customHeight="false" outlineLevel="0" collapsed="false">
      <c r="A451" s="8" t="s">
        <v>4867</v>
      </c>
      <c r="B451" s="8" t="s">
        <v>4867</v>
      </c>
      <c r="C451" s="2" t="s">
        <v>4868</v>
      </c>
      <c r="D451" s="2" t="s">
        <v>4664</v>
      </c>
      <c r="E451" s="2" t="s">
        <v>4665</v>
      </c>
      <c r="F451" s="9" t="n">
        <f aca="false">Precios!N451</f>
        <v>158</v>
      </c>
      <c r="G451" s="2" t="n">
        <v>0</v>
      </c>
      <c r="H451" s="10" t="str">
        <f aca="false">Parámetros!$B$28</f>
        <v>Nuevo</v>
      </c>
      <c r="I451" s="10" t="str">
        <f aca="false">Parámetros!$B$29</f>
        <v>Clásica</v>
      </c>
      <c r="J451" s="11" t="s">
        <v>4869</v>
      </c>
      <c r="K451" s="10" t="str">
        <f aca="false">Parámetros!$B$30</f>
        <v>Mercado Envíos</v>
      </c>
      <c r="L451" s="2" t="str">
        <f aca="false">IF(F451&gt;=Parámetros!$B$7,"Envío gratis (obligatorio en Mercado Libre)",Parámetros!$B$31)</f>
        <v>A cargo del comprador</v>
      </c>
      <c r="M451" s="10" t="str">
        <f aca="false">Parámetros!$B$32</f>
        <v>No acepto</v>
      </c>
      <c r="N451" s="10" t="str">
        <f aca="false">Parámetros!$B$33</f>
        <v>Sin garantía</v>
      </c>
      <c r="O451" s="2" t="s">
        <v>4870</v>
      </c>
      <c r="P451" s="2" t="s">
        <v>4871</v>
      </c>
      <c r="Q451" s="2"/>
      <c r="R451" s="2" t="s">
        <v>4872</v>
      </c>
      <c r="S451" s="2" t="s">
        <v>4873</v>
      </c>
      <c r="T451" s="2" t="s">
        <v>4874</v>
      </c>
      <c r="U451" s="2" t="n">
        <v>200</v>
      </c>
      <c r="V451" s="2" t="s">
        <v>77</v>
      </c>
      <c r="W451" s="2" t="n">
        <v>1</v>
      </c>
      <c r="X451" s="2"/>
      <c r="Y451" s="2"/>
      <c r="Z451" s="2"/>
      <c r="AA451" s="2"/>
      <c r="AB451" s="2"/>
      <c r="AC451" s="2"/>
      <c r="AD451" s="2"/>
      <c r="AE451" s="2" t="s">
        <v>4875</v>
      </c>
      <c r="AF451" s="2"/>
      <c r="AG451" s="2" t="s">
        <v>4876</v>
      </c>
      <c r="AH451" s="2" t="s">
        <v>4877</v>
      </c>
      <c r="AI451" s="2"/>
      <c r="AJ451" s="2"/>
      <c r="AK451" s="2"/>
      <c r="AL451" s="2"/>
      <c r="AM451" s="2"/>
      <c r="AN451" s="2" t="s">
        <v>87</v>
      </c>
      <c r="AO451" s="2" t="s">
        <v>4878</v>
      </c>
      <c r="AP451" s="2" t="s">
        <v>89</v>
      </c>
    </row>
    <row r="452" customFormat="false" ht="15" hidden="false" customHeight="false" outlineLevel="0" collapsed="false">
      <c r="A452" s="8" t="s">
        <v>4879</v>
      </c>
      <c r="B452" s="8" t="s">
        <v>4879</v>
      </c>
      <c r="C452" s="2" t="s">
        <v>4880</v>
      </c>
      <c r="D452" s="2" t="s">
        <v>448</v>
      </c>
      <c r="E452" s="2" t="s">
        <v>449</v>
      </c>
      <c r="F452" s="9" t="n">
        <f aca="false">Precios!N452</f>
        <v>433</v>
      </c>
      <c r="G452" s="2" t="n">
        <v>0</v>
      </c>
      <c r="H452" s="10" t="str">
        <f aca="false">Parámetros!$B$28</f>
        <v>Nuevo</v>
      </c>
      <c r="I452" s="10" t="str">
        <f aca="false">Parámetros!$B$29</f>
        <v>Clásica</v>
      </c>
      <c r="J452" s="11" t="s">
        <v>4881</v>
      </c>
      <c r="K452" s="10" t="str">
        <f aca="false">Parámetros!$B$30</f>
        <v>Mercado Envíos</v>
      </c>
      <c r="L452" s="2" t="str">
        <f aca="false">IF(F452&gt;=Parámetros!$B$7,"Envío gratis (obligatorio en Mercado Libre)",Parámetros!$B$31)</f>
        <v>Envío gratis (obligatorio en Mercado Libre)</v>
      </c>
      <c r="M452" s="10" t="str">
        <f aca="false">Parámetros!$B$32</f>
        <v>No acepto</v>
      </c>
      <c r="N452" s="10" t="str">
        <f aca="false">Parámetros!$B$33</f>
        <v>Sin garantía</v>
      </c>
      <c r="O452" s="2"/>
      <c r="P452" s="2" t="s">
        <v>4882</v>
      </c>
      <c r="Q452" s="2" t="s">
        <v>741</v>
      </c>
      <c r="R452" s="2"/>
      <c r="S452" s="2"/>
      <c r="T452" s="2" t="s">
        <v>4883</v>
      </c>
      <c r="U452" s="2" t="n">
        <v>12</v>
      </c>
      <c r="V452" s="2" t="s">
        <v>217</v>
      </c>
      <c r="W452" s="2" t="n">
        <v>12</v>
      </c>
      <c r="X452" s="2" t="s">
        <v>4884</v>
      </c>
      <c r="Y452" s="2" t="s">
        <v>453</v>
      </c>
      <c r="Z452" s="2" t="s">
        <v>133</v>
      </c>
      <c r="AA452" s="2"/>
      <c r="AB452" s="2"/>
      <c r="AC452" s="2"/>
      <c r="AD452" s="2"/>
      <c r="AE452" s="2"/>
      <c r="AF452" s="2" t="s">
        <v>4885</v>
      </c>
      <c r="AG452" s="2" t="s">
        <v>4886</v>
      </c>
      <c r="AH452" s="2" t="s">
        <v>4887</v>
      </c>
      <c r="AI452" s="2" t="s">
        <v>4888</v>
      </c>
      <c r="AJ452" s="2" t="s">
        <v>4889</v>
      </c>
      <c r="AK452" s="2"/>
      <c r="AL452" s="2"/>
      <c r="AM452" s="2"/>
      <c r="AN452" s="2" t="s">
        <v>87</v>
      </c>
      <c r="AO452" s="2" t="s">
        <v>4890</v>
      </c>
      <c r="AP452" s="2" t="s">
        <v>89</v>
      </c>
    </row>
    <row r="453" customFormat="false" ht="15" hidden="false" customHeight="false" outlineLevel="0" collapsed="false">
      <c r="A453" s="8" t="s">
        <v>4891</v>
      </c>
      <c r="B453" s="8" t="s">
        <v>4891</v>
      </c>
      <c r="C453" s="2" t="s">
        <v>4892</v>
      </c>
      <c r="D453" s="2" t="s">
        <v>4738</v>
      </c>
      <c r="E453" s="2" t="s">
        <v>4739</v>
      </c>
      <c r="F453" s="9" t="n">
        <f aca="false">Precios!N453</f>
        <v>113</v>
      </c>
      <c r="G453" s="2" t="n">
        <v>32</v>
      </c>
      <c r="H453" s="10" t="str">
        <f aca="false">Parámetros!$B$28</f>
        <v>Nuevo</v>
      </c>
      <c r="I453" s="10" t="str">
        <f aca="false">Parámetros!$B$29</f>
        <v>Clásica</v>
      </c>
      <c r="J453" s="11" t="s">
        <v>4893</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c r="P453" s="2" t="s">
        <v>3073</v>
      </c>
      <c r="Q453" s="2" t="s">
        <v>594</v>
      </c>
      <c r="R453" s="2" t="s">
        <v>4894</v>
      </c>
      <c r="S453" s="2" t="s">
        <v>4895</v>
      </c>
      <c r="T453" s="2" t="s">
        <v>4896</v>
      </c>
      <c r="U453" s="2" t="n">
        <v>700</v>
      </c>
      <c r="V453" s="2" t="s">
        <v>77</v>
      </c>
      <c r="W453" s="2" t="n">
        <v>1</v>
      </c>
      <c r="X453" s="2"/>
      <c r="Y453" s="2"/>
      <c r="Z453" s="2"/>
      <c r="AA453" s="2"/>
      <c r="AB453" s="2"/>
      <c r="AC453" s="2"/>
      <c r="AD453" s="2" t="s">
        <v>4897</v>
      </c>
      <c r="AE453" s="2"/>
      <c r="AF453" s="2"/>
      <c r="AG453" s="2" t="s">
        <v>4898</v>
      </c>
      <c r="AH453" s="2" t="s">
        <v>4899</v>
      </c>
      <c r="AI453" s="2" t="s">
        <v>4900</v>
      </c>
      <c r="AJ453" s="2"/>
      <c r="AK453" s="2"/>
      <c r="AL453" s="2"/>
      <c r="AM453" s="2"/>
      <c r="AN453" s="2" t="s">
        <v>172</v>
      </c>
      <c r="AO453" s="2" t="s">
        <v>4901</v>
      </c>
      <c r="AP453" s="2" t="s">
        <v>89</v>
      </c>
    </row>
    <row r="454" customFormat="false" ht="15" hidden="false" customHeight="false" outlineLevel="0" collapsed="false">
      <c r="A454" s="8" t="s">
        <v>4902</v>
      </c>
      <c r="B454" s="8" t="s">
        <v>4902</v>
      </c>
      <c r="C454" s="2" t="s">
        <v>4903</v>
      </c>
      <c r="D454" s="2" t="s">
        <v>1641</v>
      </c>
      <c r="E454" s="2" t="s">
        <v>1642</v>
      </c>
      <c r="F454" s="9" t="n">
        <f aca="false">Precios!N454</f>
        <v>330</v>
      </c>
      <c r="G454" s="2" t="n">
        <v>0</v>
      </c>
      <c r="H454" s="10" t="str">
        <f aca="false">Parámetros!$B$28</f>
        <v>Nuevo</v>
      </c>
      <c r="I454" s="10" t="str">
        <f aca="false">Parámetros!$B$29</f>
        <v>Clásica</v>
      </c>
      <c r="J454" s="11" t="s">
        <v>4904</v>
      </c>
      <c r="K454" s="10" t="str">
        <f aca="false">Parámetros!$B$30</f>
        <v>Mercado Envíos</v>
      </c>
      <c r="L454" s="2" t="str">
        <f aca="false">IF(F454&gt;=Parámetros!$B$7,"Envío gratis (obligatorio en Mercado Libre)",Parámetros!$B$31)</f>
        <v>Envío gratis (obligatorio en Mercado Libre)</v>
      </c>
      <c r="M454" s="10" t="str">
        <f aca="false">Parámetros!$B$32</f>
        <v>No acepto</v>
      </c>
      <c r="N454" s="10" t="str">
        <f aca="false">Parámetros!$B$33</f>
        <v>Sin garantía</v>
      </c>
      <c r="O454" s="2"/>
      <c r="P454" s="2" t="s">
        <v>4905</v>
      </c>
      <c r="Q454" s="2" t="s">
        <v>741</v>
      </c>
      <c r="R454" s="2" t="s">
        <v>4906</v>
      </c>
      <c r="S454" s="2" t="s">
        <v>4907</v>
      </c>
      <c r="T454" s="2" t="s">
        <v>4908</v>
      </c>
      <c r="U454" s="2" t="n">
        <v>240</v>
      </c>
      <c r="V454" s="2" t="s">
        <v>77</v>
      </c>
      <c r="W454" s="2" t="n">
        <v>1</v>
      </c>
      <c r="X454" s="2"/>
      <c r="Y454" s="2"/>
      <c r="Z454" s="2" t="s">
        <v>4909</v>
      </c>
      <c r="AA454" s="2"/>
      <c r="AB454" s="2"/>
      <c r="AC454" s="2"/>
      <c r="AD454" s="2"/>
      <c r="AE454" s="2"/>
      <c r="AF454" s="2" t="s">
        <v>4910</v>
      </c>
      <c r="AG454" s="2" t="s">
        <v>4911</v>
      </c>
      <c r="AH454" s="2" t="s">
        <v>4912</v>
      </c>
      <c r="AI454" s="2" t="s">
        <v>4913</v>
      </c>
      <c r="AJ454" s="2"/>
      <c r="AK454" s="2"/>
      <c r="AL454" s="2"/>
      <c r="AM454" s="2"/>
      <c r="AN454" s="2" t="s">
        <v>87</v>
      </c>
      <c r="AO454" s="2" t="s">
        <v>4914</v>
      </c>
      <c r="AP454" s="2" t="s">
        <v>89</v>
      </c>
    </row>
    <row r="455" customFormat="false" ht="15" hidden="false" customHeight="false" outlineLevel="0" collapsed="false">
      <c r="A455" s="8" t="s">
        <v>4915</v>
      </c>
      <c r="B455" s="8" t="s">
        <v>4915</v>
      </c>
      <c r="C455" s="2" t="s">
        <v>4916</v>
      </c>
      <c r="D455" s="2" t="s">
        <v>1641</v>
      </c>
      <c r="E455" s="2" t="s">
        <v>1642</v>
      </c>
      <c r="F455" s="9" t="n">
        <f aca="false">Precios!N455</f>
        <v>368</v>
      </c>
      <c r="G455" s="2" t="n">
        <v>99</v>
      </c>
      <c r="H455" s="10" t="str">
        <f aca="false">Parámetros!$B$28</f>
        <v>Nuevo</v>
      </c>
      <c r="I455" s="10" t="str">
        <f aca="false">Parámetros!$B$29</f>
        <v>Clásica</v>
      </c>
      <c r="J455" s="11" t="s">
        <v>4917</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c r="P455" s="2" t="s">
        <v>3941</v>
      </c>
      <c r="Q455" s="2" t="s">
        <v>3446</v>
      </c>
      <c r="R455" s="2"/>
      <c r="S455" s="2"/>
      <c r="T455" s="2" t="s">
        <v>4918</v>
      </c>
      <c r="U455" s="2" t="n">
        <v>40</v>
      </c>
      <c r="V455" s="2" t="s">
        <v>100</v>
      </c>
      <c r="W455" s="2" t="n">
        <v>1</v>
      </c>
      <c r="X455" s="2" t="s">
        <v>4919</v>
      </c>
      <c r="Y455" s="2" t="s">
        <v>4920</v>
      </c>
      <c r="Z455" s="2" t="s">
        <v>337</v>
      </c>
      <c r="AA455" s="2"/>
      <c r="AB455" s="2"/>
      <c r="AC455" s="2"/>
      <c r="AD455" s="2"/>
      <c r="AE455" s="2"/>
      <c r="AF455" s="2" t="s">
        <v>4921</v>
      </c>
      <c r="AG455" s="2" t="s">
        <v>4922</v>
      </c>
      <c r="AH455" s="2" t="s">
        <v>4923</v>
      </c>
      <c r="AI455" s="2"/>
      <c r="AJ455" s="2"/>
      <c r="AK455" s="2"/>
      <c r="AL455" s="2"/>
      <c r="AM455" s="2"/>
      <c r="AN455" s="2" t="s">
        <v>87</v>
      </c>
      <c r="AO455" s="2" t="s">
        <v>4924</v>
      </c>
      <c r="AP455" s="2" t="s">
        <v>89</v>
      </c>
    </row>
    <row r="456" customFormat="false" ht="15" hidden="false" customHeight="false" outlineLevel="0" collapsed="false">
      <c r="A456" s="8" t="s">
        <v>4925</v>
      </c>
      <c r="B456" s="8" t="s">
        <v>4925</v>
      </c>
      <c r="C456" s="2" t="s">
        <v>4926</v>
      </c>
      <c r="D456" s="2" t="s">
        <v>68</v>
      </c>
      <c r="E456" s="2" t="s">
        <v>69</v>
      </c>
      <c r="F456" s="9" t="n">
        <f aca="false">Precios!N456</f>
        <v>1602</v>
      </c>
      <c r="G456" s="2" t="n">
        <v>56</v>
      </c>
      <c r="H456" s="10" t="str">
        <f aca="false">Parámetros!$B$28</f>
        <v>Nuevo</v>
      </c>
      <c r="I456" s="10" t="str">
        <f aca="false">Parámetros!$B$29</f>
        <v>Clásica</v>
      </c>
      <c r="J456" s="11" t="s">
        <v>4927</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c r="P456" s="2" t="s">
        <v>2571</v>
      </c>
      <c r="Q456" s="2" t="s">
        <v>349</v>
      </c>
      <c r="R456" s="2" t="s">
        <v>4928</v>
      </c>
      <c r="S456" s="2"/>
      <c r="T456" s="2" t="s">
        <v>4929</v>
      </c>
      <c r="U456" s="2" t="n">
        <v>60</v>
      </c>
      <c r="V456" s="2" t="s">
        <v>217</v>
      </c>
      <c r="W456" s="2" t="n">
        <v>60</v>
      </c>
      <c r="X456" s="2" t="s">
        <v>4930</v>
      </c>
      <c r="Y456" s="2" t="s">
        <v>4931</v>
      </c>
      <c r="Z456" s="2" t="s">
        <v>133</v>
      </c>
      <c r="AA456" s="2"/>
      <c r="AB456" s="2"/>
      <c r="AC456" s="2"/>
      <c r="AD456" s="2"/>
      <c r="AE456" s="2"/>
      <c r="AF456" s="2" t="s">
        <v>4932</v>
      </c>
      <c r="AG456" s="2" t="s">
        <v>4829</v>
      </c>
      <c r="AH456" s="2" t="s">
        <v>4933</v>
      </c>
      <c r="AI456" s="2"/>
      <c r="AJ456" s="2"/>
      <c r="AK456" s="2"/>
      <c r="AL456" s="2"/>
      <c r="AM456" s="2"/>
      <c r="AN456" s="2" t="s">
        <v>87</v>
      </c>
      <c r="AO456" s="2" t="s">
        <v>4934</v>
      </c>
      <c r="AP456" s="2" t="s">
        <v>89</v>
      </c>
    </row>
    <row r="457" customFormat="false" ht="15" hidden="false" customHeight="false" outlineLevel="0" collapsed="false">
      <c r="A457" s="8" t="s">
        <v>4935</v>
      </c>
      <c r="B457" s="8" t="s">
        <v>4935</v>
      </c>
      <c r="C457" s="2" t="s">
        <v>4936</v>
      </c>
      <c r="D457" s="2" t="s">
        <v>300</v>
      </c>
      <c r="E457" s="2" t="s">
        <v>301</v>
      </c>
      <c r="F457" s="9" t="n">
        <f aca="false">Precios!N457</f>
        <v>634</v>
      </c>
      <c r="G457" s="2" t="n">
        <v>116</v>
      </c>
      <c r="H457" s="10" t="str">
        <f aca="false">Parámetros!$B$28</f>
        <v>Nuevo</v>
      </c>
      <c r="I457" s="10" t="str">
        <f aca="false">Parámetros!$B$29</f>
        <v>Clásica</v>
      </c>
      <c r="J457" s="11" t="s">
        <v>4937</v>
      </c>
      <c r="K457" s="10" t="str">
        <f aca="false">Parámetros!$B$30</f>
        <v>Mercado Envíos</v>
      </c>
      <c r="L457" s="2" t="str">
        <f aca="false">IF(F457&gt;=Parámetros!$B$7,"Envío gratis (obligatorio en Mercado Libre)",Parámetros!$B$31)</f>
        <v>Envío gratis (obligatorio en Mercado Libre)</v>
      </c>
      <c r="M457" s="10" t="str">
        <f aca="false">Parámetros!$B$32</f>
        <v>No acepto</v>
      </c>
      <c r="N457" s="10" t="str">
        <f aca="false">Parámetros!$B$33</f>
        <v>Sin garantía</v>
      </c>
      <c r="O457" s="2"/>
      <c r="P457" s="2" t="s">
        <v>3992</v>
      </c>
      <c r="Q457" s="2" t="s">
        <v>332</v>
      </c>
      <c r="R457" s="2" t="s">
        <v>4938</v>
      </c>
      <c r="S457" s="2" t="s">
        <v>4939</v>
      </c>
      <c r="T457" s="2" t="s">
        <v>4940</v>
      </c>
      <c r="U457" s="2" t="n">
        <v>425</v>
      </c>
      <c r="V457" s="2" t="s">
        <v>100</v>
      </c>
      <c r="W457" s="2" t="n">
        <v>1</v>
      </c>
      <c r="X457" s="2" t="s">
        <v>4941</v>
      </c>
      <c r="Y457" s="2"/>
      <c r="Z457" s="2" t="s">
        <v>133</v>
      </c>
      <c r="AA457" s="2"/>
      <c r="AB457" s="2"/>
      <c r="AC457" s="2" t="s">
        <v>2852</v>
      </c>
      <c r="AD457" s="2"/>
      <c r="AE457" s="2"/>
      <c r="AF457" s="2"/>
      <c r="AG457" s="2" t="s">
        <v>4942</v>
      </c>
      <c r="AH457" s="2" t="s">
        <v>4943</v>
      </c>
      <c r="AI457" s="2" t="s">
        <v>4944</v>
      </c>
      <c r="AJ457" s="2"/>
      <c r="AK457" s="2"/>
      <c r="AL457" s="2"/>
      <c r="AM457" s="2"/>
      <c r="AN457" s="2" t="s">
        <v>87</v>
      </c>
      <c r="AO457" s="2" t="s">
        <v>4945</v>
      </c>
      <c r="AP457" s="2" t="s">
        <v>89</v>
      </c>
    </row>
    <row r="458" customFormat="false" ht="15" hidden="false" customHeight="false" outlineLevel="0" collapsed="false">
      <c r="A458" s="8" t="s">
        <v>4946</v>
      </c>
      <c r="B458" s="8" t="s">
        <v>4946</v>
      </c>
      <c r="C458" s="2" t="s">
        <v>4947</v>
      </c>
      <c r="D458" s="2" t="s">
        <v>704</v>
      </c>
      <c r="E458" s="2" t="s">
        <v>705</v>
      </c>
      <c r="F458" s="9" t="n">
        <f aca="false">Precios!N458</f>
        <v>110</v>
      </c>
      <c r="G458" s="2" t="n">
        <v>845</v>
      </c>
      <c r="H458" s="10" t="str">
        <f aca="false">Parámetros!$B$28</f>
        <v>Nuevo</v>
      </c>
      <c r="I458" s="10" t="str">
        <f aca="false">Parámetros!$B$29</f>
        <v>Clásica</v>
      </c>
      <c r="J458" s="11" t="s">
        <v>4948</v>
      </c>
      <c r="K458" s="10" t="str">
        <f aca="false">Parámetros!$B$30</f>
        <v>Mercado Envíos</v>
      </c>
      <c r="L458" s="2" t="str">
        <f aca="false">IF(F458&gt;=Parámetros!$B$7,"Envío gratis (obligatorio en Mercado Libre)",Parámetros!$B$31)</f>
        <v>A cargo del comprador</v>
      </c>
      <c r="M458" s="10" t="str">
        <f aca="false">Parámetros!$B$32</f>
        <v>No acepto</v>
      </c>
      <c r="N458" s="10" t="str">
        <f aca="false">Parámetros!$B$33</f>
        <v>Sin garantía</v>
      </c>
      <c r="O458" s="2"/>
      <c r="P458" s="2" t="s">
        <v>331</v>
      </c>
      <c r="Q458" s="2" t="s">
        <v>332</v>
      </c>
      <c r="R458" s="2" t="s">
        <v>333</v>
      </c>
      <c r="S458" s="2" t="s">
        <v>4949</v>
      </c>
      <c r="T458" s="2" t="s">
        <v>4950</v>
      </c>
      <c r="U458" s="2" t="n">
        <v>0.5</v>
      </c>
      <c r="V458" s="2" t="s">
        <v>77</v>
      </c>
      <c r="W458" s="2" t="n">
        <v>1</v>
      </c>
      <c r="X458" s="2" t="s">
        <v>4951</v>
      </c>
      <c r="Y458" s="2" t="s">
        <v>4952</v>
      </c>
      <c r="Z458" s="2" t="s">
        <v>4953</v>
      </c>
      <c r="AA458" s="2"/>
      <c r="AB458" s="2"/>
      <c r="AC458" s="2"/>
      <c r="AD458" s="2"/>
      <c r="AE458" s="2"/>
      <c r="AF458" s="2" t="s">
        <v>4954</v>
      </c>
      <c r="AG458" s="2" t="s">
        <v>4955</v>
      </c>
      <c r="AH458" s="2" t="s">
        <v>4956</v>
      </c>
      <c r="AI458" s="2" t="s">
        <v>4957</v>
      </c>
      <c r="AJ458" s="2" t="s">
        <v>4958</v>
      </c>
      <c r="AK458" s="2"/>
      <c r="AL458" s="2"/>
      <c r="AM458" s="2"/>
      <c r="AN458" s="2" t="s">
        <v>87</v>
      </c>
      <c r="AO458" s="2" t="s">
        <v>4959</v>
      </c>
      <c r="AP458" s="2" t="s">
        <v>89</v>
      </c>
    </row>
    <row r="459" customFormat="false" ht="15" hidden="false" customHeight="false" outlineLevel="0" collapsed="false">
      <c r="A459" s="8" t="s">
        <v>4960</v>
      </c>
      <c r="B459" s="8" t="s">
        <v>4960</v>
      </c>
      <c r="C459" s="2" t="s">
        <v>4961</v>
      </c>
      <c r="D459" s="2" t="s">
        <v>4962</v>
      </c>
      <c r="E459" s="2" t="s">
        <v>4963</v>
      </c>
      <c r="F459" s="9" t="n">
        <f aca="false">Precios!N459</f>
        <v>58</v>
      </c>
      <c r="G459" s="2" t="n">
        <v>349</v>
      </c>
      <c r="H459" s="10" t="str">
        <f aca="false">Parámetros!$B$28</f>
        <v>Nuevo</v>
      </c>
      <c r="I459" s="10" t="str">
        <f aca="false">Parámetros!$B$29</f>
        <v>Clásica</v>
      </c>
      <c r="J459" s="11" t="s">
        <v>4964</v>
      </c>
      <c r="K459" s="10" t="str">
        <f aca="false">Parámetros!$B$30</f>
        <v>Mercado Envíos</v>
      </c>
      <c r="L459" s="2" t="str">
        <f aca="false">IF(F459&gt;=Parámetros!$B$7,"Envío gratis (obligatorio en Mercado Libre)",Parámetros!$B$31)</f>
        <v>A cargo del comprador</v>
      </c>
      <c r="M459" s="10" t="str">
        <f aca="false">Parámetros!$B$32</f>
        <v>No acepto</v>
      </c>
      <c r="N459" s="10" t="str">
        <f aca="false">Parámetros!$B$33</f>
        <v>Sin garantía</v>
      </c>
      <c r="O459" s="2"/>
      <c r="P459" s="2" t="s">
        <v>4965</v>
      </c>
      <c r="Q459" s="2" t="s">
        <v>3498</v>
      </c>
      <c r="R459" s="2"/>
      <c r="S459" s="2" t="s">
        <v>4966</v>
      </c>
      <c r="T459" s="2" t="s">
        <v>4967</v>
      </c>
      <c r="U459" s="2" t="n">
        <v>625</v>
      </c>
      <c r="V459" s="2" t="s">
        <v>77</v>
      </c>
      <c r="W459" s="2" t="n">
        <v>1</v>
      </c>
      <c r="X459" s="2"/>
      <c r="Y459" s="2"/>
      <c r="Z459" s="2" t="s">
        <v>133</v>
      </c>
      <c r="AA459" s="2"/>
      <c r="AB459" s="2"/>
      <c r="AC459" s="2" t="s">
        <v>1318</v>
      </c>
      <c r="AD459" s="2"/>
      <c r="AE459" s="2"/>
      <c r="AF459" s="2" t="s">
        <v>4968</v>
      </c>
      <c r="AG459" s="2" t="s">
        <v>4969</v>
      </c>
      <c r="AH459" s="2" t="s">
        <v>4970</v>
      </c>
      <c r="AI459" s="2"/>
      <c r="AJ459" s="2"/>
      <c r="AK459" s="2"/>
      <c r="AL459" s="2"/>
      <c r="AM459" s="2"/>
      <c r="AN459" s="2" t="s">
        <v>87</v>
      </c>
      <c r="AO459" s="2" t="s">
        <v>4971</v>
      </c>
      <c r="AP459" s="2" t="s">
        <v>89</v>
      </c>
    </row>
    <row r="460" customFormat="false" ht="15" hidden="false" customHeight="false" outlineLevel="0" collapsed="false">
      <c r="A460" s="8" t="s">
        <v>4972</v>
      </c>
      <c r="B460" s="8" t="s">
        <v>4972</v>
      </c>
      <c r="C460" s="2" t="s">
        <v>4973</v>
      </c>
      <c r="D460" s="2" t="s">
        <v>141</v>
      </c>
      <c r="E460" s="2" t="s">
        <v>142</v>
      </c>
      <c r="F460" s="9" t="n">
        <f aca="false">Precios!N460</f>
        <v>265</v>
      </c>
      <c r="G460" s="2" t="n">
        <v>281</v>
      </c>
      <c r="H460" s="10" t="str">
        <f aca="false">Parámetros!$B$28</f>
        <v>Nuevo</v>
      </c>
      <c r="I460" s="10" t="str">
        <f aca="false">Parámetros!$B$29</f>
        <v>Clásica</v>
      </c>
      <c r="J460" s="11" t="s">
        <v>4974</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c r="P460" s="2" t="s">
        <v>4975</v>
      </c>
      <c r="Q460" s="2" t="s">
        <v>4976</v>
      </c>
      <c r="R460" s="2"/>
      <c r="S460" s="2"/>
      <c r="T460" s="2" t="s">
        <v>4977</v>
      </c>
      <c r="U460" s="2" t="n">
        <v>28</v>
      </c>
      <c r="V460" s="2" t="s">
        <v>130</v>
      </c>
      <c r="W460" s="2" t="n">
        <v>28</v>
      </c>
      <c r="X460" s="2" t="s">
        <v>3342</v>
      </c>
      <c r="Y460" s="2" t="s">
        <v>3343</v>
      </c>
      <c r="Z460" s="2" t="s">
        <v>133</v>
      </c>
      <c r="AA460" s="2"/>
      <c r="AB460" s="2"/>
      <c r="AC460" s="2"/>
      <c r="AD460" s="2"/>
      <c r="AE460" s="2"/>
      <c r="AF460" s="2"/>
      <c r="AG460" s="2" t="s">
        <v>4978</v>
      </c>
      <c r="AH460" s="2" t="s">
        <v>4979</v>
      </c>
      <c r="AI460" s="2"/>
      <c r="AJ460" s="2"/>
      <c r="AK460" s="2"/>
      <c r="AL460" s="2"/>
      <c r="AM460" s="2"/>
      <c r="AN460" s="2" t="s">
        <v>87</v>
      </c>
      <c r="AO460" s="2" t="s">
        <v>4980</v>
      </c>
      <c r="AP460" s="2" t="s">
        <v>89</v>
      </c>
    </row>
    <row r="461" customFormat="false" ht="15" hidden="false" customHeight="false" outlineLevel="0" collapsed="false">
      <c r="A461" s="8" t="s">
        <v>4981</v>
      </c>
      <c r="B461" s="8" t="s">
        <v>4981</v>
      </c>
      <c r="C461" s="2" t="s">
        <v>4982</v>
      </c>
      <c r="D461" s="2" t="s">
        <v>141</v>
      </c>
      <c r="E461" s="2" t="s">
        <v>142</v>
      </c>
      <c r="F461" s="9" t="n">
        <f aca="false">Precios!N461</f>
        <v>168</v>
      </c>
      <c r="G461" s="2" t="n">
        <v>750</v>
      </c>
      <c r="H461" s="10" t="str">
        <f aca="false">Parámetros!$B$28</f>
        <v>Nuevo</v>
      </c>
      <c r="I461" s="10" t="str">
        <f aca="false">Parámetros!$B$29</f>
        <v>Clásica</v>
      </c>
      <c r="J461" s="11" t="s">
        <v>4983</v>
      </c>
      <c r="K461" s="10" t="str">
        <f aca="false">Parámetros!$B$30</f>
        <v>Mercado Envíos</v>
      </c>
      <c r="L461" s="2" t="str">
        <f aca="false">IF(F461&gt;=Parámetros!$B$7,"Envío gratis (obligatorio en Mercado Libre)",Parámetros!$B$31)</f>
        <v>A cargo del comprador</v>
      </c>
      <c r="M461" s="10" t="str">
        <f aca="false">Parámetros!$B$32</f>
        <v>No acepto</v>
      </c>
      <c r="N461" s="10" t="str">
        <f aca="false">Parámetros!$B$33</f>
        <v>Sin garantía</v>
      </c>
      <c r="O461" s="2"/>
      <c r="P461" s="2" t="s">
        <v>4984</v>
      </c>
      <c r="Q461" s="2" t="s">
        <v>4985</v>
      </c>
      <c r="R461" s="2"/>
      <c r="S461" s="2"/>
      <c r="T461" s="2" t="s">
        <v>4986</v>
      </c>
      <c r="U461" s="2" t="n">
        <v>20</v>
      </c>
      <c r="V461" s="2" t="s">
        <v>530</v>
      </c>
      <c r="W461" s="2" t="n">
        <v>20</v>
      </c>
      <c r="X461" s="2" t="s">
        <v>4987</v>
      </c>
      <c r="Y461" s="2" t="s">
        <v>4988</v>
      </c>
      <c r="Z461" s="2" t="s">
        <v>133</v>
      </c>
      <c r="AA461" s="2"/>
      <c r="AB461" s="2"/>
      <c r="AC461" s="2"/>
      <c r="AD461" s="2"/>
      <c r="AE461" s="2"/>
      <c r="AF461" s="2" t="s">
        <v>4989</v>
      </c>
      <c r="AG461" s="2" t="s">
        <v>4990</v>
      </c>
      <c r="AH461" s="2" t="s">
        <v>4991</v>
      </c>
      <c r="AI461" s="2" t="s">
        <v>4992</v>
      </c>
      <c r="AJ461" s="2" t="s">
        <v>4993</v>
      </c>
      <c r="AK461" s="2"/>
      <c r="AL461" s="2"/>
      <c r="AM461" s="2"/>
      <c r="AN461" s="2" t="s">
        <v>87</v>
      </c>
      <c r="AO461" s="2" t="s">
        <v>4994</v>
      </c>
      <c r="AP461" s="2" t="s">
        <v>89</v>
      </c>
    </row>
    <row r="462" customFormat="false" ht="15" hidden="false" customHeight="false" outlineLevel="0" collapsed="false">
      <c r="A462" s="8" t="s">
        <v>4995</v>
      </c>
      <c r="B462" s="8" t="s">
        <v>4995</v>
      </c>
      <c r="C462" s="2" t="s">
        <v>4996</v>
      </c>
      <c r="D462" s="2" t="s">
        <v>141</v>
      </c>
      <c r="E462" s="2" t="s">
        <v>142</v>
      </c>
      <c r="F462" s="9" t="n">
        <f aca="false">Precios!N462</f>
        <v>217</v>
      </c>
      <c r="G462" s="2" t="n">
        <v>0</v>
      </c>
      <c r="H462" s="10" t="str">
        <f aca="false">Parámetros!$B$28</f>
        <v>Nuevo</v>
      </c>
      <c r="I462" s="10" t="str">
        <f aca="false">Parámetros!$B$29</f>
        <v>Clásica</v>
      </c>
      <c r="J462" s="11" t="s">
        <v>4997</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c r="P462" s="2" t="s">
        <v>4998</v>
      </c>
      <c r="Q462" s="2" t="s">
        <v>3446</v>
      </c>
      <c r="R462" s="2"/>
      <c r="S462" s="2" t="s">
        <v>4999</v>
      </c>
      <c r="T462" s="2" t="s">
        <v>5000</v>
      </c>
      <c r="U462" s="2" t="n">
        <v>180</v>
      </c>
      <c r="V462" s="2" t="s">
        <v>77</v>
      </c>
      <c r="W462" s="2" t="n">
        <v>1</v>
      </c>
      <c r="X462" s="2" t="s">
        <v>5001</v>
      </c>
      <c r="Y462" s="2" t="s">
        <v>5002</v>
      </c>
      <c r="Z462" s="2" t="s">
        <v>133</v>
      </c>
      <c r="AA462" s="2"/>
      <c r="AB462" s="2"/>
      <c r="AC462" s="2"/>
      <c r="AD462" s="2"/>
      <c r="AE462" s="2"/>
      <c r="AF462" s="2"/>
      <c r="AG462" s="2" t="s">
        <v>5003</v>
      </c>
      <c r="AH462" s="2" t="s">
        <v>5004</v>
      </c>
      <c r="AI462" s="2" t="s">
        <v>5005</v>
      </c>
      <c r="AJ462" s="2"/>
      <c r="AK462" s="2"/>
      <c r="AL462" s="2"/>
      <c r="AM462" s="2"/>
      <c r="AN462" s="2" t="s">
        <v>87</v>
      </c>
      <c r="AO462" s="2" t="s">
        <v>5006</v>
      </c>
      <c r="AP462" s="2" t="s">
        <v>89</v>
      </c>
    </row>
    <row r="463" customFormat="false" ht="15" hidden="false" customHeight="false" outlineLevel="0" collapsed="false">
      <c r="A463" s="8" t="s">
        <v>5007</v>
      </c>
      <c r="B463" s="8" t="s">
        <v>5007</v>
      </c>
      <c r="C463" s="2" t="s">
        <v>5008</v>
      </c>
      <c r="D463" s="2" t="s">
        <v>141</v>
      </c>
      <c r="E463" s="2" t="s">
        <v>142</v>
      </c>
      <c r="F463" s="9" t="n">
        <f aca="false">Precios!N463</f>
        <v>216</v>
      </c>
      <c r="G463" s="2" t="n">
        <v>537</v>
      </c>
      <c r="H463" s="10" t="str">
        <f aca="false">Parámetros!$B$28</f>
        <v>Nuevo</v>
      </c>
      <c r="I463" s="10" t="str">
        <f aca="false">Parámetros!$B$29</f>
        <v>Clásica</v>
      </c>
      <c r="J463" s="11" t="s">
        <v>5009</v>
      </c>
      <c r="K463" s="10" t="str">
        <f aca="false">Parámetros!$B$30</f>
        <v>Mercado Envíos</v>
      </c>
      <c r="L463" s="2" t="str">
        <f aca="false">IF(F463&gt;=Parámetros!$B$7,"Envío gratis (obligatorio en Mercado Libre)",Parámetros!$B$31)</f>
        <v>A cargo del comprador</v>
      </c>
      <c r="M463" s="10" t="str">
        <f aca="false">Parámetros!$B$32</f>
        <v>No acepto</v>
      </c>
      <c r="N463" s="10" t="str">
        <f aca="false">Parámetros!$B$33</f>
        <v>Sin garantía</v>
      </c>
      <c r="O463" s="2"/>
      <c r="P463" s="2" t="s">
        <v>1139</v>
      </c>
      <c r="Q463" s="2" t="s">
        <v>332</v>
      </c>
      <c r="R463" s="2"/>
      <c r="S463" s="2" t="s">
        <v>5010</v>
      </c>
      <c r="T463" s="2" t="s">
        <v>5011</v>
      </c>
      <c r="U463" s="2" t="n">
        <v>236</v>
      </c>
      <c r="V463" s="2" t="s">
        <v>77</v>
      </c>
      <c r="W463" s="2" t="n">
        <v>1</v>
      </c>
      <c r="X463" s="2" t="s">
        <v>1142</v>
      </c>
      <c r="Y463" s="2" t="s">
        <v>5012</v>
      </c>
      <c r="Z463" s="2" t="s">
        <v>133</v>
      </c>
      <c r="AA463" s="2"/>
      <c r="AB463" s="2"/>
      <c r="AC463" s="2" t="s">
        <v>471</v>
      </c>
      <c r="AD463" s="2"/>
      <c r="AE463" s="2"/>
      <c r="AF463" s="2" t="s">
        <v>5013</v>
      </c>
      <c r="AG463" s="2" t="s">
        <v>5014</v>
      </c>
      <c r="AH463" s="2" t="s">
        <v>5015</v>
      </c>
      <c r="AI463" s="2"/>
      <c r="AJ463" s="2"/>
      <c r="AK463" s="2"/>
      <c r="AL463" s="2"/>
      <c r="AM463" s="2"/>
      <c r="AN463" s="2" t="s">
        <v>87</v>
      </c>
      <c r="AO463" s="2" t="s">
        <v>5016</v>
      </c>
      <c r="AP463" s="2" t="s">
        <v>89</v>
      </c>
    </row>
    <row r="464" customFormat="false" ht="15" hidden="false" customHeight="false" outlineLevel="0" collapsed="false">
      <c r="A464" s="8" t="s">
        <v>5017</v>
      </c>
      <c r="B464" s="8" t="s">
        <v>5017</v>
      </c>
      <c r="C464" s="2" t="s">
        <v>5018</v>
      </c>
      <c r="D464" s="2" t="s">
        <v>704</v>
      </c>
      <c r="E464" s="2" t="s">
        <v>705</v>
      </c>
      <c r="F464" s="9" t="n">
        <f aca="false">Precios!N464</f>
        <v>306</v>
      </c>
      <c r="G464" s="2" t="n">
        <v>77</v>
      </c>
      <c r="H464" s="10" t="str">
        <f aca="false">Parámetros!$B$28</f>
        <v>Nuevo</v>
      </c>
      <c r="I464" s="10" t="str">
        <f aca="false">Parámetros!$B$29</f>
        <v>Clásica</v>
      </c>
      <c r="J464" s="11" t="s">
        <v>5019</v>
      </c>
      <c r="K464" s="10" t="str">
        <f aca="false">Parámetros!$B$30</f>
        <v>Mercado Envíos</v>
      </c>
      <c r="L464" s="2" t="str">
        <f aca="false">IF(F464&gt;=Parámetros!$B$7,"Envío gratis (obligatorio en Mercado Libre)",Parámetros!$B$31)</f>
        <v>Envío gratis (obligatorio en Mercado Libre)</v>
      </c>
      <c r="M464" s="10" t="str">
        <f aca="false">Parámetros!$B$32</f>
        <v>No acepto</v>
      </c>
      <c r="N464" s="10" t="str">
        <f aca="false">Parámetros!$B$33</f>
        <v>Sin garantía</v>
      </c>
      <c r="O464" s="2"/>
      <c r="P464" s="2" t="s">
        <v>5020</v>
      </c>
      <c r="Q464" s="2" t="s">
        <v>874</v>
      </c>
      <c r="R464" s="2" t="s">
        <v>3048</v>
      </c>
      <c r="S464" s="2"/>
      <c r="T464" s="2" t="s">
        <v>5021</v>
      </c>
      <c r="U464" s="2" t="n">
        <v>150</v>
      </c>
      <c r="V464" s="2" t="s">
        <v>77</v>
      </c>
      <c r="W464" s="2" t="n">
        <v>1</v>
      </c>
      <c r="X464" s="2" t="s">
        <v>5022</v>
      </c>
      <c r="Y464" s="2" t="s">
        <v>5023</v>
      </c>
      <c r="Z464" s="2" t="s">
        <v>133</v>
      </c>
      <c r="AA464" s="2"/>
      <c r="AB464" s="2"/>
      <c r="AC464" s="2"/>
      <c r="AD464" s="2"/>
      <c r="AE464" s="2"/>
      <c r="AF464" s="2" t="s">
        <v>5024</v>
      </c>
      <c r="AG464" s="2" t="s">
        <v>5025</v>
      </c>
      <c r="AH464" s="2" t="s">
        <v>5026</v>
      </c>
      <c r="AI464" s="2" t="s">
        <v>5027</v>
      </c>
      <c r="AJ464" s="2" t="s">
        <v>5028</v>
      </c>
      <c r="AK464" s="2"/>
      <c r="AL464" s="2"/>
      <c r="AM464" s="2"/>
      <c r="AN464" s="2" t="s">
        <v>87</v>
      </c>
      <c r="AO464" s="2" t="s">
        <v>5029</v>
      </c>
      <c r="AP464" s="2" t="s">
        <v>89</v>
      </c>
    </row>
    <row r="465" customFormat="false" ht="15" hidden="false" customHeight="false" outlineLevel="0" collapsed="false">
      <c r="A465" s="8" t="s">
        <v>5030</v>
      </c>
      <c r="B465" s="8" t="s">
        <v>5030</v>
      </c>
      <c r="C465" s="2" t="s">
        <v>5031</v>
      </c>
      <c r="D465" s="2" t="s">
        <v>141</v>
      </c>
      <c r="E465" s="2" t="s">
        <v>142</v>
      </c>
      <c r="F465" s="9" t="n">
        <f aca="false">Precios!N465</f>
        <v>303</v>
      </c>
      <c r="G465" s="2" t="n">
        <v>117</v>
      </c>
      <c r="H465" s="10" t="str">
        <f aca="false">Parámetros!$B$28</f>
        <v>Nuevo</v>
      </c>
      <c r="I465" s="10" t="str">
        <f aca="false">Parámetros!$B$29</f>
        <v>Clásica</v>
      </c>
      <c r="J465" s="11" t="s">
        <v>5032</v>
      </c>
      <c r="K465" s="10" t="str">
        <f aca="false">Parámetros!$B$30</f>
        <v>Mercado Envíos</v>
      </c>
      <c r="L465" s="2" t="str">
        <f aca="false">IF(F465&gt;=Parámetros!$B$7,"Envío gratis (obligatorio en Mercado Libre)",Parámetros!$B$31)</f>
        <v>Envío gratis (obligatorio en Mercado Libre)</v>
      </c>
      <c r="M465" s="10" t="str">
        <f aca="false">Parámetros!$B$32</f>
        <v>No acepto</v>
      </c>
      <c r="N465" s="10" t="str">
        <f aca="false">Parámetros!$B$33</f>
        <v>Sin garantía</v>
      </c>
      <c r="O465" s="2"/>
      <c r="P465" s="2" t="s">
        <v>5033</v>
      </c>
      <c r="Q465" s="2" t="s">
        <v>126</v>
      </c>
      <c r="R465" s="2"/>
      <c r="S465" s="2" t="s">
        <v>3963</v>
      </c>
      <c r="T465" s="2" t="s">
        <v>5034</v>
      </c>
      <c r="U465" s="2" t="n">
        <v>100</v>
      </c>
      <c r="V465" s="2" t="s">
        <v>130</v>
      </c>
      <c r="W465" s="2" t="n">
        <v>100</v>
      </c>
      <c r="X465" s="2" t="s">
        <v>5035</v>
      </c>
      <c r="Y465" s="2"/>
      <c r="Z465" s="2" t="s">
        <v>133</v>
      </c>
      <c r="AA465" s="2"/>
      <c r="AB465" s="2"/>
      <c r="AC465" s="2"/>
      <c r="AD465" s="2"/>
      <c r="AE465" s="2"/>
      <c r="AF465" s="2"/>
      <c r="AG465" s="2" t="s">
        <v>5036</v>
      </c>
      <c r="AH465" s="2" t="s">
        <v>5037</v>
      </c>
      <c r="AI465" s="2" t="s">
        <v>5038</v>
      </c>
      <c r="AJ465" s="2" t="s">
        <v>5039</v>
      </c>
      <c r="AK465" s="2"/>
      <c r="AL465" s="2"/>
      <c r="AM465" s="2"/>
      <c r="AN465" s="2" t="s">
        <v>87</v>
      </c>
      <c r="AO465" s="2" t="s">
        <v>5040</v>
      </c>
      <c r="AP465" s="2" t="s">
        <v>89</v>
      </c>
    </row>
    <row r="466" customFormat="false" ht="15" hidden="false" customHeight="false" outlineLevel="0" collapsed="false">
      <c r="A466" s="8" t="s">
        <v>5041</v>
      </c>
      <c r="B466" s="8" t="s">
        <v>5041</v>
      </c>
      <c r="C466" s="2" t="s">
        <v>5042</v>
      </c>
      <c r="D466" s="2" t="s">
        <v>5043</v>
      </c>
      <c r="E466" s="2" t="s">
        <v>5044</v>
      </c>
      <c r="F466" s="9" t="n">
        <f aca="false">Precios!N466</f>
        <v>83</v>
      </c>
      <c r="G466" s="2" t="n">
        <v>124</v>
      </c>
      <c r="H466" s="10" t="str">
        <f aca="false">Parámetros!$B$28</f>
        <v>Nuevo</v>
      </c>
      <c r="I466" s="10" t="str">
        <f aca="false">Parámetros!$B$29</f>
        <v>Clásica</v>
      </c>
      <c r="J466" s="11" t="s">
        <v>5045</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c r="P466" s="2" t="s">
        <v>3498</v>
      </c>
      <c r="Q466" s="2" t="s">
        <v>2186</v>
      </c>
      <c r="R466" s="2" t="s">
        <v>5046</v>
      </c>
      <c r="S466" s="2" t="s">
        <v>5047</v>
      </c>
      <c r="T466" s="2" t="s">
        <v>5048</v>
      </c>
      <c r="U466" s="2" t="n">
        <v>1000</v>
      </c>
      <c r="V466" s="2" t="s">
        <v>77</v>
      </c>
      <c r="W466" s="2" t="n">
        <v>1</v>
      </c>
      <c r="X466" s="2" t="s">
        <v>5049</v>
      </c>
      <c r="Y466" s="2" t="s">
        <v>5050</v>
      </c>
      <c r="Z466" s="2" t="s">
        <v>3920</v>
      </c>
      <c r="AA466" s="2"/>
      <c r="AB466" s="2"/>
      <c r="AC466" s="2"/>
      <c r="AD466" s="2"/>
      <c r="AE466" s="2"/>
      <c r="AF466" s="2" t="s">
        <v>5051</v>
      </c>
      <c r="AG466" s="2" t="s">
        <v>5052</v>
      </c>
      <c r="AH466" s="2" t="s">
        <v>5053</v>
      </c>
      <c r="AI466" s="2"/>
      <c r="AJ466" s="2"/>
      <c r="AK466" s="2"/>
      <c r="AL466" s="2"/>
      <c r="AM466" s="2"/>
      <c r="AN466" s="2" t="s">
        <v>87</v>
      </c>
      <c r="AO466" s="2" t="s">
        <v>5054</v>
      </c>
      <c r="AP466" s="2" t="s">
        <v>89</v>
      </c>
    </row>
    <row r="467" customFormat="false" ht="15" hidden="false" customHeight="false" outlineLevel="0" collapsed="false">
      <c r="A467" s="8" t="s">
        <v>5055</v>
      </c>
      <c r="B467" s="8" t="s">
        <v>5055</v>
      </c>
      <c r="C467" s="2" t="s">
        <v>5056</v>
      </c>
      <c r="D467" s="2" t="s">
        <v>448</v>
      </c>
      <c r="E467" s="2" t="s">
        <v>449</v>
      </c>
      <c r="F467" s="9" t="n">
        <f aca="false">Precios!N467</f>
        <v>303</v>
      </c>
      <c r="G467" s="2" t="n">
        <v>0</v>
      </c>
      <c r="H467" s="10" t="str">
        <f aca="false">Parámetros!$B$28</f>
        <v>Nuevo</v>
      </c>
      <c r="I467" s="10" t="str">
        <f aca="false">Parámetros!$B$29</f>
        <v>Clásica</v>
      </c>
      <c r="J467" s="11" t="s">
        <v>5057</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c r="P467" s="2" t="s">
        <v>681</v>
      </c>
      <c r="Q467" s="2" t="s">
        <v>2471</v>
      </c>
      <c r="R467" s="2"/>
      <c r="S467" s="2"/>
      <c r="T467" s="2" t="s">
        <v>4850</v>
      </c>
      <c r="U467" s="2" t="n">
        <v>30</v>
      </c>
      <c r="V467" s="2" t="s">
        <v>130</v>
      </c>
      <c r="W467" s="2" t="n">
        <v>30</v>
      </c>
      <c r="X467" s="2" t="s">
        <v>5058</v>
      </c>
      <c r="Y467" s="2" t="s">
        <v>5059</v>
      </c>
      <c r="Z467" s="2" t="s">
        <v>133</v>
      </c>
      <c r="AA467" s="2"/>
      <c r="AB467" s="2"/>
      <c r="AC467" s="2"/>
      <c r="AD467" s="2"/>
      <c r="AE467" s="2"/>
      <c r="AF467" s="2"/>
      <c r="AG467" s="2" t="s">
        <v>5060</v>
      </c>
      <c r="AH467" s="2" t="s">
        <v>5061</v>
      </c>
      <c r="AI467" s="2"/>
      <c r="AJ467" s="2"/>
      <c r="AK467" s="2"/>
      <c r="AL467" s="2"/>
      <c r="AM467" s="2"/>
      <c r="AN467" s="2" t="s">
        <v>87</v>
      </c>
      <c r="AO467" s="2" t="s">
        <v>5062</v>
      </c>
      <c r="AP467" s="2" t="s">
        <v>89</v>
      </c>
    </row>
    <row r="468" customFormat="false" ht="15" hidden="false" customHeight="false" outlineLevel="0" collapsed="false">
      <c r="A468" s="8" t="s">
        <v>5063</v>
      </c>
      <c r="B468" s="8" t="s">
        <v>5063</v>
      </c>
      <c r="C468" s="2" t="s">
        <v>5064</v>
      </c>
      <c r="D468" s="2" t="s">
        <v>478</v>
      </c>
      <c r="E468" s="2" t="s">
        <v>479</v>
      </c>
      <c r="F468" s="9" t="n">
        <f aca="false">Precios!N468</f>
        <v>1067</v>
      </c>
      <c r="G468" s="2" t="n">
        <v>63</v>
      </c>
      <c r="H468" s="10" t="str">
        <f aca="false">Parámetros!$B$28</f>
        <v>Nuevo</v>
      </c>
      <c r="I468" s="10" t="str">
        <f aca="false">Parámetros!$B$29</f>
        <v>Clásica</v>
      </c>
      <c r="J468" s="11" t="s">
        <v>5065</v>
      </c>
      <c r="K468" s="10" t="str">
        <f aca="false">Parámetros!$B$30</f>
        <v>Mercado Envíos</v>
      </c>
      <c r="L468" s="2" t="str">
        <f aca="false">IF(F468&gt;=Parámetros!$B$7,"Envío gratis (obligatorio en Mercado Libre)",Parámetros!$B$31)</f>
        <v>Envío gratis (obligatorio en Mercado Libre)</v>
      </c>
      <c r="M468" s="10" t="str">
        <f aca="false">Parámetros!$B$32</f>
        <v>No acepto</v>
      </c>
      <c r="N468" s="10" t="str">
        <f aca="false">Parámetros!$B$33</f>
        <v>Sin garantía</v>
      </c>
      <c r="O468" s="2"/>
      <c r="P468" s="2" t="s">
        <v>795</v>
      </c>
      <c r="Q468" s="2" t="s">
        <v>482</v>
      </c>
      <c r="R468" s="2" t="s">
        <v>796</v>
      </c>
      <c r="S468" s="2" t="s">
        <v>484</v>
      </c>
      <c r="T468" s="2" t="s">
        <v>5066</v>
      </c>
      <c r="U468" s="2" t="n">
        <v>5</v>
      </c>
      <c r="V468" s="2" t="s">
        <v>77</v>
      </c>
      <c r="W468" s="2" t="n">
        <v>1</v>
      </c>
      <c r="X468" s="2" t="s">
        <v>5067</v>
      </c>
      <c r="Y468" s="2" t="s">
        <v>5068</v>
      </c>
      <c r="Z468" s="2" t="s">
        <v>488</v>
      </c>
      <c r="AA468" s="2"/>
      <c r="AB468" s="2"/>
      <c r="AC468" s="2"/>
      <c r="AD468" s="2"/>
      <c r="AE468" s="2"/>
      <c r="AF468" s="2" t="s">
        <v>800</v>
      </c>
      <c r="AG468" s="2" t="s">
        <v>5069</v>
      </c>
      <c r="AH468" s="2" t="s">
        <v>5070</v>
      </c>
      <c r="AI468" s="2" t="s">
        <v>5071</v>
      </c>
      <c r="AJ468" s="2" t="s">
        <v>5072</v>
      </c>
      <c r="AK468" s="2" t="s">
        <v>5073</v>
      </c>
      <c r="AL468" s="2"/>
      <c r="AM468" s="2"/>
      <c r="AN468" s="2" t="s">
        <v>87</v>
      </c>
      <c r="AO468" s="2" t="s">
        <v>5074</v>
      </c>
      <c r="AP468" s="2" t="s">
        <v>89</v>
      </c>
    </row>
    <row r="469" customFormat="false" ht="15" hidden="false" customHeight="false" outlineLevel="0" collapsed="false">
      <c r="A469" s="8" t="s">
        <v>5075</v>
      </c>
      <c r="B469" s="8" t="s">
        <v>5075</v>
      </c>
      <c r="C469" s="2" t="s">
        <v>5076</v>
      </c>
      <c r="D469" s="2" t="s">
        <v>448</v>
      </c>
      <c r="E469" s="2" t="s">
        <v>449</v>
      </c>
      <c r="F469" s="9" t="n">
        <f aca="false">Precios!N469</f>
        <v>92</v>
      </c>
      <c r="G469" s="2" t="n">
        <v>451</v>
      </c>
      <c r="H469" s="10" t="str">
        <f aca="false">Parámetros!$B$28</f>
        <v>Nuevo</v>
      </c>
      <c r="I469" s="10" t="str">
        <f aca="false">Parámetros!$B$29</f>
        <v>Clásica</v>
      </c>
      <c r="J469" s="11" t="s">
        <v>5077</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c r="P469" s="2" t="s">
        <v>2662</v>
      </c>
      <c r="Q469" s="2" t="s">
        <v>5078</v>
      </c>
      <c r="R469" s="2"/>
      <c r="S469" s="2"/>
      <c r="T469" s="2" t="s">
        <v>5079</v>
      </c>
      <c r="U469" s="2" t="n">
        <v>10</v>
      </c>
      <c r="V469" s="2" t="s">
        <v>130</v>
      </c>
      <c r="W469" s="2" t="n">
        <v>10</v>
      </c>
      <c r="X469" s="2" t="s">
        <v>5080</v>
      </c>
      <c r="Y469" s="2" t="s">
        <v>5081</v>
      </c>
      <c r="Z469" s="2" t="s">
        <v>133</v>
      </c>
      <c r="AA469" s="2"/>
      <c r="AB469" s="2"/>
      <c r="AC469" s="2"/>
      <c r="AD469" s="2"/>
      <c r="AE469" s="2"/>
      <c r="AF469" s="2"/>
      <c r="AG469" s="2" t="s">
        <v>5060</v>
      </c>
      <c r="AH469" s="2" t="s">
        <v>5082</v>
      </c>
      <c r="AI469" s="2" t="s">
        <v>5083</v>
      </c>
      <c r="AJ469" s="2" t="s">
        <v>5084</v>
      </c>
      <c r="AK469" s="2"/>
      <c r="AL469" s="2"/>
      <c r="AM469" s="2"/>
      <c r="AN469" s="2" t="s">
        <v>87</v>
      </c>
      <c r="AO469" s="2" t="s">
        <v>5085</v>
      </c>
      <c r="AP469" s="2" t="s">
        <v>89</v>
      </c>
    </row>
    <row r="470" customFormat="false" ht="15" hidden="false" customHeight="false" outlineLevel="0" collapsed="false">
      <c r="A470" s="8" t="s">
        <v>5086</v>
      </c>
      <c r="B470" s="8" t="s">
        <v>5086</v>
      </c>
      <c r="C470" s="2" t="s">
        <v>5087</v>
      </c>
      <c r="D470" s="2" t="s">
        <v>478</v>
      </c>
      <c r="E470" s="2" t="s">
        <v>479</v>
      </c>
      <c r="F470" s="9" t="n">
        <f aca="false">Precios!N470</f>
        <v>692</v>
      </c>
      <c r="G470" s="2" t="n">
        <v>23</v>
      </c>
      <c r="H470" s="10" t="str">
        <f aca="false">Parámetros!$B$28</f>
        <v>Nuevo</v>
      </c>
      <c r="I470" s="10" t="str">
        <f aca="false">Parámetros!$B$29</f>
        <v>Clásica</v>
      </c>
      <c r="J470" s="11" t="s">
        <v>5088</v>
      </c>
      <c r="K470" s="10" t="str">
        <f aca="false">Parámetros!$B$30</f>
        <v>Mercado Envíos</v>
      </c>
      <c r="L470" s="2" t="str">
        <f aca="false">IF(F470&gt;=Parámetros!$B$7,"Envío gratis (obligatorio en Mercado Libre)",Parámetros!$B$31)</f>
        <v>Envío gratis (obligatorio en Mercado Libre)</v>
      </c>
      <c r="M470" s="10" t="str">
        <f aca="false">Parámetros!$B$32</f>
        <v>No acepto</v>
      </c>
      <c r="N470" s="10" t="str">
        <f aca="false">Parámetros!$B$33</f>
        <v>Sin garantía</v>
      </c>
      <c r="O470" s="2"/>
      <c r="P470" s="2" t="s">
        <v>5089</v>
      </c>
      <c r="Q470" s="2" t="s">
        <v>482</v>
      </c>
      <c r="R470" s="2" t="s">
        <v>5090</v>
      </c>
      <c r="S470" s="2"/>
      <c r="T470" s="2" t="s">
        <v>485</v>
      </c>
      <c r="U470" s="2" t="n">
        <v>5</v>
      </c>
      <c r="V470" s="2" t="s">
        <v>77</v>
      </c>
      <c r="W470" s="2" t="n">
        <v>1</v>
      </c>
      <c r="X470" s="2" t="s">
        <v>5091</v>
      </c>
      <c r="Y470" s="2" t="s">
        <v>5092</v>
      </c>
      <c r="Z470" s="2" t="s">
        <v>488</v>
      </c>
      <c r="AA470" s="2" t="s">
        <v>81</v>
      </c>
      <c r="AB470" s="2"/>
      <c r="AC470" s="2"/>
      <c r="AD470" s="2"/>
      <c r="AE470" s="2"/>
      <c r="AF470" s="2"/>
      <c r="AG470" s="2" t="s">
        <v>5093</v>
      </c>
      <c r="AH470" s="2" t="s">
        <v>5094</v>
      </c>
      <c r="AI470" s="2"/>
      <c r="AJ470" s="2"/>
      <c r="AK470" s="2"/>
      <c r="AL470" s="2"/>
      <c r="AM470" s="2"/>
      <c r="AN470" s="2" t="s">
        <v>87</v>
      </c>
      <c r="AO470" s="2" t="s">
        <v>5095</v>
      </c>
      <c r="AP470" s="2" t="s">
        <v>89</v>
      </c>
    </row>
    <row r="471" customFormat="false" ht="15" hidden="false" customHeight="false" outlineLevel="0" collapsed="false">
      <c r="A471" s="8" t="s">
        <v>5096</v>
      </c>
      <c r="B471" s="8" t="s">
        <v>5096</v>
      </c>
      <c r="C471" s="2" t="s">
        <v>5097</v>
      </c>
      <c r="D471" s="2" t="s">
        <v>4962</v>
      </c>
      <c r="E471" s="2" t="s">
        <v>4963</v>
      </c>
      <c r="F471" s="9" t="n">
        <f aca="false">Precios!N471</f>
        <v>58</v>
      </c>
      <c r="G471" s="2" t="n">
        <v>713</v>
      </c>
      <c r="H471" s="10" t="str">
        <f aca="false">Parámetros!$B$28</f>
        <v>Nuevo</v>
      </c>
      <c r="I471" s="10" t="str">
        <f aca="false">Parámetros!$B$29</f>
        <v>Clásica</v>
      </c>
      <c r="J471" s="11" t="s">
        <v>5098</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c r="P471" s="2" t="s">
        <v>4965</v>
      </c>
      <c r="Q471" s="2" t="s">
        <v>3498</v>
      </c>
      <c r="R471" s="2" t="s">
        <v>4966</v>
      </c>
      <c r="S471" s="2" t="s">
        <v>5099</v>
      </c>
      <c r="T471" s="2" t="s">
        <v>3296</v>
      </c>
      <c r="U471" s="2" t="n">
        <v>625</v>
      </c>
      <c r="V471" s="2" t="s">
        <v>77</v>
      </c>
      <c r="W471" s="2" t="n">
        <v>1</v>
      </c>
      <c r="X471" s="2"/>
      <c r="Y471" s="2"/>
      <c r="Z471" s="2" t="s">
        <v>133</v>
      </c>
      <c r="AA471" s="2" t="s">
        <v>5100</v>
      </c>
      <c r="AB471" s="2"/>
      <c r="AC471" s="2" t="s">
        <v>5099</v>
      </c>
      <c r="AD471" s="2"/>
      <c r="AE471" s="2"/>
      <c r="AF471" s="2" t="s">
        <v>5101</v>
      </c>
      <c r="AG471" s="2" t="s">
        <v>5102</v>
      </c>
      <c r="AH471" s="2" t="s">
        <v>5103</v>
      </c>
      <c r="AI471" s="2" t="s">
        <v>5104</v>
      </c>
      <c r="AJ471" s="2"/>
      <c r="AK471" s="2"/>
      <c r="AL471" s="2"/>
      <c r="AM471" s="2"/>
      <c r="AN471" s="2" t="s">
        <v>87</v>
      </c>
      <c r="AO471" s="2" t="s">
        <v>5105</v>
      </c>
      <c r="AP471" s="2" t="s">
        <v>89</v>
      </c>
    </row>
    <row r="472" customFormat="false" ht="15" hidden="false" customHeight="false" outlineLevel="0" collapsed="false">
      <c r="A472" s="8" t="s">
        <v>5106</v>
      </c>
      <c r="B472" s="8" t="s">
        <v>5106</v>
      </c>
      <c r="C472" s="2" t="s">
        <v>5107</v>
      </c>
      <c r="D472" s="2" t="s">
        <v>963</v>
      </c>
      <c r="E472" s="2" t="s">
        <v>964</v>
      </c>
      <c r="F472" s="9" t="n">
        <f aca="false">Precios!N472</f>
        <v>1218</v>
      </c>
      <c r="G472" s="2" t="n">
        <v>0</v>
      </c>
      <c r="H472" s="10" t="str">
        <f aca="false">Parámetros!$B$28</f>
        <v>Nuevo</v>
      </c>
      <c r="I472" s="10" t="str">
        <f aca="false">Parámetros!$B$29</f>
        <v>Clásica</v>
      </c>
      <c r="J472" s="11" t="s">
        <v>5108</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c r="P472" s="2" t="s">
        <v>5109</v>
      </c>
      <c r="Q472" s="2" t="s">
        <v>2133</v>
      </c>
      <c r="R472" s="2" t="s">
        <v>5109</v>
      </c>
      <c r="S472" s="2"/>
      <c r="T472" s="2" t="s">
        <v>1009</v>
      </c>
      <c r="U472" s="2" t="n">
        <v>30</v>
      </c>
      <c r="V472" s="2" t="s">
        <v>1575</v>
      </c>
      <c r="W472" s="2" t="n">
        <v>30</v>
      </c>
      <c r="X472" s="2" t="s">
        <v>5110</v>
      </c>
      <c r="Y472" s="2" t="s">
        <v>2333</v>
      </c>
      <c r="Z472" s="2" t="s">
        <v>133</v>
      </c>
      <c r="AA472" s="2" t="s">
        <v>81</v>
      </c>
      <c r="AB472" s="2"/>
      <c r="AC472" s="2"/>
      <c r="AD472" s="2"/>
      <c r="AE472" s="2"/>
      <c r="AF472" s="2"/>
      <c r="AG472" s="2" t="s">
        <v>5111</v>
      </c>
      <c r="AH472" s="2" t="s">
        <v>5112</v>
      </c>
      <c r="AI472" s="2"/>
      <c r="AJ472" s="2"/>
      <c r="AK472" s="2"/>
      <c r="AL472" s="2"/>
      <c r="AM472" s="2"/>
      <c r="AN472" s="2" t="s">
        <v>87</v>
      </c>
      <c r="AO472" s="2" t="s">
        <v>5113</v>
      </c>
      <c r="AP472" s="2" t="s">
        <v>89</v>
      </c>
    </row>
    <row r="473" customFormat="false" ht="15" hidden="false" customHeight="false" outlineLevel="0" collapsed="false">
      <c r="A473" s="8" t="s">
        <v>5114</v>
      </c>
      <c r="B473" s="8" t="s">
        <v>5114</v>
      </c>
      <c r="C473" s="2" t="s">
        <v>5115</v>
      </c>
      <c r="D473" s="2" t="s">
        <v>141</v>
      </c>
      <c r="E473" s="2" t="s">
        <v>142</v>
      </c>
      <c r="F473" s="9" t="n">
        <f aca="false">Precios!N473</f>
        <v>242</v>
      </c>
      <c r="G473" s="2" t="n">
        <v>0</v>
      </c>
      <c r="H473" s="10" t="str">
        <f aca="false">Parámetros!$B$28</f>
        <v>Nuevo</v>
      </c>
      <c r="I473" s="10" t="str">
        <f aca="false">Parámetros!$B$29</f>
        <v>Clásica</v>
      </c>
      <c r="J473" s="11" t="s">
        <v>5116</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5117</v>
      </c>
      <c r="P473" s="2" t="s">
        <v>5078</v>
      </c>
      <c r="Q473" s="2" t="s">
        <v>2663</v>
      </c>
      <c r="R473" s="2" t="s">
        <v>5118</v>
      </c>
      <c r="S473" s="2"/>
      <c r="T473" s="2" t="s">
        <v>1009</v>
      </c>
      <c r="U473" s="2" t="n">
        <v>24</v>
      </c>
      <c r="V473" s="2" t="s">
        <v>1575</v>
      </c>
      <c r="W473" s="2" t="n">
        <v>24</v>
      </c>
      <c r="X473" s="2" t="s">
        <v>5119</v>
      </c>
      <c r="Y473" s="2" t="s">
        <v>5120</v>
      </c>
      <c r="Z473" s="2" t="s">
        <v>133</v>
      </c>
      <c r="AA473" s="2" t="s">
        <v>81</v>
      </c>
      <c r="AB473" s="2"/>
      <c r="AC473" s="2"/>
      <c r="AD473" s="2"/>
      <c r="AE473" s="2"/>
      <c r="AF473" s="2"/>
      <c r="AG473" s="2" t="s">
        <v>5121</v>
      </c>
      <c r="AH473" s="2" t="s">
        <v>5122</v>
      </c>
      <c r="AI473" s="2"/>
      <c r="AJ473" s="2"/>
      <c r="AK473" s="2"/>
      <c r="AL473" s="2"/>
      <c r="AM473" s="2"/>
      <c r="AN473" s="2" t="s">
        <v>87</v>
      </c>
      <c r="AO473" s="2" t="s">
        <v>5123</v>
      </c>
      <c r="AP473" s="2" t="s">
        <v>89</v>
      </c>
    </row>
    <row r="474" customFormat="false" ht="15" hidden="false" customHeight="false" outlineLevel="0" collapsed="false">
      <c r="A474" s="8" t="s">
        <v>5124</v>
      </c>
      <c r="B474" s="8" t="s">
        <v>5124</v>
      </c>
      <c r="C474" s="2" t="s">
        <v>5125</v>
      </c>
      <c r="D474" s="2" t="s">
        <v>575</v>
      </c>
      <c r="E474" s="2" t="s">
        <v>576</v>
      </c>
      <c r="F474" s="9" t="n">
        <f aca="false">Precios!N474</f>
        <v>215</v>
      </c>
      <c r="G474" s="2" t="n">
        <v>92</v>
      </c>
      <c r="H474" s="10" t="str">
        <f aca="false">Parámetros!$B$28</f>
        <v>Nuevo</v>
      </c>
      <c r="I474" s="10" t="str">
        <f aca="false">Parámetros!$B$29</f>
        <v>Clásica</v>
      </c>
      <c r="J474" s="11" t="s">
        <v>5126</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5127</v>
      </c>
      <c r="P474" s="2" t="s">
        <v>5128</v>
      </c>
      <c r="Q474" s="2" t="s">
        <v>3275</v>
      </c>
      <c r="R474" s="2" t="s">
        <v>3276</v>
      </c>
      <c r="S474" s="2" t="s">
        <v>551</v>
      </c>
      <c r="T474" s="2" t="s">
        <v>5129</v>
      </c>
      <c r="U474" s="2" t="n">
        <v>14</v>
      </c>
      <c r="V474" s="2" t="s">
        <v>168</v>
      </c>
      <c r="W474" s="2" t="n">
        <v>14</v>
      </c>
      <c r="X474" s="2"/>
      <c r="Y474" s="2"/>
      <c r="Z474" s="2"/>
      <c r="AA474" s="2" t="s">
        <v>81</v>
      </c>
      <c r="AB474" s="2" t="s">
        <v>5130</v>
      </c>
      <c r="AC474" s="2"/>
      <c r="AD474" s="2" t="s">
        <v>551</v>
      </c>
      <c r="AE474" s="2"/>
      <c r="AF474" s="2"/>
      <c r="AG474" s="2" t="s">
        <v>5131</v>
      </c>
      <c r="AH474" s="2" t="s">
        <v>5132</v>
      </c>
      <c r="AI474" s="2"/>
      <c r="AJ474" s="2"/>
      <c r="AK474" s="2"/>
      <c r="AL474" s="2"/>
      <c r="AM474" s="2"/>
      <c r="AN474" s="2" t="s">
        <v>172</v>
      </c>
      <c r="AO474" s="2" t="s">
        <v>5133</v>
      </c>
      <c r="AP474" s="2" t="s">
        <v>89</v>
      </c>
    </row>
    <row r="475" customFormat="false" ht="15" hidden="false" customHeight="false" outlineLevel="0" collapsed="false">
      <c r="A475" s="8" t="s">
        <v>5134</v>
      </c>
      <c r="B475" s="8" t="s">
        <v>5134</v>
      </c>
      <c r="C475" s="2" t="s">
        <v>5135</v>
      </c>
      <c r="D475" s="2" t="s">
        <v>993</v>
      </c>
      <c r="E475" s="2" t="s">
        <v>994</v>
      </c>
      <c r="F475" s="9" t="n">
        <f aca="false">Precios!N475</f>
        <v>74</v>
      </c>
      <c r="G475" s="2" t="n">
        <v>2075</v>
      </c>
      <c r="H475" s="10" t="str">
        <f aca="false">Parámetros!$B$28</f>
        <v>Nuevo</v>
      </c>
      <c r="I475" s="10" t="str">
        <f aca="false">Parámetros!$B$29</f>
        <v>Clásica</v>
      </c>
      <c r="J475" s="11" t="s">
        <v>5136</v>
      </c>
      <c r="K475" s="10" t="str">
        <f aca="false">Parámetros!$B$30</f>
        <v>Mercado Envíos</v>
      </c>
      <c r="L475" s="2" t="str">
        <f aca="false">IF(F475&gt;=Parámetros!$B$7,"Envío gratis (obligatorio en Mercado Libre)",Parámetros!$B$31)</f>
        <v>A cargo del comprador</v>
      </c>
      <c r="M475" s="10" t="str">
        <f aca="false">Parámetros!$B$32</f>
        <v>No acepto</v>
      </c>
      <c r="N475" s="10" t="str">
        <f aca="false">Parámetros!$B$33</f>
        <v>Sin garantía</v>
      </c>
      <c r="O475" s="2"/>
      <c r="P475" s="2" t="s">
        <v>5137</v>
      </c>
      <c r="Q475" s="2" t="s">
        <v>5138</v>
      </c>
      <c r="R475" s="2" t="s">
        <v>5137</v>
      </c>
      <c r="S475" s="2"/>
      <c r="T475" s="2" t="s">
        <v>149</v>
      </c>
      <c r="U475" s="2" t="n">
        <v>4</v>
      </c>
      <c r="V475" s="2" t="s">
        <v>130</v>
      </c>
      <c r="W475" s="2" t="n">
        <v>4</v>
      </c>
      <c r="X475" s="2" t="s">
        <v>5139</v>
      </c>
      <c r="Y475" s="2" t="s">
        <v>132</v>
      </c>
      <c r="Z475" s="2" t="s">
        <v>133</v>
      </c>
      <c r="AA475" s="2" t="s">
        <v>81</v>
      </c>
      <c r="AB475" s="2"/>
      <c r="AC475" s="2"/>
      <c r="AD475" s="2" t="s">
        <v>1000</v>
      </c>
      <c r="AE475" s="2"/>
      <c r="AF475" s="2"/>
      <c r="AG475" s="2" t="s">
        <v>5140</v>
      </c>
      <c r="AH475" s="2" t="s">
        <v>5141</v>
      </c>
      <c r="AI475" s="2" t="s">
        <v>5142</v>
      </c>
      <c r="AJ475" s="2"/>
      <c r="AK475" s="2"/>
      <c r="AL475" s="2"/>
      <c r="AM475" s="2"/>
      <c r="AN475" s="2" t="s">
        <v>87</v>
      </c>
      <c r="AO475" s="2" t="s">
        <v>5143</v>
      </c>
      <c r="AP475" s="2" t="s">
        <v>89</v>
      </c>
    </row>
    <row r="476" customFormat="false" ht="15" hidden="false" customHeight="false" outlineLevel="0" collapsed="false">
      <c r="A476" s="8" t="s">
        <v>5144</v>
      </c>
      <c r="B476" s="8" t="s">
        <v>5144</v>
      </c>
      <c r="C476" s="2" t="s">
        <v>5145</v>
      </c>
      <c r="D476" s="2" t="s">
        <v>448</v>
      </c>
      <c r="E476" s="2" t="s">
        <v>449</v>
      </c>
      <c r="F476" s="9" t="n">
        <f aca="false">Precios!N476</f>
        <v>644</v>
      </c>
      <c r="G476" s="2" t="n">
        <v>16</v>
      </c>
      <c r="H476" s="10" t="str">
        <f aca="false">Parámetros!$B$28</f>
        <v>Nuevo</v>
      </c>
      <c r="I476" s="10" t="str">
        <f aca="false">Parámetros!$B$29</f>
        <v>Clásica</v>
      </c>
      <c r="J476" s="11" t="s">
        <v>5146</v>
      </c>
      <c r="K476" s="10" t="str">
        <f aca="false">Parámetros!$B$30</f>
        <v>Mercado Envíos</v>
      </c>
      <c r="L476" s="2" t="str">
        <f aca="false">IF(F476&gt;=Parámetros!$B$7,"Envío gratis (obligatorio en Mercado Libre)",Parámetros!$B$31)</f>
        <v>Envío gratis (obligatorio en Mercado Libre)</v>
      </c>
      <c r="M476" s="10" t="str">
        <f aca="false">Parámetros!$B$32</f>
        <v>No acepto</v>
      </c>
      <c r="N476" s="10" t="str">
        <f aca="false">Parámetros!$B$33</f>
        <v>Sin garantía</v>
      </c>
      <c r="O476" s="2"/>
      <c r="P476" s="2" t="s">
        <v>5147</v>
      </c>
      <c r="Q476" s="2" t="s">
        <v>830</v>
      </c>
      <c r="R476" s="2" t="s">
        <v>5147</v>
      </c>
      <c r="S476" s="2"/>
      <c r="T476" s="2" t="s">
        <v>149</v>
      </c>
      <c r="U476" s="2" t="n">
        <v>10</v>
      </c>
      <c r="V476" s="2" t="s">
        <v>130</v>
      </c>
      <c r="W476" s="2" t="n">
        <v>10</v>
      </c>
      <c r="X476" s="2" t="s">
        <v>5148</v>
      </c>
      <c r="Y476" s="2" t="s">
        <v>5149</v>
      </c>
      <c r="Z476" s="2" t="s">
        <v>133</v>
      </c>
      <c r="AA476" s="2" t="s">
        <v>81</v>
      </c>
      <c r="AB476" s="2"/>
      <c r="AC476" s="2"/>
      <c r="AD476" s="2"/>
      <c r="AE476" s="2"/>
      <c r="AF476" s="2"/>
      <c r="AG476" s="2" t="s">
        <v>5150</v>
      </c>
      <c r="AH476" s="2" t="s">
        <v>5151</v>
      </c>
      <c r="AI476" s="2" t="s">
        <v>5152</v>
      </c>
      <c r="AJ476" s="2" t="s">
        <v>5153</v>
      </c>
      <c r="AK476" s="2"/>
      <c r="AL476" s="2"/>
      <c r="AM476" s="2"/>
      <c r="AN476" s="2" t="s">
        <v>87</v>
      </c>
      <c r="AO476" s="2" t="s">
        <v>5154</v>
      </c>
      <c r="AP476" s="2" t="s">
        <v>89</v>
      </c>
    </row>
    <row r="477" customFormat="false" ht="15" hidden="false" customHeight="false" outlineLevel="0" collapsed="false">
      <c r="A477" s="8" t="s">
        <v>5155</v>
      </c>
      <c r="B477" s="8" t="s">
        <v>5155</v>
      </c>
      <c r="C477" s="2" t="s">
        <v>5156</v>
      </c>
      <c r="D477" s="2" t="s">
        <v>590</v>
      </c>
      <c r="E477" s="2" t="s">
        <v>591</v>
      </c>
      <c r="F477" s="9" t="n">
        <f aca="false">Precios!N477</f>
        <v>79</v>
      </c>
      <c r="G477" s="2" t="n">
        <v>252</v>
      </c>
      <c r="H477" s="10" t="str">
        <f aca="false">Parámetros!$B$28</f>
        <v>Nuevo</v>
      </c>
      <c r="I477" s="10" t="str">
        <f aca="false">Parámetros!$B$29</f>
        <v>Clásica</v>
      </c>
      <c r="J477" s="11" t="s">
        <v>5157</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c r="P477" s="2" t="s">
        <v>593</v>
      </c>
      <c r="Q477" s="2" t="s">
        <v>594</v>
      </c>
      <c r="R477" s="2" t="s">
        <v>595</v>
      </c>
      <c r="S477" s="2" t="s">
        <v>5158</v>
      </c>
      <c r="T477" s="2" t="s">
        <v>5159</v>
      </c>
      <c r="U477" s="2" t="n">
        <v>66</v>
      </c>
      <c r="V477" s="2" t="s">
        <v>77</v>
      </c>
      <c r="W477" s="2" t="n">
        <v>1</v>
      </c>
      <c r="X477" s="2"/>
      <c r="Y477" s="2"/>
      <c r="Z477" s="2"/>
      <c r="AA477" s="2"/>
      <c r="AB477" s="2"/>
      <c r="AC477" s="2" t="s">
        <v>2148</v>
      </c>
      <c r="AD477" s="2"/>
      <c r="AE477" s="2"/>
      <c r="AF477" s="2"/>
      <c r="AG477" s="2" t="s">
        <v>5160</v>
      </c>
      <c r="AH477" s="2" t="s">
        <v>5161</v>
      </c>
      <c r="AI477" s="2"/>
      <c r="AJ477" s="2"/>
      <c r="AK477" s="2"/>
      <c r="AL477" s="2"/>
      <c r="AM477" s="2"/>
      <c r="AN477" s="2" t="s">
        <v>172</v>
      </c>
      <c r="AO477" s="2" t="s">
        <v>5162</v>
      </c>
      <c r="AP477" s="2" t="s">
        <v>89</v>
      </c>
    </row>
    <row r="478" customFormat="false" ht="15" hidden="false" customHeight="false" outlineLevel="0" collapsed="false">
      <c r="A478" s="8" t="s">
        <v>5163</v>
      </c>
      <c r="B478" s="8" t="s">
        <v>5163</v>
      </c>
      <c r="C478" s="2" t="s">
        <v>5164</v>
      </c>
      <c r="D478" s="2" t="s">
        <v>237</v>
      </c>
      <c r="E478" s="2" t="s">
        <v>238</v>
      </c>
      <c r="F478" s="9" t="n">
        <f aca="false">Precios!N478</f>
        <v>143</v>
      </c>
      <c r="G478" s="2" t="n">
        <v>388</v>
      </c>
      <c r="H478" s="10" t="str">
        <f aca="false">Parámetros!$B$28</f>
        <v>Nuevo</v>
      </c>
      <c r="I478" s="10" t="str">
        <f aca="false">Parámetros!$B$29</f>
        <v>Clásica</v>
      </c>
      <c r="J478" s="11" t="s">
        <v>5165</v>
      </c>
      <c r="K478" s="10" t="str">
        <f aca="false">Parámetros!$B$30</f>
        <v>Mercado Envíos</v>
      </c>
      <c r="L478" s="2" t="str">
        <f aca="false">IF(F478&gt;=Parámetros!$B$7,"Envío gratis (obligatorio en Mercado Libre)",Parámetros!$B$31)</f>
        <v>A cargo del comprador</v>
      </c>
      <c r="M478" s="10" t="str">
        <f aca="false">Parámetros!$B$32</f>
        <v>No acepto</v>
      </c>
      <c r="N478" s="10" t="str">
        <f aca="false">Parámetros!$B$33</f>
        <v>Sin garantía</v>
      </c>
      <c r="O478" s="2"/>
      <c r="P478" s="2" t="s">
        <v>348</v>
      </c>
      <c r="Q478" s="2" t="s">
        <v>349</v>
      </c>
      <c r="R478" s="2" t="s">
        <v>348</v>
      </c>
      <c r="S478" s="2"/>
      <c r="T478" s="2" t="s">
        <v>149</v>
      </c>
      <c r="U478" s="2" t="n">
        <v>5</v>
      </c>
      <c r="V478" s="2" t="s">
        <v>130</v>
      </c>
      <c r="W478" s="2" t="n">
        <v>5</v>
      </c>
      <c r="X478" s="2" t="s">
        <v>5166</v>
      </c>
      <c r="Y478" s="2" t="s">
        <v>2973</v>
      </c>
      <c r="Z478" s="2" t="s">
        <v>133</v>
      </c>
      <c r="AA478" s="2" t="s">
        <v>1663</v>
      </c>
      <c r="AB478" s="2"/>
      <c r="AC478" s="2"/>
      <c r="AD478" s="2"/>
      <c r="AE478" s="2"/>
      <c r="AF478" s="2"/>
      <c r="AG478" s="2" t="s">
        <v>5167</v>
      </c>
      <c r="AH478" s="2" t="s">
        <v>5168</v>
      </c>
      <c r="AI478" s="2"/>
      <c r="AJ478" s="2"/>
      <c r="AK478" s="2"/>
      <c r="AL478" s="2"/>
      <c r="AM478" s="2"/>
      <c r="AN478" s="2" t="s">
        <v>87</v>
      </c>
      <c r="AO478" s="2" t="s">
        <v>5169</v>
      </c>
      <c r="AP478" s="2" t="s">
        <v>89</v>
      </c>
    </row>
    <row r="479" customFormat="false" ht="15" hidden="false" customHeight="false" outlineLevel="0" collapsed="false">
      <c r="A479" s="8" t="s">
        <v>5170</v>
      </c>
      <c r="B479" s="8" t="s">
        <v>5170</v>
      </c>
      <c r="C479" s="2" t="s">
        <v>5171</v>
      </c>
      <c r="D479" s="2" t="s">
        <v>5043</v>
      </c>
      <c r="E479" s="2" t="s">
        <v>5044</v>
      </c>
      <c r="F479" s="9" t="n">
        <f aca="false">Precios!N479</f>
        <v>70</v>
      </c>
      <c r="G479" s="2" t="n">
        <v>695</v>
      </c>
      <c r="H479" s="10" t="str">
        <f aca="false">Parámetros!$B$28</f>
        <v>Nuevo</v>
      </c>
      <c r="I479" s="10" t="str">
        <f aca="false">Parámetros!$B$29</f>
        <v>Clásica</v>
      </c>
      <c r="J479" s="11" t="s">
        <v>5172</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c r="P479" s="2" t="s">
        <v>3498</v>
      </c>
      <c r="Q479" s="2" t="s">
        <v>3498</v>
      </c>
      <c r="R479" s="2" t="s">
        <v>5046</v>
      </c>
      <c r="S479" s="2"/>
      <c r="T479" s="2" t="s">
        <v>5173</v>
      </c>
      <c r="U479" s="2" t="n">
        <v>500</v>
      </c>
      <c r="V479" s="2" t="s">
        <v>77</v>
      </c>
      <c r="W479" s="2" t="n">
        <v>1</v>
      </c>
      <c r="X479" s="2" t="s">
        <v>5049</v>
      </c>
      <c r="Y479" s="2" t="s">
        <v>5174</v>
      </c>
      <c r="Z479" s="2" t="s">
        <v>3920</v>
      </c>
      <c r="AA479" s="2"/>
      <c r="AB479" s="2"/>
      <c r="AC479" s="2"/>
      <c r="AD479" s="2"/>
      <c r="AE479" s="2"/>
      <c r="AF479" s="2"/>
      <c r="AG479" s="2" t="s">
        <v>5175</v>
      </c>
      <c r="AH479" s="2" t="s">
        <v>5176</v>
      </c>
      <c r="AI479" s="2" t="s">
        <v>5177</v>
      </c>
      <c r="AJ479" s="2"/>
      <c r="AK479" s="2"/>
      <c r="AL479" s="2"/>
      <c r="AM479" s="2"/>
      <c r="AN479" s="2" t="s">
        <v>87</v>
      </c>
      <c r="AO479" s="2" t="s">
        <v>5178</v>
      </c>
      <c r="AP479" s="2" t="s">
        <v>89</v>
      </c>
    </row>
    <row r="480" customFormat="false" ht="15" hidden="false" customHeight="false" outlineLevel="0" collapsed="false">
      <c r="A480" s="8" t="s">
        <v>5179</v>
      </c>
      <c r="B480" s="8" t="s">
        <v>5179</v>
      </c>
      <c r="C480" s="2" t="s">
        <v>5180</v>
      </c>
      <c r="D480" s="2" t="s">
        <v>704</v>
      </c>
      <c r="E480" s="2" t="s">
        <v>705</v>
      </c>
      <c r="F480" s="9" t="n">
        <f aca="false">Precios!N480</f>
        <v>284</v>
      </c>
      <c r="G480" s="2" t="n">
        <v>22</v>
      </c>
      <c r="H480" s="10" t="str">
        <f aca="false">Parámetros!$B$28</f>
        <v>Nuevo</v>
      </c>
      <c r="I480" s="10" t="str">
        <f aca="false">Parámetros!$B$29</f>
        <v>Clásica</v>
      </c>
      <c r="J480" s="11" t="s">
        <v>5181</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c r="P480" s="2" t="s">
        <v>5182</v>
      </c>
      <c r="Q480" s="2" t="s">
        <v>928</v>
      </c>
      <c r="R480" s="2" t="s">
        <v>5183</v>
      </c>
      <c r="S480" s="2"/>
      <c r="T480" s="2" t="s">
        <v>1316</v>
      </c>
      <c r="U480" s="2" t="n">
        <v>120</v>
      </c>
      <c r="V480" s="2" t="s">
        <v>77</v>
      </c>
      <c r="W480" s="2" t="n">
        <v>1</v>
      </c>
      <c r="X480" s="2" t="s">
        <v>5184</v>
      </c>
      <c r="Y480" s="2" t="s">
        <v>5185</v>
      </c>
      <c r="Z480" s="2" t="s">
        <v>133</v>
      </c>
      <c r="AA480" s="2"/>
      <c r="AB480" s="2"/>
      <c r="AC480" s="2"/>
      <c r="AD480" s="2"/>
      <c r="AE480" s="2"/>
      <c r="AF480" s="2"/>
      <c r="AG480" s="2" t="s">
        <v>5186</v>
      </c>
      <c r="AH480" s="2" t="s">
        <v>5187</v>
      </c>
      <c r="AI480" s="2"/>
      <c r="AJ480" s="2"/>
      <c r="AK480" s="2"/>
      <c r="AL480" s="2"/>
      <c r="AM480" s="2"/>
      <c r="AN480" s="2" t="s">
        <v>87</v>
      </c>
      <c r="AO480" s="2" t="s">
        <v>5188</v>
      </c>
      <c r="AP480" s="2" t="s">
        <v>89</v>
      </c>
    </row>
    <row r="481" customFormat="false" ht="15" hidden="false" customHeight="false" outlineLevel="0" collapsed="false">
      <c r="A481" s="8" t="s">
        <v>5189</v>
      </c>
      <c r="B481" s="8" t="s">
        <v>5189</v>
      </c>
      <c r="C481" s="2" t="s">
        <v>5190</v>
      </c>
      <c r="D481" s="2" t="s">
        <v>542</v>
      </c>
      <c r="E481" s="2" t="s">
        <v>543</v>
      </c>
      <c r="F481" s="9" t="n">
        <f aca="false">Precios!N481</f>
        <v>433</v>
      </c>
      <c r="G481" s="2" t="n">
        <v>0</v>
      </c>
      <c r="H481" s="10" t="str">
        <f aca="false">Parámetros!$B$28</f>
        <v>Nuevo</v>
      </c>
      <c r="I481" s="10" t="str">
        <f aca="false">Parámetros!$B$29</f>
        <v>Clásica</v>
      </c>
      <c r="J481" s="11" t="s">
        <v>5191</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c r="P481" s="2" t="s">
        <v>5192</v>
      </c>
      <c r="Q481" s="2" t="s">
        <v>126</v>
      </c>
      <c r="R481" s="2" t="s">
        <v>5192</v>
      </c>
      <c r="S481" s="2"/>
      <c r="T481" s="2" t="s">
        <v>5193</v>
      </c>
      <c r="U481" s="2" t="n">
        <v>21</v>
      </c>
      <c r="V481" s="2" t="s">
        <v>1575</v>
      </c>
      <c r="W481" s="2" t="n">
        <v>21</v>
      </c>
      <c r="X481" s="2" t="s">
        <v>5194</v>
      </c>
      <c r="Y481" s="2" t="s">
        <v>5195</v>
      </c>
      <c r="Z481" s="2" t="s">
        <v>133</v>
      </c>
      <c r="AA481" s="2" t="s">
        <v>5196</v>
      </c>
      <c r="AB481" s="2"/>
      <c r="AC481" s="2"/>
      <c r="AD481" s="2" t="s">
        <v>551</v>
      </c>
      <c r="AE481" s="2"/>
      <c r="AF481" s="2"/>
      <c r="AG481" s="2" t="s">
        <v>5197</v>
      </c>
      <c r="AH481" s="2" t="s">
        <v>5198</v>
      </c>
      <c r="AI481" s="2"/>
      <c r="AJ481" s="2"/>
      <c r="AK481" s="2"/>
      <c r="AL481" s="2"/>
      <c r="AM481" s="2"/>
      <c r="AN481" s="2" t="s">
        <v>87</v>
      </c>
      <c r="AO481" s="2" t="s">
        <v>5199</v>
      </c>
      <c r="AP481" s="2" t="s">
        <v>89</v>
      </c>
    </row>
    <row r="482" customFormat="false" ht="15" hidden="false" customHeight="false" outlineLevel="0" collapsed="false">
      <c r="A482" s="8" t="s">
        <v>5200</v>
      </c>
      <c r="B482" s="8" t="s">
        <v>5200</v>
      </c>
      <c r="C482" s="2" t="s">
        <v>5201</v>
      </c>
      <c r="D482" s="2" t="s">
        <v>704</v>
      </c>
      <c r="E482" s="2" t="s">
        <v>705</v>
      </c>
      <c r="F482" s="9" t="n">
        <f aca="false">Precios!N482</f>
        <v>189</v>
      </c>
      <c r="G482" s="2" t="n">
        <v>321</v>
      </c>
      <c r="H482" s="10" t="str">
        <f aca="false">Parámetros!$B$28</f>
        <v>Nuevo</v>
      </c>
      <c r="I482" s="10" t="str">
        <f aca="false">Parámetros!$B$29</f>
        <v>Clásica</v>
      </c>
      <c r="J482" s="11" t="s">
        <v>5202</v>
      </c>
      <c r="K482" s="10" t="str">
        <f aca="false">Parámetros!$B$30</f>
        <v>Mercado Envíos</v>
      </c>
      <c r="L482" s="2" t="str">
        <f aca="false">IF(F482&gt;=Parámetros!$B$7,"Envío gratis (obligatorio en Mercado Libre)",Parámetros!$B$31)</f>
        <v>A cargo del comprador</v>
      </c>
      <c r="M482" s="10" t="str">
        <f aca="false">Parámetros!$B$32</f>
        <v>No acepto</v>
      </c>
      <c r="N482" s="10" t="str">
        <f aca="false">Parámetros!$B$33</f>
        <v>Sin garantía</v>
      </c>
      <c r="O482" s="2"/>
      <c r="P482" s="2" t="s">
        <v>5203</v>
      </c>
      <c r="Q482" s="2" t="s">
        <v>349</v>
      </c>
      <c r="R482" s="2" t="s">
        <v>5204</v>
      </c>
      <c r="S482" s="2" t="s">
        <v>1108</v>
      </c>
      <c r="T482" s="2" t="s">
        <v>5205</v>
      </c>
      <c r="U482" s="2" t="n">
        <v>20</v>
      </c>
      <c r="V482" s="2" t="s">
        <v>77</v>
      </c>
      <c r="W482" s="2" t="n">
        <v>1</v>
      </c>
      <c r="X482" s="2" t="s">
        <v>5206</v>
      </c>
      <c r="Y482" s="2" t="s">
        <v>5207</v>
      </c>
      <c r="Z482" s="2" t="s">
        <v>3669</v>
      </c>
      <c r="AA482" s="2" t="s">
        <v>5208</v>
      </c>
      <c r="AB482" s="2"/>
      <c r="AC482" s="2"/>
      <c r="AD482" s="2"/>
      <c r="AE482" s="2"/>
      <c r="AF482" s="2"/>
      <c r="AG482" s="2" t="s">
        <v>5209</v>
      </c>
      <c r="AH482" s="2" t="s">
        <v>5210</v>
      </c>
      <c r="AI482" s="2"/>
      <c r="AJ482" s="2"/>
      <c r="AK482" s="2"/>
      <c r="AL482" s="2"/>
      <c r="AM482" s="2"/>
      <c r="AN482" s="2" t="s">
        <v>87</v>
      </c>
      <c r="AO482" s="2" t="s">
        <v>5211</v>
      </c>
      <c r="AP482" s="2" t="s">
        <v>89</v>
      </c>
    </row>
    <row r="483" customFormat="false" ht="15" hidden="false" customHeight="false" outlineLevel="0" collapsed="false">
      <c r="A483" s="8" t="s">
        <v>5212</v>
      </c>
      <c r="B483" s="8" t="s">
        <v>5212</v>
      </c>
      <c r="C483" s="2" t="s">
        <v>5213</v>
      </c>
      <c r="D483" s="2" t="s">
        <v>141</v>
      </c>
      <c r="E483" s="2" t="s">
        <v>142</v>
      </c>
      <c r="F483" s="9" t="n">
        <f aca="false">Precios!N483</f>
        <v>81</v>
      </c>
      <c r="G483" s="2" t="n">
        <v>1236</v>
      </c>
      <c r="H483" s="10" t="str">
        <f aca="false">Parámetros!$B$28</f>
        <v>Nuevo</v>
      </c>
      <c r="I483" s="10" t="str">
        <f aca="false">Parámetros!$B$29</f>
        <v>Clásica</v>
      </c>
      <c r="J483" s="11" t="s">
        <v>5214</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c r="P483" s="2" t="s">
        <v>5215</v>
      </c>
      <c r="Q483" s="2" t="s">
        <v>5216</v>
      </c>
      <c r="R483" s="2" t="s">
        <v>5217</v>
      </c>
      <c r="S483" s="2"/>
      <c r="T483" s="2" t="s">
        <v>5218</v>
      </c>
      <c r="U483" s="2" t="n">
        <v>10</v>
      </c>
      <c r="V483" s="2" t="s">
        <v>530</v>
      </c>
      <c r="W483" s="2" t="n">
        <v>10</v>
      </c>
      <c r="X483" s="2" t="s">
        <v>5219</v>
      </c>
      <c r="Y483" s="2" t="s">
        <v>5220</v>
      </c>
      <c r="Z483" s="2" t="s">
        <v>133</v>
      </c>
      <c r="AA483" s="2" t="s">
        <v>81</v>
      </c>
      <c r="AB483" s="2"/>
      <c r="AC483" s="2"/>
      <c r="AD483" s="2"/>
      <c r="AE483" s="2"/>
      <c r="AF483" s="2"/>
      <c r="AG483" s="2" t="s">
        <v>5221</v>
      </c>
      <c r="AH483" s="2" t="s">
        <v>5222</v>
      </c>
      <c r="AI483" s="2"/>
      <c r="AJ483" s="2"/>
      <c r="AK483" s="2"/>
      <c r="AL483" s="2"/>
      <c r="AM483" s="2"/>
      <c r="AN483" s="2" t="s">
        <v>87</v>
      </c>
      <c r="AO483" s="2" t="s">
        <v>5223</v>
      </c>
      <c r="AP483" s="2" t="s">
        <v>89</v>
      </c>
    </row>
    <row r="484" customFormat="false" ht="15" hidden="false" customHeight="false" outlineLevel="0" collapsed="false">
      <c r="A484" s="8" t="s">
        <v>5224</v>
      </c>
      <c r="B484" s="8" t="s">
        <v>5224</v>
      </c>
      <c r="C484" s="2" t="s">
        <v>5225</v>
      </c>
      <c r="D484" s="2" t="s">
        <v>121</v>
      </c>
      <c r="E484" s="2" t="s">
        <v>122</v>
      </c>
      <c r="F484" s="9" t="n">
        <f aca="false">Precios!N484</f>
        <v>568</v>
      </c>
      <c r="G484" s="2" t="n">
        <v>157</v>
      </c>
      <c r="H484" s="10" t="str">
        <f aca="false">Parámetros!$B$28</f>
        <v>Nuevo</v>
      </c>
      <c r="I484" s="10" t="str">
        <f aca="false">Parámetros!$B$29</f>
        <v>Clásica</v>
      </c>
      <c r="J484" s="11" t="s">
        <v>5226</v>
      </c>
      <c r="K484" s="10" t="str">
        <f aca="false">Parámetros!$B$30</f>
        <v>Mercado Envíos</v>
      </c>
      <c r="L484" s="2" t="str">
        <f aca="false">IF(F484&gt;=Parámetros!$B$7,"Envío gratis (obligatorio en Mercado Libre)",Parámetros!$B$31)</f>
        <v>Envío gratis (obligatorio en Mercado Libre)</v>
      </c>
      <c r="M484" s="10" t="str">
        <f aca="false">Parámetros!$B$32</f>
        <v>No acepto</v>
      </c>
      <c r="N484" s="10" t="str">
        <f aca="false">Parámetros!$B$33</f>
        <v>Sin garantía</v>
      </c>
      <c r="O484" s="2"/>
      <c r="P484" s="2" t="s">
        <v>5227</v>
      </c>
      <c r="Q484" s="2" t="s">
        <v>2277</v>
      </c>
      <c r="R484" s="2" t="s">
        <v>5227</v>
      </c>
      <c r="S484" s="2"/>
      <c r="T484" s="2" t="s">
        <v>149</v>
      </c>
      <c r="U484" s="2" t="n">
        <v>30</v>
      </c>
      <c r="V484" s="2" t="s">
        <v>130</v>
      </c>
      <c r="W484" s="2" t="n">
        <v>30</v>
      </c>
      <c r="X484" s="2" t="s">
        <v>5228</v>
      </c>
      <c r="Y484" s="2" t="s">
        <v>5229</v>
      </c>
      <c r="Z484" s="2" t="s">
        <v>133</v>
      </c>
      <c r="AA484" s="2" t="s">
        <v>81</v>
      </c>
      <c r="AB484" s="2"/>
      <c r="AC484" s="2"/>
      <c r="AD484" s="2"/>
      <c r="AE484" s="2"/>
      <c r="AF484" s="2"/>
      <c r="AG484" s="2" t="s">
        <v>5230</v>
      </c>
      <c r="AH484" s="2" t="s">
        <v>5231</v>
      </c>
      <c r="AI484" s="2"/>
      <c r="AJ484" s="2"/>
      <c r="AK484" s="2"/>
      <c r="AL484" s="2"/>
      <c r="AM484" s="2"/>
      <c r="AN484" s="2" t="s">
        <v>87</v>
      </c>
      <c r="AO484" s="2" t="s">
        <v>5232</v>
      </c>
      <c r="AP484" s="2" t="s">
        <v>89</v>
      </c>
    </row>
    <row r="485" customFormat="false" ht="15" hidden="false" customHeight="false" outlineLevel="0" collapsed="false">
      <c r="A485" s="8" t="s">
        <v>5233</v>
      </c>
      <c r="B485" s="8" t="s">
        <v>5233</v>
      </c>
      <c r="C485" s="2" t="s">
        <v>5234</v>
      </c>
      <c r="D485" s="2" t="s">
        <v>448</v>
      </c>
      <c r="E485" s="2" t="s">
        <v>449</v>
      </c>
      <c r="F485" s="9" t="n">
        <f aca="false">Precios!N485</f>
        <v>122</v>
      </c>
      <c r="G485" s="2" t="n">
        <v>0</v>
      </c>
      <c r="H485" s="10" t="str">
        <f aca="false">Parámetros!$B$28</f>
        <v>Nuevo</v>
      </c>
      <c r="I485" s="10" t="str">
        <f aca="false">Parámetros!$B$29</f>
        <v>Clásica</v>
      </c>
      <c r="J485" s="11" t="s">
        <v>5235</v>
      </c>
      <c r="K485" s="10" t="str">
        <f aca="false">Parámetros!$B$30</f>
        <v>Mercado Envíos</v>
      </c>
      <c r="L485" s="2" t="str">
        <f aca="false">IF(F485&gt;=Parámetros!$B$7,"Envío gratis (obligatorio en Mercado Libre)",Parámetros!$B$31)</f>
        <v>A cargo del comprador</v>
      </c>
      <c r="M485" s="10" t="str">
        <f aca="false">Parámetros!$B$32</f>
        <v>No acepto</v>
      </c>
      <c r="N485" s="10" t="str">
        <f aca="false">Parámetros!$B$33</f>
        <v>Sin garantía</v>
      </c>
      <c r="O485" s="2"/>
      <c r="P485" s="2" t="s">
        <v>2662</v>
      </c>
      <c r="Q485" s="2" t="s">
        <v>2663</v>
      </c>
      <c r="R485" s="2" t="s">
        <v>5236</v>
      </c>
      <c r="S485" s="2"/>
      <c r="T485" s="2" t="s">
        <v>149</v>
      </c>
      <c r="U485" s="2" t="n">
        <v>14</v>
      </c>
      <c r="V485" s="2" t="s">
        <v>130</v>
      </c>
      <c r="W485" s="2" t="n">
        <v>14</v>
      </c>
      <c r="X485" s="2" t="s">
        <v>5237</v>
      </c>
      <c r="Y485" s="2" t="s">
        <v>2189</v>
      </c>
      <c r="Z485" s="2" t="s">
        <v>133</v>
      </c>
      <c r="AA485" s="2" t="s">
        <v>533</v>
      </c>
      <c r="AB485" s="2"/>
      <c r="AC485" s="2"/>
      <c r="AD485" s="2"/>
      <c r="AE485" s="2"/>
      <c r="AF485" s="2"/>
      <c r="AG485" s="2" t="s">
        <v>5238</v>
      </c>
      <c r="AH485" s="2" t="s">
        <v>5239</v>
      </c>
      <c r="AI485" s="2"/>
      <c r="AJ485" s="2"/>
      <c r="AK485" s="2"/>
      <c r="AL485" s="2"/>
      <c r="AM485" s="2"/>
      <c r="AN485" s="2" t="s">
        <v>87</v>
      </c>
      <c r="AO485" s="2" t="s">
        <v>5240</v>
      </c>
      <c r="AP485" s="2" t="s">
        <v>89</v>
      </c>
    </row>
    <row r="486" customFormat="false" ht="15" hidden="false" customHeight="false" outlineLevel="0" collapsed="false">
      <c r="A486" s="8" t="s">
        <v>5241</v>
      </c>
      <c r="B486" s="8" t="s">
        <v>5241</v>
      </c>
      <c r="C486" s="2" t="s">
        <v>5242</v>
      </c>
      <c r="D486" s="2" t="s">
        <v>2370</v>
      </c>
      <c r="E486" s="2" t="s">
        <v>2371</v>
      </c>
      <c r="F486" s="9" t="n">
        <f aca="false">Precios!N486</f>
        <v>193</v>
      </c>
      <c r="G486" s="2" t="n">
        <v>0</v>
      </c>
      <c r="H486" s="10" t="str">
        <f aca="false">Parámetros!$B$28</f>
        <v>Nuevo</v>
      </c>
      <c r="I486" s="10" t="str">
        <f aca="false">Parámetros!$B$29</f>
        <v>Clásica</v>
      </c>
      <c r="J486" s="11" t="s">
        <v>5243</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c r="P486" s="2" t="s">
        <v>5244</v>
      </c>
      <c r="Q486" s="2" t="s">
        <v>2374</v>
      </c>
      <c r="R486" s="2" t="s">
        <v>5245</v>
      </c>
      <c r="S486" s="2" t="s">
        <v>5246</v>
      </c>
      <c r="T486" s="2" t="s">
        <v>2375</v>
      </c>
      <c r="U486" s="2" t="n">
        <v>16</v>
      </c>
      <c r="V486" s="2" t="s">
        <v>2376</v>
      </c>
      <c r="W486" s="2" t="n">
        <v>16</v>
      </c>
      <c r="X486" s="2" t="s">
        <v>5247</v>
      </c>
      <c r="Y486" s="2" t="s">
        <v>5248</v>
      </c>
      <c r="Z486" s="2" t="s">
        <v>133</v>
      </c>
      <c r="AA486" s="2" t="s">
        <v>81</v>
      </c>
      <c r="AB486" s="2"/>
      <c r="AC486" s="2" t="s">
        <v>5249</v>
      </c>
      <c r="AD486" s="2"/>
      <c r="AE486" s="2"/>
      <c r="AF486" s="2"/>
      <c r="AG486" s="2" t="s">
        <v>5250</v>
      </c>
      <c r="AH486" s="2" t="s">
        <v>5251</v>
      </c>
      <c r="AI486" s="2" t="s">
        <v>5252</v>
      </c>
      <c r="AJ486" s="2"/>
      <c r="AK486" s="2"/>
      <c r="AL486" s="2"/>
      <c r="AM486" s="2"/>
      <c r="AN486" s="2" t="s">
        <v>87</v>
      </c>
      <c r="AO486" s="2" t="s">
        <v>5253</v>
      </c>
      <c r="AP486" s="2" t="s">
        <v>89</v>
      </c>
    </row>
    <row r="487" customFormat="false" ht="15" hidden="false" customHeight="false" outlineLevel="0" collapsed="false">
      <c r="A487" s="8" t="s">
        <v>5254</v>
      </c>
      <c r="B487" s="8" t="s">
        <v>5254</v>
      </c>
      <c r="C487" s="2" t="s">
        <v>5255</v>
      </c>
      <c r="D487" s="2" t="s">
        <v>448</v>
      </c>
      <c r="E487" s="2" t="s">
        <v>449</v>
      </c>
      <c r="F487" s="9" t="n">
        <f aca="false">Precios!N487</f>
        <v>246</v>
      </c>
      <c r="G487" s="2" t="n">
        <v>0</v>
      </c>
      <c r="H487" s="10" t="str">
        <f aca="false">Parámetros!$B$28</f>
        <v>Nuevo</v>
      </c>
      <c r="I487" s="10" t="str">
        <f aca="false">Parámetros!$B$29</f>
        <v>Clásica</v>
      </c>
      <c r="J487" s="11" t="s">
        <v>5256</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c r="P487" s="2" t="s">
        <v>5257</v>
      </c>
      <c r="Q487" s="2" t="s">
        <v>2534</v>
      </c>
      <c r="R487" s="2" t="s">
        <v>5257</v>
      </c>
      <c r="S487" s="2"/>
      <c r="T487" s="2" t="s">
        <v>216</v>
      </c>
      <c r="U487" s="2" t="n">
        <v>12</v>
      </c>
      <c r="V487" s="2" t="s">
        <v>217</v>
      </c>
      <c r="W487" s="2" t="n">
        <v>12</v>
      </c>
      <c r="X487" s="2" t="s">
        <v>4057</v>
      </c>
      <c r="Y487" s="2" t="s">
        <v>453</v>
      </c>
      <c r="Z487" s="2" t="s">
        <v>133</v>
      </c>
      <c r="AA487" s="2" t="s">
        <v>81</v>
      </c>
      <c r="AB487" s="2"/>
      <c r="AC487" s="2"/>
      <c r="AD487" s="2"/>
      <c r="AE487" s="2"/>
      <c r="AF487" s="2"/>
      <c r="AG487" s="2" t="s">
        <v>5238</v>
      </c>
      <c r="AH487" s="2" t="s">
        <v>5258</v>
      </c>
      <c r="AI487" s="2" t="s">
        <v>5259</v>
      </c>
      <c r="AJ487" s="2"/>
      <c r="AK487" s="2"/>
      <c r="AL487" s="2"/>
      <c r="AM487" s="2"/>
      <c r="AN487" s="2" t="s">
        <v>87</v>
      </c>
      <c r="AO487" s="2" t="s">
        <v>5260</v>
      </c>
      <c r="AP487" s="2" t="s">
        <v>89</v>
      </c>
    </row>
    <row r="488" customFormat="false" ht="15" hidden="false" customHeight="false" outlineLevel="0" collapsed="false">
      <c r="A488" s="8" t="s">
        <v>5261</v>
      </c>
      <c r="B488" s="8" t="s">
        <v>5261</v>
      </c>
      <c r="C488" s="2" t="s">
        <v>5262</v>
      </c>
      <c r="D488" s="2" t="s">
        <v>327</v>
      </c>
      <c r="E488" s="2" t="s">
        <v>328</v>
      </c>
      <c r="F488" s="9" t="n">
        <f aca="false">Precios!N488</f>
        <v>88</v>
      </c>
      <c r="G488" s="2" t="n">
        <v>647</v>
      </c>
      <c r="H488" s="10" t="str">
        <f aca="false">Parámetros!$B$28</f>
        <v>Nuevo</v>
      </c>
      <c r="I488" s="10" t="str">
        <f aca="false">Parámetros!$B$29</f>
        <v>Clásica</v>
      </c>
      <c r="J488" s="11" t="s">
        <v>5263</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c r="P488" s="2" t="s">
        <v>1724</v>
      </c>
      <c r="Q488" s="2" t="s">
        <v>126</v>
      </c>
      <c r="R488" s="2" t="s">
        <v>5264</v>
      </c>
      <c r="S488" s="2"/>
      <c r="T488" s="2" t="s">
        <v>3963</v>
      </c>
      <c r="U488" s="2" t="n">
        <v>12</v>
      </c>
      <c r="V488" s="2" t="s">
        <v>130</v>
      </c>
      <c r="W488" s="2" t="n">
        <v>12</v>
      </c>
      <c r="X488" s="2" t="s">
        <v>5265</v>
      </c>
      <c r="Y488" s="2" t="s">
        <v>5266</v>
      </c>
      <c r="Z488" s="2" t="s">
        <v>133</v>
      </c>
      <c r="AA488" s="2" t="s">
        <v>81</v>
      </c>
      <c r="AB488" s="2"/>
      <c r="AC488" s="2"/>
      <c r="AD488" s="2"/>
      <c r="AE488" s="2"/>
      <c r="AF488" s="2"/>
      <c r="AG488" s="2" t="s">
        <v>5267</v>
      </c>
      <c r="AH488" s="2" t="s">
        <v>5268</v>
      </c>
      <c r="AI488" s="2"/>
      <c r="AJ488" s="2"/>
      <c r="AK488" s="2"/>
      <c r="AL488" s="2"/>
      <c r="AM488" s="2"/>
      <c r="AN488" s="2" t="s">
        <v>87</v>
      </c>
      <c r="AO488" s="2" t="s">
        <v>5269</v>
      </c>
      <c r="AP488" s="2" t="s">
        <v>89</v>
      </c>
    </row>
    <row r="489" customFormat="false" ht="15" hidden="false" customHeight="false" outlineLevel="0" collapsed="false">
      <c r="A489" s="8" t="s">
        <v>5270</v>
      </c>
      <c r="B489" s="8" t="s">
        <v>5270</v>
      </c>
      <c r="C489" s="2" t="s">
        <v>5271</v>
      </c>
      <c r="D489" s="2" t="s">
        <v>704</v>
      </c>
      <c r="E489" s="2" t="s">
        <v>705</v>
      </c>
      <c r="F489" s="9" t="n">
        <f aca="false">Precios!N489</f>
        <v>182</v>
      </c>
      <c r="G489" s="2" t="n">
        <v>238</v>
      </c>
      <c r="H489" s="10" t="str">
        <f aca="false">Parámetros!$B$28</f>
        <v>Nuevo</v>
      </c>
      <c r="I489" s="10" t="str">
        <f aca="false">Parámetros!$B$29</f>
        <v>Clásica</v>
      </c>
      <c r="J489" s="11" t="s">
        <v>5272</v>
      </c>
      <c r="K489" s="10" t="str">
        <f aca="false">Parámetros!$B$30</f>
        <v>Mercado Envíos</v>
      </c>
      <c r="L489" s="2" t="str">
        <f aca="false">IF(F489&gt;=Parámetros!$B$7,"Envío gratis (obligatorio en Mercado Libre)",Parámetros!$B$31)</f>
        <v>A cargo del comprador</v>
      </c>
      <c r="M489" s="10" t="str">
        <f aca="false">Parámetros!$B$32</f>
        <v>No acepto</v>
      </c>
      <c r="N489" s="10" t="str">
        <f aca="false">Parámetros!$B$33</f>
        <v>Sin garantía</v>
      </c>
      <c r="O489" s="2"/>
      <c r="P489" s="2" t="s">
        <v>3664</v>
      </c>
      <c r="Q489" s="2" t="s">
        <v>126</v>
      </c>
      <c r="R489" s="2" t="s">
        <v>5273</v>
      </c>
      <c r="S489" s="2" t="s">
        <v>5274</v>
      </c>
      <c r="T489" s="2" t="s">
        <v>5275</v>
      </c>
      <c r="U489" s="2" t="n">
        <v>15</v>
      </c>
      <c r="V489" s="2" t="s">
        <v>77</v>
      </c>
      <c r="W489" s="2" t="n">
        <v>1</v>
      </c>
      <c r="X489" s="2" t="s">
        <v>5206</v>
      </c>
      <c r="Y489" s="2" t="s">
        <v>5276</v>
      </c>
      <c r="Z489" s="2" t="s">
        <v>3669</v>
      </c>
      <c r="AA489" s="2" t="s">
        <v>3374</v>
      </c>
      <c r="AB489" s="2"/>
      <c r="AC489" s="2" t="s">
        <v>5277</v>
      </c>
      <c r="AD489" s="2"/>
      <c r="AE489" s="2"/>
      <c r="AF489" s="2"/>
      <c r="AG489" s="2" t="s">
        <v>5209</v>
      </c>
      <c r="AH489" s="2" t="s">
        <v>5278</v>
      </c>
      <c r="AI489" s="2"/>
      <c r="AJ489" s="2"/>
      <c r="AK489" s="2"/>
      <c r="AL489" s="2"/>
      <c r="AM489" s="2"/>
      <c r="AN489" s="2" t="s">
        <v>87</v>
      </c>
      <c r="AO489" s="2" t="s">
        <v>5279</v>
      </c>
      <c r="AP489" s="2" t="s">
        <v>89</v>
      </c>
    </row>
    <row r="490" customFormat="false" ht="15" hidden="false" customHeight="false" outlineLevel="0" collapsed="false">
      <c r="A490" s="8" t="s">
        <v>5280</v>
      </c>
      <c r="B490" s="8" t="s">
        <v>5280</v>
      </c>
      <c r="C490" s="2" t="s">
        <v>5281</v>
      </c>
      <c r="D490" s="2" t="s">
        <v>448</v>
      </c>
      <c r="E490" s="2" t="s">
        <v>449</v>
      </c>
      <c r="F490" s="9" t="n">
        <f aca="false">Precios!N490</f>
        <v>743</v>
      </c>
      <c r="G490" s="2" t="n">
        <v>0</v>
      </c>
      <c r="H490" s="10" t="str">
        <f aca="false">Parámetros!$B$28</f>
        <v>Nuevo</v>
      </c>
      <c r="I490" s="10" t="str">
        <f aca="false">Parámetros!$B$29</f>
        <v>Clásica</v>
      </c>
      <c r="J490" s="11" t="s">
        <v>5282</v>
      </c>
      <c r="K490" s="10" t="str">
        <f aca="false">Parámetros!$B$30</f>
        <v>Mercado Envíos</v>
      </c>
      <c r="L490" s="2" t="str">
        <f aca="false">IF(F490&gt;=Parámetros!$B$7,"Envío gratis (obligatorio en Mercado Libre)",Parámetros!$B$31)</f>
        <v>Envío gratis (obligatorio en Mercado Libre)</v>
      </c>
      <c r="M490" s="10" t="str">
        <f aca="false">Parámetros!$B$32</f>
        <v>No acepto</v>
      </c>
      <c r="N490" s="10" t="str">
        <f aca="false">Parámetros!$B$33</f>
        <v>Sin garantía</v>
      </c>
      <c r="O490" s="2"/>
      <c r="P490" s="2" t="s">
        <v>5283</v>
      </c>
      <c r="Q490" s="2" t="s">
        <v>830</v>
      </c>
      <c r="R490" s="2" t="s">
        <v>5283</v>
      </c>
      <c r="S490" s="2"/>
      <c r="T490" s="2" t="s">
        <v>149</v>
      </c>
      <c r="U490" s="2" t="n">
        <v>10</v>
      </c>
      <c r="V490" s="2" t="s">
        <v>130</v>
      </c>
      <c r="W490" s="2" t="n">
        <v>10</v>
      </c>
      <c r="X490" s="2" t="s">
        <v>5284</v>
      </c>
      <c r="Y490" s="2" t="s">
        <v>453</v>
      </c>
      <c r="Z490" s="2" t="s">
        <v>133</v>
      </c>
      <c r="AA490" s="2" t="s">
        <v>81</v>
      </c>
      <c r="AB490" s="2"/>
      <c r="AC490" s="2"/>
      <c r="AD490" s="2"/>
      <c r="AE490" s="2"/>
      <c r="AF490" s="2"/>
      <c r="AG490" s="2" t="s">
        <v>5285</v>
      </c>
      <c r="AH490" s="2" t="s">
        <v>5286</v>
      </c>
      <c r="AI490" s="2"/>
      <c r="AJ490" s="2"/>
      <c r="AK490" s="2"/>
      <c r="AL490" s="2"/>
      <c r="AM490" s="2"/>
      <c r="AN490" s="2" t="s">
        <v>87</v>
      </c>
      <c r="AO490" s="2" t="s">
        <v>5287</v>
      </c>
      <c r="AP490" s="2" t="s">
        <v>89</v>
      </c>
    </row>
    <row r="491" customFormat="false" ht="15" hidden="false" customHeight="false" outlineLevel="0" collapsed="false">
      <c r="A491" s="8" t="s">
        <v>5288</v>
      </c>
      <c r="B491" s="8" t="s">
        <v>5288</v>
      </c>
      <c r="C491" s="2" t="s">
        <v>5289</v>
      </c>
      <c r="D491" s="2" t="s">
        <v>2732</v>
      </c>
      <c r="E491" s="2" t="s">
        <v>2733</v>
      </c>
      <c r="F491" s="9" t="n">
        <f aca="false">Precios!N491</f>
        <v>424</v>
      </c>
      <c r="G491" s="2" t="n">
        <v>96</v>
      </c>
      <c r="H491" s="10" t="str">
        <f aca="false">Parámetros!$B$28</f>
        <v>Nuevo</v>
      </c>
      <c r="I491" s="10" t="str">
        <f aca="false">Parámetros!$B$29</f>
        <v>Clásica</v>
      </c>
      <c r="J491" s="11" t="s">
        <v>5290</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c r="P491" s="2" t="s">
        <v>5291</v>
      </c>
      <c r="Q491" s="2" t="s">
        <v>830</v>
      </c>
      <c r="R491" s="2" t="s">
        <v>5291</v>
      </c>
      <c r="S491" s="2"/>
      <c r="T491" s="2" t="s">
        <v>4621</v>
      </c>
      <c r="U491" s="2" t="n">
        <v>60</v>
      </c>
      <c r="V491" s="2" t="s">
        <v>77</v>
      </c>
      <c r="W491" s="2" t="n">
        <v>1</v>
      </c>
      <c r="X491" s="2" t="s">
        <v>5292</v>
      </c>
      <c r="Y491" s="2" t="s">
        <v>5293</v>
      </c>
      <c r="Z491" s="2" t="s">
        <v>133</v>
      </c>
      <c r="AA491" s="2"/>
      <c r="AB491" s="2"/>
      <c r="AC491" s="2"/>
      <c r="AD491" s="2"/>
      <c r="AE491" s="2"/>
      <c r="AF491" s="2"/>
      <c r="AG491" s="2" t="s">
        <v>5294</v>
      </c>
      <c r="AH491" s="2" t="s">
        <v>5295</v>
      </c>
      <c r="AI491" s="2" t="s">
        <v>5296</v>
      </c>
      <c r="AJ491" s="2" t="s">
        <v>5297</v>
      </c>
      <c r="AK491" s="2"/>
      <c r="AL491" s="2"/>
      <c r="AM491" s="2"/>
      <c r="AN491" s="2" t="s">
        <v>87</v>
      </c>
      <c r="AO491" s="2" t="s">
        <v>5298</v>
      </c>
      <c r="AP491" s="2" t="s">
        <v>89</v>
      </c>
    </row>
    <row r="492" customFormat="false" ht="15" hidden="false" customHeight="false" outlineLevel="0" collapsed="false">
      <c r="A492" s="8" t="s">
        <v>5299</v>
      </c>
      <c r="B492" s="8" t="s">
        <v>5299</v>
      </c>
      <c r="C492" s="2" t="s">
        <v>5300</v>
      </c>
      <c r="D492" s="2" t="s">
        <v>542</v>
      </c>
      <c r="E492" s="2" t="s">
        <v>543</v>
      </c>
      <c r="F492" s="9" t="n">
        <f aca="false">Precios!N492</f>
        <v>78</v>
      </c>
      <c r="G492" s="2" t="n">
        <v>2569</v>
      </c>
      <c r="H492" s="10" t="str">
        <f aca="false">Parámetros!$B$28</f>
        <v>Nuevo</v>
      </c>
      <c r="I492" s="10" t="str">
        <f aca="false">Parámetros!$B$29</f>
        <v>Clásica</v>
      </c>
      <c r="J492" s="11" t="s">
        <v>5301</v>
      </c>
      <c r="K492" s="10" t="str">
        <f aca="false">Parámetros!$B$30</f>
        <v>Mercado Envíos</v>
      </c>
      <c r="L492" s="2" t="str">
        <f aca="false">IF(F492&gt;=Parámetros!$B$7,"Envío gratis (obligatorio en Mercado Libre)",Parámetros!$B$31)</f>
        <v>A cargo del comprador</v>
      </c>
      <c r="M492" s="10" t="str">
        <f aca="false">Parámetros!$B$32</f>
        <v>No acepto</v>
      </c>
      <c r="N492" s="10" t="str">
        <f aca="false">Parámetros!$B$33</f>
        <v>Sin garantía</v>
      </c>
      <c r="O492" s="2"/>
      <c r="P492" s="2" t="s">
        <v>5302</v>
      </c>
      <c r="Q492" s="2" t="s">
        <v>4207</v>
      </c>
      <c r="R492" s="2" t="s">
        <v>5303</v>
      </c>
      <c r="S492" s="2"/>
      <c r="T492" s="2" t="s">
        <v>5304</v>
      </c>
      <c r="U492" s="2" t="n">
        <v>1</v>
      </c>
      <c r="V492" s="2" t="s">
        <v>3539</v>
      </c>
      <c r="W492" s="2" t="n">
        <v>1</v>
      </c>
      <c r="X492" s="2" t="s">
        <v>549</v>
      </c>
      <c r="Y492" s="2" t="s">
        <v>550</v>
      </c>
      <c r="Z492" s="2" t="s">
        <v>133</v>
      </c>
      <c r="AA492" s="2" t="s">
        <v>5196</v>
      </c>
      <c r="AB492" s="2"/>
      <c r="AC492" s="2"/>
      <c r="AD492" s="2" t="s">
        <v>551</v>
      </c>
      <c r="AE492" s="2"/>
      <c r="AF492" s="2"/>
      <c r="AG492" s="2" t="s">
        <v>5305</v>
      </c>
      <c r="AH492" s="2" t="s">
        <v>5306</v>
      </c>
      <c r="AI492" s="2"/>
      <c r="AJ492" s="2"/>
      <c r="AK492" s="2"/>
      <c r="AL492" s="2"/>
      <c r="AM492" s="2"/>
      <c r="AN492" s="2" t="s">
        <v>87</v>
      </c>
      <c r="AO492" s="2" t="s">
        <v>5307</v>
      </c>
      <c r="AP492" s="2" t="s">
        <v>89</v>
      </c>
    </row>
    <row r="493" customFormat="false" ht="15" hidden="false" customHeight="false" outlineLevel="0" collapsed="false">
      <c r="A493" s="8" t="s">
        <v>5308</v>
      </c>
      <c r="B493" s="8" t="s">
        <v>5308</v>
      </c>
      <c r="C493" s="2" t="s">
        <v>5309</v>
      </c>
      <c r="D493" s="2" t="s">
        <v>5310</v>
      </c>
      <c r="E493" s="2" t="s">
        <v>5311</v>
      </c>
      <c r="F493" s="9" t="n">
        <f aca="false">Precios!N493</f>
        <v>130</v>
      </c>
      <c r="G493" s="2" t="n">
        <v>817</v>
      </c>
      <c r="H493" s="10" t="str">
        <f aca="false">Parámetros!$B$28</f>
        <v>Nuevo</v>
      </c>
      <c r="I493" s="10" t="str">
        <f aca="false">Parámetros!$B$29</f>
        <v>Clásica</v>
      </c>
      <c r="J493" s="11" t="s">
        <v>5312</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c r="P493" s="2" t="s">
        <v>4172</v>
      </c>
      <c r="Q493" s="2"/>
      <c r="R493" s="2" t="s">
        <v>5313</v>
      </c>
      <c r="S493" s="2" t="s">
        <v>4173</v>
      </c>
      <c r="T493" s="2" t="s">
        <v>5314</v>
      </c>
      <c r="U493" s="2" t="n">
        <v>60</v>
      </c>
      <c r="V493" s="2" t="s">
        <v>77</v>
      </c>
      <c r="W493" s="2" t="n">
        <v>1</v>
      </c>
      <c r="X493" s="2" t="s">
        <v>4175</v>
      </c>
      <c r="Y493" s="2" t="s">
        <v>2317</v>
      </c>
      <c r="Z493" s="2" t="s">
        <v>337</v>
      </c>
      <c r="AA493" s="2" t="s">
        <v>5315</v>
      </c>
      <c r="AB493" s="2"/>
      <c r="AC493" s="2"/>
      <c r="AD493" s="2"/>
      <c r="AE493" s="2" t="s">
        <v>5316</v>
      </c>
      <c r="AF493" s="2"/>
      <c r="AG493" s="2" t="s">
        <v>5317</v>
      </c>
      <c r="AH493" s="2" t="s">
        <v>5318</v>
      </c>
      <c r="AI493" s="2"/>
      <c r="AJ493" s="2"/>
      <c r="AK493" s="2"/>
      <c r="AL493" s="2"/>
      <c r="AM493" s="2"/>
      <c r="AN493" s="2" t="s">
        <v>87</v>
      </c>
      <c r="AO493" s="2" t="s">
        <v>5319</v>
      </c>
      <c r="AP493" s="2" t="s">
        <v>89</v>
      </c>
    </row>
    <row r="494" customFormat="false" ht="15" hidden="false" customHeight="false" outlineLevel="0" collapsed="false">
      <c r="A494" s="8" t="s">
        <v>5320</v>
      </c>
      <c r="B494" s="8" t="s">
        <v>5320</v>
      </c>
      <c r="C494" s="2" t="s">
        <v>5321</v>
      </c>
      <c r="D494" s="2" t="s">
        <v>237</v>
      </c>
      <c r="E494" s="2" t="s">
        <v>238</v>
      </c>
      <c r="F494" s="9" t="n">
        <f aca="false">Precios!N494</f>
        <v>446</v>
      </c>
      <c r="G494" s="2" t="n">
        <v>120</v>
      </c>
      <c r="H494" s="10" t="str">
        <f aca="false">Parámetros!$B$28</f>
        <v>Nuevo</v>
      </c>
      <c r="I494" s="10" t="str">
        <f aca="false">Parámetros!$B$29</f>
        <v>Clásica</v>
      </c>
      <c r="J494" s="11" t="s">
        <v>5322</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c r="P494" s="2" t="s">
        <v>5323</v>
      </c>
      <c r="Q494" s="2" t="s">
        <v>708</v>
      </c>
      <c r="R494" s="2" t="s">
        <v>5323</v>
      </c>
      <c r="S494" s="2"/>
      <c r="T494" s="2" t="s">
        <v>149</v>
      </c>
      <c r="U494" s="2" t="n">
        <v>10</v>
      </c>
      <c r="V494" s="2" t="s">
        <v>130</v>
      </c>
      <c r="W494" s="2" t="n">
        <v>10</v>
      </c>
      <c r="X494" s="2" t="s">
        <v>5324</v>
      </c>
      <c r="Y494" s="2" t="s">
        <v>2737</v>
      </c>
      <c r="Z494" s="2" t="s">
        <v>133</v>
      </c>
      <c r="AA494" s="2" t="s">
        <v>81</v>
      </c>
      <c r="AB494" s="2"/>
      <c r="AC494" s="2"/>
      <c r="AD494" s="2"/>
      <c r="AE494" s="2"/>
      <c r="AF494" s="2"/>
      <c r="AG494" s="2" t="s">
        <v>5325</v>
      </c>
      <c r="AH494" s="2" t="s">
        <v>5326</v>
      </c>
      <c r="AI494" s="2" t="s">
        <v>5327</v>
      </c>
      <c r="AJ494" s="2"/>
      <c r="AK494" s="2"/>
      <c r="AL494" s="2"/>
      <c r="AM494" s="2"/>
      <c r="AN494" s="2" t="s">
        <v>87</v>
      </c>
      <c r="AO494" s="2" t="s">
        <v>5328</v>
      </c>
      <c r="AP494" s="2" t="s">
        <v>89</v>
      </c>
    </row>
    <row r="495" customFormat="false" ht="15" hidden="false" customHeight="false" outlineLevel="0" collapsed="false">
      <c r="A495" s="8" t="s">
        <v>5329</v>
      </c>
      <c r="B495" s="8" t="s">
        <v>5329</v>
      </c>
      <c r="C495" s="2" t="s">
        <v>5330</v>
      </c>
      <c r="D495" s="2" t="s">
        <v>141</v>
      </c>
      <c r="E495" s="2" t="s">
        <v>142</v>
      </c>
      <c r="F495" s="9" t="n">
        <f aca="false">Precios!N495</f>
        <v>88</v>
      </c>
      <c r="G495" s="2" t="n">
        <v>632</v>
      </c>
      <c r="H495" s="10" t="str">
        <f aca="false">Parámetros!$B$28</f>
        <v>Nuevo</v>
      </c>
      <c r="I495" s="10" t="str">
        <f aca="false">Parámetros!$B$29</f>
        <v>Clásica</v>
      </c>
      <c r="J495" s="11" t="s">
        <v>5331</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c r="P495" s="2" t="s">
        <v>5033</v>
      </c>
      <c r="Q495" s="2" t="s">
        <v>4026</v>
      </c>
      <c r="R495" s="2" t="s">
        <v>5332</v>
      </c>
      <c r="S495" s="2"/>
      <c r="T495" s="2" t="s">
        <v>5333</v>
      </c>
      <c r="U495" s="2" t="n">
        <v>10</v>
      </c>
      <c r="V495" s="2" t="s">
        <v>130</v>
      </c>
      <c r="W495" s="2" t="n">
        <v>10</v>
      </c>
      <c r="X495" s="2" t="s">
        <v>1633</v>
      </c>
      <c r="Y495" s="2" t="s">
        <v>5334</v>
      </c>
      <c r="Z495" s="2" t="s">
        <v>133</v>
      </c>
      <c r="AA495" s="2" t="s">
        <v>4610</v>
      </c>
      <c r="AB495" s="2"/>
      <c r="AC495" s="2"/>
      <c r="AD495" s="2"/>
      <c r="AE495" s="2"/>
      <c r="AF495" s="2" t="s">
        <v>5335</v>
      </c>
      <c r="AG495" s="2" t="s">
        <v>5336</v>
      </c>
      <c r="AH495" s="2" t="s">
        <v>5337</v>
      </c>
      <c r="AI495" s="2" t="s">
        <v>5338</v>
      </c>
      <c r="AJ495" s="2" t="s">
        <v>5339</v>
      </c>
      <c r="AK495" s="2"/>
      <c r="AL495" s="2"/>
      <c r="AM495" s="2"/>
      <c r="AN495" s="2" t="s">
        <v>87</v>
      </c>
      <c r="AO495" s="2" t="s">
        <v>5340</v>
      </c>
      <c r="AP495" s="2" t="s">
        <v>89</v>
      </c>
    </row>
    <row r="496" customFormat="false" ht="15" hidden="false" customHeight="false" outlineLevel="0" collapsed="false">
      <c r="A496" s="8" t="s">
        <v>5341</v>
      </c>
      <c r="B496" s="8" t="s">
        <v>5341</v>
      </c>
      <c r="C496" s="2" t="s">
        <v>5342</v>
      </c>
      <c r="D496" s="2" t="s">
        <v>2118</v>
      </c>
      <c r="E496" s="2" t="s">
        <v>2119</v>
      </c>
      <c r="F496" s="9" t="n">
        <f aca="false">Precios!N496</f>
        <v>59</v>
      </c>
      <c r="G496" s="2" t="n">
        <v>200</v>
      </c>
      <c r="H496" s="10" t="str">
        <f aca="false">Parámetros!$B$28</f>
        <v>Nuevo</v>
      </c>
      <c r="I496" s="10" t="str">
        <f aca="false">Parámetros!$B$29</f>
        <v>Clásica</v>
      </c>
      <c r="J496" s="11" t="s">
        <v>5343</v>
      </c>
      <c r="K496" s="10" t="str">
        <f aca="false">Parámetros!$B$30</f>
        <v>Mercado Envíos</v>
      </c>
      <c r="L496" s="2" t="str">
        <f aca="false">IF(F496&gt;=Parámetros!$B$7,"Envío gratis (obligatorio en Mercado Libre)",Parámetros!$B$31)</f>
        <v>A cargo del comprador</v>
      </c>
      <c r="M496" s="10" t="str">
        <f aca="false">Parámetros!$B$32</f>
        <v>No acepto</v>
      </c>
      <c r="N496" s="10" t="str">
        <f aca="false">Parámetros!$B$33</f>
        <v>Sin garantía</v>
      </c>
      <c r="O496" s="2"/>
      <c r="P496" s="2" t="s">
        <v>5344</v>
      </c>
      <c r="Q496" s="2" t="s">
        <v>5345</v>
      </c>
      <c r="R496" s="2" t="s">
        <v>5346</v>
      </c>
      <c r="S496" s="2" t="s">
        <v>5347</v>
      </c>
      <c r="T496" s="2" t="s">
        <v>5348</v>
      </c>
      <c r="U496" s="2" t="n">
        <v>250</v>
      </c>
      <c r="V496" s="2" t="s">
        <v>100</v>
      </c>
      <c r="W496" s="2"/>
      <c r="X496" s="2"/>
      <c r="Y496" s="2"/>
      <c r="Z496" s="2"/>
      <c r="AA496" s="2"/>
      <c r="AB496" s="2"/>
      <c r="AC496" s="2"/>
      <c r="AD496" s="2"/>
      <c r="AE496" s="2" t="s">
        <v>2363</v>
      </c>
      <c r="AF496" s="2"/>
      <c r="AG496" s="2" t="s">
        <v>5349</v>
      </c>
      <c r="AH496" s="2" t="s">
        <v>5350</v>
      </c>
      <c r="AI496" s="2" t="s">
        <v>5351</v>
      </c>
      <c r="AJ496" s="2"/>
      <c r="AK496" s="2"/>
      <c r="AL496" s="2"/>
      <c r="AM496" s="2"/>
      <c r="AN496" s="2" t="s">
        <v>172</v>
      </c>
      <c r="AO496" s="2" t="s">
        <v>5352</v>
      </c>
      <c r="AP496" s="2" t="s">
        <v>89</v>
      </c>
    </row>
    <row r="497" customFormat="false" ht="15" hidden="false" customHeight="false" outlineLevel="0" collapsed="false">
      <c r="A497" s="8" t="s">
        <v>5353</v>
      </c>
      <c r="B497" s="8" t="s">
        <v>5353</v>
      </c>
      <c r="C497" s="2" t="s">
        <v>5354</v>
      </c>
      <c r="D497" s="2" t="s">
        <v>4664</v>
      </c>
      <c r="E497" s="2" t="s">
        <v>4665</v>
      </c>
      <c r="F497" s="9" t="n">
        <f aca="false">Precios!N497</f>
        <v>126</v>
      </c>
      <c r="G497" s="2" t="n">
        <v>158</v>
      </c>
      <c r="H497" s="10" t="str">
        <f aca="false">Parámetros!$B$28</f>
        <v>Nuevo</v>
      </c>
      <c r="I497" s="10" t="str">
        <f aca="false">Parámetros!$B$29</f>
        <v>Clásica</v>
      </c>
      <c r="J497" s="11" t="s">
        <v>5355</v>
      </c>
      <c r="K497" s="10" t="str">
        <f aca="false">Parámetros!$B$30</f>
        <v>Mercado Envíos</v>
      </c>
      <c r="L497" s="2" t="str">
        <f aca="false">IF(F497&gt;=Parámetros!$B$7,"Envío gratis (obligatorio en Mercado Libre)",Parámetros!$B$31)</f>
        <v>A cargo del comprador</v>
      </c>
      <c r="M497" s="10" t="str">
        <f aca="false">Parámetros!$B$32</f>
        <v>No acepto</v>
      </c>
      <c r="N497" s="10" t="str">
        <f aca="false">Parámetros!$B$33</f>
        <v>Sin garantía</v>
      </c>
      <c r="O497" s="2"/>
      <c r="P497" s="2" t="s">
        <v>5356</v>
      </c>
      <c r="Q497" s="2" t="s">
        <v>1491</v>
      </c>
      <c r="R497" s="2" t="s">
        <v>5357</v>
      </c>
      <c r="S497" s="2" t="s">
        <v>5358</v>
      </c>
      <c r="T497" s="2" t="s">
        <v>5359</v>
      </c>
      <c r="U497" s="2" t="n">
        <v>400</v>
      </c>
      <c r="V497" s="2" t="s">
        <v>100</v>
      </c>
      <c r="W497" s="2"/>
      <c r="X497" s="2"/>
      <c r="Y497" s="2"/>
      <c r="Z497" s="2"/>
      <c r="AA497" s="2"/>
      <c r="AB497" s="2"/>
      <c r="AC497" s="2"/>
      <c r="AD497" s="2"/>
      <c r="AE497" s="2" t="s">
        <v>4875</v>
      </c>
      <c r="AF497" s="2"/>
      <c r="AG497" s="2" t="s">
        <v>5360</v>
      </c>
      <c r="AH497" s="2" t="s">
        <v>5361</v>
      </c>
      <c r="AI497" s="2"/>
      <c r="AJ497" s="2"/>
      <c r="AK497" s="2"/>
      <c r="AL497" s="2"/>
      <c r="AM497" s="2"/>
      <c r="AN497" s="2" t="s">
        <v>172</v>
      </c>
      <c r="AO497" s="2" t="s">
        <v>5362</v>
      </c>
      <c r="AP497" s="2" t="s">
        <v>89</v>
      </c>
    </row>
    <row r="498" customFormat="false" ht="15" hidden="false" customHeight="false" outlineLevel="0" collapsed="false">
      <c r="A498" s="8" t="s">
        <v>5363</v>
      </c>
      <c r="B498" s="8" t="s">
        <v>5363</v>
      </c>
      <c r="C498" s="2" t="s">
        <v>5364</v>
      </c>
      <c r="D498" s="2" t="s">
        <v>2383</v>
      </c>
      <c r="E498" s="2" t="s">
        <v>2384</v>
      </c>
      <c r="F498" s="9" t="n">
        <f aca="false">Precios!N498</f>
        <v>561</v>
      </c>
      <c r="G498" s="2" t="n">
        <v>0</v>
      </c>
      <c r="H498" s="10" t="str">
        <f aca="false">Parámetros!$B$28</f>
        <v>Nuevo</v>
      </c>
      <c r="I498" s="10" t="str">
        <f aca="false">Parámetros!$B$29</f>
        <v>Clásica</v>
      </c>
      <c r="J498" s="11" t="s">
        <v>5365</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c r="P498" s="2" t="s">
        <v>3456</v>
      </c>
      <c r="Q498" s="2" t="s">
        <v>3446</v>
      </c>
      <c r="R498" s="2"/>
      <c r="S498" s="2"/>
      <c r="T498" s="2" t="s">
        <v>3457</v>
      </c>
      <c r="U498" s="2" t="n">
        <v>7</v>
      </c>
      <c r="V498" s="2" t="s">
        <v>77</v>
      </c>
      <c r="W498" s="2" t="n">
        <v>10</v>
      </c>
      <c r="X498" s="2" t="s">
        <v>3459</v>
      </c>
      <c r="Y498" s="2" t="s">
        <v>5366</v>
      </c>
      <c r="Z498" s="2" t="s">
        <v>133</v>
      </c>
      <c r="AA498" s="2"/>
      <c r="AB498" s="2"/>
      <c r="AC498" s="2"/>
      <c r="AD498" s="2"/>
      <c r="AE498" s="2"/>
      <c r="AF498" s="2"/>
      <c r="AG498" s="2" t="s">
        <v>5367</v>
      </c>
      <c r="AH498" s="2" t="s">
        <v>5368</v>
      </c>
      <c r="AI498" s="2" t="s">
        <v>5369</v>
      </c>
      <c r="AJ498" s="2"/>
      <c r="AK498" s="2"/>
      <c r="AL498" s="2"/>
      <c r="AM498" s="2"/>
      <c r="AN498" s="2" t="s">
        <v>87</v>
      </c>
      <c r="AO498" s="2" t="s">
        <v>5370</v>
      </c>
      <c r="AP498" s="2" t="s">
        <v>89</v>
      </c>
    </row>
    <row r="499" customFormat="false" ht="15" hidden="false" customHeight="false" outlineLevel="0" collapsed="false">
      <c r="A499" s="8" t="s">
        <v>5371</v>
      </c>
      <c r="B499" s="8" t="s">
        <v>5371</v>
      </c>
      <c r="C499" s="2" t="s">
        <v>5372</v>
      </c>
      <c r="D499" s="2" t="s">
        <v>237</v>
      </c>
      <c r="E499" s="2" t="s">
        <v>238</v>
      </c>
      <c r="F499" s="9" t="n">
        <f aca="false">Precios!N499</f>
        <v>159</v>
      </c>
      <c r="G499" s="2" t="n">
        <v>0</v>
      </c>
      <c r="H499" s="10" t="str">
        <f aca="false">Parámetros!$B$28</f>
        <v>Nuevo</v>
      </c>
      <c r="I499" s="10" t="str">
        <f aca="false">Parámetros!$B$29</f>
        <v>Clásica</v>
      </c>
      <c r="J499" s="11" t="s">
        <v>5373</v>
      </c>
      <c r="K499" s="10" t="str">
        <f aca="false">Parámetros!$B$30</f>
        <v>Mercado Envíos</v>
      </c>
      <c r="L499" s="2" t="str">
        <f aca="false">IF(F499&gt;=Parámetros!$B$7,"Envío gratis (obligatorio en Mercado Libre)",Parámetros!$B$31)</f>
        <v>A cargo del comprador</v>
      </c>
      <c r="M499" s="10" t="str">
        <f aca="false">Parámetros!$B$32</f>
        <v>No acepto</v>
      </c>
      <c r="N499" s="10" t="str">
        <f aca="false">Parámetros!$B$33</f>
        <v>Sin garantía</v>
      </c>
      <c r="O499" s="2"/>
      <c r="P499" s="2" t="s">
        <v>3809</v>
      </c>
      <c r="Q499" s="2" t="s">
        <v>5374</v>
      </c>
      <c r="R499" s="2"/>
      <c r="S499" s="2"/>
      <c r="T499" s="2" t="s">
        <v>5375</v>
      </c>
      <c r="U499" s="2" t="n">
        <v>24</v>
      </c>
      <c r="V499" s="2" t="s">
        <v>1575</v>
      </c>
      <c r="W499" s="2" t="n">
        <v>24</v>
      </c>
      <c r="X499" s="2" t="s">
        <v>5376</v>
      </c>
      <c r="Y499" s="2" t="s">
        <v>5377</v>
      </c>
      <c r="Z499" s="2" t="s">
        <v>133</v>
      </c>
      <c r="AA499" s="2" t="s">
        <v>1663</v>
      </c>
      <c r="AB499" s="2"/>
      <c r="AC499" s="2"/>
      <c r="AD499" s="2"/>
      <c r="AE499" s="2"/>
      <c r="AF499" s="2" t="s">
        <v>5378</v>
      </c>
      <c r="AG499" s="2" t="s">
        <v>152</v>
      </c>
      <c r="AH499" s="2" t="s">
        <v>5379</v>
      </c>
      <c r="AI499" s="2" t="s">
        <v>5380</v>
      </c>
      <c r="AJ499" s="2" t="s">
        <v>5381</v>
      </c>
      <c r="AK499" s="2"/>
      <c r="AL499" s="2"/>
      <c r="AM499" s="2"/>
      <c r="AN499" s="2" t="s">
        <v>87</v>
      </c>
      <c r="AO499" s="2" t="s">
        <v>5382</v>
      </c>
      <c r="AP499" s="2" t="s">
        <v>89</v>
      </c>
    </row>
    <row r="500" customFormat="false" ht="15" hidden="false" customHeight="false" outlineLevel="0" collapsed="false">
      <c r="A500" s="8" t="s">
        <v>5383</v>
      </c>
      <c r="B500" s="8" t="s">
        <v>5383</v>
      </c>
      <c r="C500" s="2" t="s">
        <v>5384</v>
      </c>
      <c r="D500" s="2" t="s">
        <v>963</v>
      </c>
      <c r="E500" s="2" t="s">
        <v>964</v>
      </c>
      <c r="F500" s="9" t="n">
        <f aca="false">Precios!N500</f>
        <v>546</v>
      </c>
      <c r="G500" s="2" t="n">
        <v>0</v>
      </c>
      <c r="H500" s="10" t="str">
        <f aca="false">Parámetros!$B$28</f>
        <v>Nuevo</v>
      </c>
      <c r="I500" s="10" t="str">
        <f aca="false">Parámetros!$B$29</f>
        <v>Clásica</v>
      </c>
      <c r="J500" s="11" t="s">
        <v>5385</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c r="P500" s="2" t="s">
        <v>2653</v>
      </c>
      <c r="Q500" s="2" t="s">
        <v>349</v>
      </c>
      <c r="R500" s="2"/>
      <c r="S500" s="2"/>
      <c r="T500" s="2" t="s">
        <v>4850</v>
      </c>
      <c r="U500" s="2" t="n">
        <v>30</v>
      </c>
      <c r="V500" s="2" t="s">
        <v>130</v>
      </c>
      <c r="W500" s="2" t="n">
        <v>30</v>
      </c>
      <c r="X500" s="2" t="s">
        <v>5386</v>
      </c>
      <c r="Y500" s="2" t="s">
        <v>5387</v>
      </c>
      <c r="Z500" s="2" t="s">
        <v>133</v>
      </c>
      <c r="AA500" s="2" t="s">
        <v>81</v>
      </c>
      <c r="AB500" s="2"/>
      <c r="AC500" s="2"/>
      <c r="AD500" s="2"/>
      <c r="AE500" s="2"/>
      <c r="AF500" s="2" t="s">
        <v>5388</v>
      </c>
      <c r="AG500" s="2" t="s">
        <v>5389</v>
      </c>
      <c r="AH500" s="2" t="s">
        <v>5390</v>
      </c>
      <c r="AI500" s="2" t="s">
        <v>5391</v>
      </c>
      <c r="AJ500" s="2" t="s">
        <v>5392</v>
      </c>
      <c r="AK500" s="2" t="s">
        <v>5393</v>
      </c>
      <c r="AL500" s="2"/>
      <c r="AM500" s="2"/>
      <c r="AN500" s="2" t="s">
        <v>87</v>
      </c>
      <c r="AO500" s="2" t="s">
        <v>5394</v>
      </c>
      <c r="AP500" s="2" t="s">
        <v>89</v>
      </c>
    </row>
    <row r="501" customFormat="false" ht="15" hidden="false" customHeight="false" outlineLevel="0" collapsed="false">
      <c r="A501" s="8" t="s">
        <v>5395</v>
      </c>
      <c r="B501" s="8" t="s">
        <v>5395</v>
      </c>
      <c r="C501" s="2" t="s">
        <v>5396</v>
      </c>
      <c r="D501" s="2" t="s">
        <v>448</v>
      </c>
      <c r="E501" s="2" t="s">
        <v>449</v>
      </c>
      <c r="F501" s="9" t="n">
        <f aca="false">Precios!N501</f>
        <v>736</v>
      </c>
      <c r="G501" s="2" t="n">
        <v>102</v>
      </c>
      <c r="H501" s="10" t="str">
        <f aca="false">Parámetros!$B$28</f>
        <v>Nuevo</v>
      </c>
      <c r="I501" s="10" t="str">
        <f aca="false">Parámetros!$B$29</f>
        <v>Clásica</v>
      </c>
      <c r="J501" s="11" t="s">
        <v>5397</v>
      </c>
      <c r="K501" s="10" t="str">
        <f aca="false">Parámetros!$B$30</f>
        <v>Mercado Envíos</v>
      </c>
      <c r="L501" s="2" t="str">
        <f aca="false">IF(F501&gt;=Parámetros!$B$7,"Envío gratis (obligatorio en Mercado Libre)",Parámetros!$B$31)</f>
        <v>Envío gratis (obligatorio en Mercado Libre)</v>
      </c>
      <c r="M501" s="10" t="str">
        <f aca="false">Parámetros!$B$32</f>
        <v>No acepto</v>
      </c>
      <c r="N501" s="10" t="str">
        <f aca="false">Parámetros!$B$33</f>
        <v>Sin garantía</v>
      </c>
      <c r="O501" s="2"/>
      <c r="P501" s="2" t="s">
        <v>5398</v>
      </c>
      <c r="Q501" s="2" t="s">
        <v>830</v>
      </c>
      <c r="R501" s="2" t="s">
        <v>831</v>
      </c>
      <c r="S501" s="2"/>
      <c r="T501" s="2" t="s">
        <v>5399</v>
      </c>
      <c r="U501" s="2" t="n">
        <v>7</v>
      </c>
      <c r="V501" s="2" t="s">
        <v>130</v>
      </c>
      <c r="W501" s="2" t="n">
        <v>7</v>
      </c>
      <c r="X501" s="2" t="s">
        <v>5400</v>
      </c>
      <c r="Y501" s="2" t="s">
        <v>5401</v>
      </c>
      <c r="Z501" s="2" t="s">
        <v>133</v>
      </c>
      <c r="AA501" s="2" t="s">
        <v>81</v>
      </c>
      <c r="AB501" s="2"/>
      <c r="AC501" s="2"/>
      <c r="AD501" s="2"/>
      <c r="AE501" s="2"/>
      <c r="AF501" s="2" t="s">
        <v>5402</v>
      </c>
      <c r="AG501" s="2" t="s">
        <v>5403</v>
      </c>
      <c r="AH501" s="2" t="s">
        <v>5404</v>
      </c>
      <c r="AI501" s="2" t="s">
        <v>5405</v>
      </c>
      <c r="AJ501" s="2" t="s">
        <v>5406</v>
      </c>
      <c r="AK501" s="2" t="s">
        <v>5407</v>
      </c>
      <c r="AL501" s="2"/>
      <c r="AM501" s="2"/>
      <c r="AN501" s="2" t="s">
        <v>87</v>
      </c>
      <c r="AO501" s="2" t="s">
        <v>5408</v>
      </c>
      <c r="AP501" s="2" t="s">
        <v>89</v>
      </c>
    </row>
    <row r="502" customFormat="false" ht="15" hidden="false" customHeight="false" outlineLevel="0" collapsed="false">
      <c r="A502" s="8" t="s">
        <v>5409</v>
      </c>
      <c r="B502" s="8" t="s">
        <v>5409</v>
      </c>
      <c r="C502" s="2" t="s">
        <v>5410</v>
      </c>
      <c r="D502" s="2" t="s">
        <v>590</v>
      </c>
      <c r="E502" s="2" t="s">
        <v>591</v>
      </c>
      <c r="F502" s="9" t="n">
        <f aca="false">Precios!N502</f>
        <v>50</v>
      </c>
      <c r="G502" s="2" t="n">
        <v>2020</v>
      </c>
      <c r="H502" s="10" t="str">
        <f aca="false">Parámetros!$B$28</f>
        <v>Nuevo</v>
      </c>
      <c r="I502" s="10" t="str">
        <f aca="false">Parámetros!$B$29</f>
        <v>Clásica</v>
      </c>
      <c r="J502" s="11" t="s">
        <v>5411</v>
      </c>
      <c r="K502" s="10" t="str">
        <f aca="false">Parámetros!$B$30</f>
        <v>Mercado Envíos</v>
      </c>
      <c r="L502" s="2" t="str">
        <f aca="false">IF(F502&gt;=Parámetros!$B$7,"Envío gratis (obligatorio en Mercado Libre)",Parámetros!$B$31)</f>
        <v>A cargo del comprador</v>
      </c>
      <c r="M502" s="10" t="str">
        <f aca="false">Parámetros!$B$32</f>
        <v>No acepto</v>
      </c>
      <c r="N502" s="10" t="str">
        <f aca="false">Parámetros!$B$33</f>
        <v>Sin garantía</v>
      </c>
      <c r="O502" s="2"/>
      <c r="P502" s="2" t="s">
        <v>593</v>
      </c>
      <c r="Q502" s="2" t="s">
        <v>594</v>
      </c>
      <c r="R502" s="2" t="s">
        <v>4555</v>
      </c>
      <c r="S502" s="2" t="s">
        <v>4556</v>
      </c>
      <c r="T502" s="2" t="s">
        <v>5412</v>
      </c>
      <c r="U502" s="2" t="n">
        <v>75</v>
      </c>
      <c r="V502" s="2" t="s">
        <v>77</v>
      </c>
      <c r="W502" s="2" t="n">
        <v>1</v>
      </c>
      <c r="X502" s="2"/>
      <c r="Y502" s="2"/>
      <c r="Z502" s="2"/>
      <c r="AA502" s="2"/>
      <c r="AB502" s="2"/>
      <c r="AC502" s="2" t="s">
        <v>4556</v>
      </c>
      <c r="AD502" s="2"/>
      <c r="AE502" s="2"/>
      <c r="AF502" s="2"/>
      <c r="AG502" s="2" t="s">
        <v>5413</v>
      </c>
      <c r="AH502" s="2" t="s">
        <v>5414</v>
      </c>
      <c r="AI502" s="2"/>
      <c r="AJ502" s="2"/>
      <c r="AK502" s="2"/>
      <c r="AL502" s="2"/>
      <c r="AM502" s="2"/>
      <c r="AN502" s="2" t="s">
        <v>172</v>
      </c>
      <c r="AO502" s="2" t="s">
        <v>5415</v>
      </c>
      <c r="AP502" s="2" t="s">
        <v>89</v>
      </c>
    </row>
    <row r="503" customFormat="false" ht="15" hidden="false" customHeight="false" outlineLevel="0" collapsed="false">
      <c r="A503" s="8" t="s">
        <v>5416</v>
      </c>
      <c r="B503" s="8" t="s">
        <v>5416</v>
      </c>
      <c r="C503" s="2" t="s">
        <v>5417</v>
      </c>
      <c r="D503" s="2" t="s">
        <v>3796</v>
      </c>
      <c r="E503" s="2" t="s">
        <v>3797</v>
      </c>
      <c r="F503" s="9" t="n">
        <f aca="false">Precios!N503</f>
        <v>733</v>
      </c>
      <c r="G503" s="2" t="n">
        <v>153</v>
      </c>
      <c r="H503" s="10" t="str">
        <f aca="false">Parámetros!$B$28</f>
        <v>Nuevo</v>
      </c>
      <c r="I503" s="10" t="str">
        <f aca="false">Parámetros!$B$29</f>
        <v>Clásica</v>
      </c>
      <c r="J503" s="11" t="s">
        <v>5418</v>
      </c>
      <c r="K503" s="10" t="str">
        <f aca="false">Parámetros!$B$30</f>
        <v>Mercado Envíos</v>
      </c>
      <c r="L503" s="2" t="str">
        <f aca="false">IF(F503&gt;=Parámetros!$B$7,"Envío gratis (obligatorio en Mercado Libre)",Parámetros!$B$31)</f>
        <v>Envío gratis (obligatorio en Mercado Libre)</v>
      </c>
      <c r="M503" s="10" t="str">
        <f aca="false">Parámetros!$B$32</f>
        <v>No acepto</v>
      </c>
      <c r="N503" s="10" t="str">
        <f aca="false">Parámetros!$B$33</f>
        <v>Sin garantía</v>
      </c>
      <c r="O503" s="2"/>
      <c r="P503" s="2" t="s">
        <v>5419</v>
      </c>
      <c r="Q503" s="2" t="s">
        <v>830</v>
      </c>
      <c r="R503" s="2" t="s">
        <v>831</v>
      </c>
      <c r="S503" s="2"/>
      <c r="T503" s="2" t="s">
        <v>5420</v>
      </c>
      <c r="U503" s="2" t="n">
        <v>4</v>
      </c>
      <c r="V503" s="2" t="s">
        <v>130</v>
      </c>
      <c r="W503" s="2" t="n">
        <v>4</v>
      </c>
      <c r="X503" s="2" t="s">
        <v>5421</v>
      </c>
      <c r="Y503" s="2" t="s">
        <v>5422</v>
      </c>
      <c r="Z503" s="2" t="s">
        <v>133</v>
      </c>
      <c r="AA503" s="2" t="s">
        <v>81</v>
      </c>
      <c r="AB503" s="2"/>
      <c r="AC503" s="2"/>
      <c r="AD503" s="2"/>
      <c r="AE503" s="2"/>
      <c r="AF503" s="2"/>
      <c r="AG503" s="2" t="s">
        <v>152</v>
      </c>
      <c r="AH503" s="2" t="s">
        <v>5423</v>
      </c>
      <c r="AI503" s="2" t="s">
        <v>5424</v>
      </c>
      <c r="AJ503" s="2"/>
      <c r="AK503" s="2"/>
      <c r="AL503" s="2"/>
      <c r="AM503" s="2"/>
      <c r="AN503" s="2" t="s">
        <v>87</v>
      </c>
      <c r="AO503" s="2" t="s">
        <v>5425</v>
      </c>
      <c r="AP503" s="2" t="s">
        <v>89</v>
      </c>
    </row>
    <row r="504" customFormat="false" ht="15" hidden="false" customHeight="false" outlineLevel="0" collapsed="false">
      <c r="A504" s="8" t="s">
        <v>5426</v>
      </c>
      <c r="B504" s="8" t="s">
        <v>5426</v>
      </c>
      <c r="C504" s="2" t="s">
        <v>5427</v>
      </c>
      <c r="D504" s="2" t="s">
        <v>141</v>
      </c>
      <c r="E504" s="2" t="s">
        <v>142</v>
      </c>
      <c r="F504" s="9" t="n">
        <f aca="false">Precios!N504</f>
        <v>108</v>
      </c>
      <c r="G504" s="2" t="n">
        <v>1198</v>
      </c>
      <c r="H504" s="10" t="str">
        <f aca="false">Parámetros!$B$28</f>
        <v>Nuevo</v>
      </c>
      <c r="I504" s="10" t="str">
        <f aca="false">Parámetros!$B$29</f>
        <v>Clásica</v>
      </c>
      <c r="J504" s="11" t="s">
        <v>5428</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c r="P504" s="2" t="s">
        <v>984</v>
      </c>
      <c r="Q504" s="2" t="s">
        <v>830</v>
      </c>
      <c r="R504" s="2" t="s">
        <v>4863</v>
      </c>
      <c r="S504" s="2"/>
      <c r="T504" s="2" t="s">
        <v>5429</v>
      </c>
      <c r="U504" s="2" t="n">
        <v>10</v>
      </c>
      <c r="V504" s="2" t="s">
        <v>3173</v>
      </c>
      <c r="W504" s="2" t="n">
        <v>10</v>
      </c>
      <c r="X504" s="2" t="s">
        <v>3174</v>
      </c>
      <c r="Y504" s="2" t="s">
        <v>5430</v>
      </c>
      <c r="Z504" s="2" t="s">
        <v>1662</v>
      </c>
      <c r="AA504" s="2" t="s">
        <v>5431</v>
      </c>
      <c r="AB504" s="2"/>
      <c r="AC504" s="2"/>
      <c r="AD504" s="2"/>
      <c r="AE504" s="2"/>
      <c r="AF504" s="2" t="s">
        <v>3176</v>
      </c>
      <c r="AG504" s="2" t="s">
        <v>5432</v>
      </c>
      <c r="AH504" s="2" t="s">
        <v>5433</v>
      </c>
      <c r="AI504" s="2" t="s">
        <v>5434</v>
      </c>
      <c r="AJ504" s="2" t="s">
        <v>5435</v>
      </c>
      <c r="AK504" s="2"/>
      <c r="AL504" s="2"/>
      <c r="AM504" s="2"/>
      <c r="AN504" s="2" t="s">
        <v>87</v>
      </c>
      <c r="AO504" s="2" t="s">
        <v>5436</v>
      </c>
      <c r="AP504" s="2" t="s">
        <v>89</v>
      </c>
    </row>
    <row r="505" customFormat="false" ht="15" hidden="false" customHeight="false" outlineLevel="0" collapsed="false">
      <c r="A505" s="8" t="s">
        <v>5437</v>
      </c>
      <c r="B505" s="8" t="s">
        <v>5437</v>
      </c>
      <c r="C505" s="2" t="s">
        <v>5438</v>
      </c>
      <c r="D505" s="2" t="s">
        <v>193</v>
      </c>
      <c r="E505" s="2" t="s">
        <v>194</v>
      </c>
      <c r="F505" s="9" t="n">
        <f aca="false">Precios!N505</f>
        <v>506</v>
      </c>
      <c r="G505" s="2" t="n">
        <v>141</v>
      </c>
      <c r="H505" s="10" t="str">
        <f aca="false">Parámetros!$B$28</f>
        <v>Nuevo</v>
      </c>
      <c r="I505" s="10" t="str">
        <f aca="false">Parámetros!$B$29</f>
        <v>Clásica</v>
      </c>
      <c r="J505" s="11" t="s">
        <v>5439</v>
      </c>
      <c r="K505" s="10" t="str">
        <f aca="false">Parámetros!$B$30</f>
        <v>Mercado Envíos</v>
      </c>
      <c r="L505" s="2" t="str">
        <f aca="false">IF(F505&gt;=Parámetros!$B$7,"Envío gratis (obligatorio en Mercado Libre)",Parámetros!$B$31)</f>
        <v>Envío gratis (obligatorio en Mercado Libre)</v>
      </c>
      <c r="M505" s="10" t="str">
        <f aca="false">Parámetros!$B$32</f>
        <v>No acepto</v>
      </c>
      <c r="N505" s="10" t="str">
        <f aca="false">Parámetros!$B$33</f>
        <v>Sin garantía</v>
      </c>
      <c r="O505" s="2"/>
      <c r="P505" s="2" t="s">
        <v>197</v>
      </c>
      <c r="Q505" s="2" t="s">
        <v>198</v>
      </c>
      <c r="R505" s="2" t="s">
        <v>199</v>
      </c>
      <c r="S505" s="2" t="s">
        <v>1585</v>
      </c>
      <c r="T505" s="2" t="s">
        <v>5440</v>
      </c>
      <c r="U505" s="2"/>
      <c r="V505" s="2"/>
      <c r="W505" s="2" t="n">
        <v>1</v>
      </c>
      <c r="X505" s="2"/>
      <c r="Y505" s="2"/>
      <c r="Z505" s="2"/>
      <c r="AA505" s="2"/>
      <c r="AB505" s="2"/>
      <c r="AC505" s="2"/>
      <c r="AD505" s="2"/>
      <c r="AE505" s="2"/>
      <c r="AF505" s="2"/>
      <c r="AG505" s="2" t="s">
        <v>5441</v>
      </c>
      <c r="AH505" s="2" t="s">
        <v>5442</v>
      </c>
      <c r="AI505" s="2" t="s">
        <v>5443</v>
      </c>
      <c r="AJ505" s="2"/>
      <c r="AK505" s="2"/>
      <c r="AL505" s="2"/>
      <c r="AM505" s="2"/>
      <c r="AN505" s="2" t="s">
        <v>87</v>
      </c>
      <c r="AO505" s="2" t="s">
        <v>5444</v>
      </c>
      <c r="AP505" s="2" t="s">
        <v>89</v>
      </c>
    </row>
    <row r="506" customFormat="false" ht="15" hidden="false" customHeight="false" outlineLevel="0" collapsed="false">
      <c r="A506" s="8" t="s">
        <v>5445</v>
      </c>
      <c r="B506" s="8" t="s">
        <v>5445</v>
      </c>
      <c r="C506" s="2" t="s">
        <v>5446</v>
      </c>
      <c r="D506" s="2" t="s">
        <v>4586</v>
      </c>
      <c r="E506" s="2" t="s">
        <v>4587</v>
      </c>
      <c r="F506" s="9" t="n">
        <f aca="false">Precios!N506</f>
        <v>222</v>
      </c>
      <c r="G506" s="2" t="n">
        <v>57</v>
      </c>
      <c r="H506" s="10" t="str">
        <f aca="false">Parámetros!$B$28</f>
        <v>Nuevo</v>
      </c>
      <c r="I506" s="10" t="str">
        <f aca="false">Parámetros!$B$29</f>
        <v>Clásica</v>
      </c>
      <c r="J506" s="11" t="s">
        <v>5447</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c r="P506" s="2" t="s">
        <v>787</v>
      </c>
      <c r="Q506" s="2"/>
      <c r="R506" s="2"/>
      <c r="S506" s="2"/>
      <c r="T506" s="2" t="s">
        <v>5448</v>
      </c>
      <c r="U506" s="2" t="n">
        <v>24</v>
      </c>
      <c r="V506" s="2" t="s">
        <v>168</v>
      </c>
      <c r="W506" s="2" t="n">
        <v>24</v>
      </c>
      <c r="X506" s="2"/>
      <c r="Y506" s="2"/>
      <c r="Z506" s="2"/>
      <c r="AA506" s="2"/>
      <c r="AB506" s="2"/>
      <c r="AC506" s="2"/>
      <c r="AD506" s="2"/>
      <c r="AE506" s="2"/>
      <c r="AF506" s="2"/>
      <c r="AG506" s="2" t="s">
        <v>5449</v>
      </c>
      <c r="AH506" s="2"/>
      <c r="AI506" s="2"/>
      <c r="AJ506" s="2"/>
      <c r="AK506" s="2"/>
      <c r="AL506" s="2"/>
      <c r="AM506" s="2"/>
      <c r="AN506" s="2" t="s">
        <v>87</v>
      </c>
      <c r="AO506" s="2" t="s">
        <v>5450</v>
      </c>
      <c r="AP506" s="2" t="s">
        <v>89</v>
      </c>
    </row>
    <row r="507" customFormat="false" ht="15" hidden="false" customHeight="false" outlineLevel="0" collapsed="false">
      <c r="A507" s="8" t="s">
        <v>5451</v>
      </c>
      <c r="B507" s="8" t="s">
        <v>5451</v>
      </c>
      <c r="C507" s="2" t="s">
        <v>5452</v>
      </c>
      <c r="D507" s="2" t="s">
        <v>345</v>
      </c>
      <c r="E507" s="2" t="s">
        <v>346</v>
      </c>
      <c r="F507" s="9" t="n">
        <f aca="false">Precios!N507</f>
        <v>299</v>
      </c>
      <c r="G507" s="2" t="n">
        <v>82</v>
      </c>
      <c r="H507" s="10" t="str">
        <f aca="false">Parámetros!$B$28</f>
        <v>Nuevo</v>
      </c>
      <c r="I507" s="10" t="str">
        <f aca="false">Parámetros!$B$29</f>
        <v>Clásica</v>
      </c>
      <c r="J507" s="11" t="s">
        <v>5453</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c r="P507" s="2" t="s">
        <v>2043</v>
      </c>
      <c r="Q507" s="2" t="s">
        <v>5454</v>
      </c>
      <c r="R507" s="2"/>
      <c r="S507" s="2"/>
      <c r="T507" s="2" t="s">
        <v>5455</v>
      </c>
      <c r="U507" s="2" t="n">
        <v>30</v>
      </c>
      <c r="V507" s="2" t="s">
        <v>130</v>
      </c>
      <c r="W507" s="2" t="n">
        <v>30</v>
      </c>
      <c r="X507" s="2" t="s">
        <v>2045</v>
      </c>
      <c r="Y507" s="2" t="s">
        <v>5387</v>
      </c>
      <c r="Z507" s="2" t="s">
        <v>133</v>
      </c>
      <c r="AA507" s="2" t="s">
        <v>81</v>
      </c>
      <c r="AB507" s="2"/>
      <c r="AC507" s="2"/>
      <c r="AD507" s="2"/>
      <c r="AE507" s="2"/>
      <c r="AF507" s="2" t="s">
        <v>5456</v>
      </c>
      <c r="AG507" s="2" t="s">
        <v>5457</v>
      </c>
      <c r="AH507" s="2" t="s">
        <v>5458</v>
      </c>
      <c r="AI507" s="2" t="s">
        <v>5459</v>
      </c>
      <c r="AJ507" s="2" t="s">
        <v>5460</v>
      </c>
      <c r="AK507" s="2"/>
      <c r="AL507" s="2"/>
      <c r="AM507" s="2"/>
      <c r="AN507" s="2" t="s">
        <v>87</v>
      </c>
      <c r="AO507" s="2" t="s">
        <v>5461</v>
      </c>
      <c r="AP507" s="2" t="s">
        <v>89</v>
      </c>
    </row>
    <row r="508" customFormat="false" ht="15" hidden="false" customHeight="false" outlineLevel="0" collapsed="false">
      <c r="A508" s="8" t="s">
        <v>5462</v>
      </c>
      <c r="B508" s="8" t="s">
        <v>5462</v>
      </c>
      <c r="C508" s="2" t="s">
        <v>5463</v>
      </c>
      <c r="D508" s="2" t="s">
        <v>704</v>
      </c>
      <c r="E508" s="2" t="s">
        <v>705</v>
      </c>
      <c r="F508" s="9" t="n">
        <f aca="false">Precios!N508</f>
        <v>290</v>
      </c>
      <c r="G508" s="2" t="n">
        <v>2</v>
      </c>
      <c r="H508" s="10" t="str">
        <f aca="false">Parámetros!$B$28</f>
        <v>Nuevo</v>
      </c>
      <c r="I508" s="10" t="str">
        <f aca="false">Parámetros!$B$29</f>
        <v>Clásica</v>
      </c>
      <c r="J508" s="11" t="s">
        <v>5464</v>
      </c>
      <c r="K508" s="10" t="str">
        <f aca="false">Parámetros!$B$30</f>
        <v>Mercado Envíos</v>
      </c>
      <c r="L508" s="2" t="str">
        <f aca="false">IF(F508&gt;=Parámetros!$B$7,"Envío gratis (obligatorio en Mercado Libre)",Parámetros!$B$31)</f>
        <v>A cargo del comprador</v>
      </c>
      <c r="M508" s="10" t="str">
        <f aca="false">Parámetros!$B$32</f>
        <v>No acepto</v>
      </c>
      <c r="N508" s="10" t="str">
        <f aca="false">Parámetros!$B$33</f>
        <v>Sin garantía</v>
      </c>
      <c r="O508" s="2"/>
      <c r="P508" s="2" t="s">
        <v>5465</v>
      </c>
      <c r="Q508" s="2" t="s">
        <v>1043</v>
      </c>
      <c r="R508" s="2" t="s">
        <v>1108</v>
      </c>
      <c r="S508" s="2" t="s">
        <v>5466</v>
      </c>
      <c r="T508" s="2" t="s">
        <v>5467</v>
      </c>
      <c r="U508" s="2" t="n">
        <v>200</v>
      </c>
      <c r="V508" s="2" t="s">
        <v>77</v>
      </c>
      <c r="W508" s="2" t="n">
        <v>1</v>
      </c>
      <c r="X508" s="2" t="s">
        <v>5468</v>
      </c>
      <c r="Y508" s="2" t="s">
        <v>5469</v>
      </c>
      <c r="Z508" s="2" t="s">
        <v>133</v>
      </c>
      <c r="AA508" s="2" t="s">
        <v>81</v>
      </c>
      <c r="AB508" s="2"/>
      <c r="AC508" s="2" t="s">
        <v>5466</v>
      </c>
      <c r="AD508" s="2"/>
      <c r="AE508" s="2"/>
      <c r="AF508" s="2"/>
      <c r="AG508" s="2" t="s">
        <v>5470</v>
      </c>
      <c r="AH508" s="2" t="s">
        <v>5471</v>
      </c>
      <c r="AI508" s="2" t="s">
        <v>5472</v>
      </c>
      <c r="AJ508" s="2" t="s">
        <v>5473</v>
      </c>
      <c r="AK508" s="2" t="s">
        <v>5474</v>
      </c>
      <c r="AL508" s="2"/>
      <c r="AM508" s="2"/>
      <c r="AN508" s="2" t="s">
        <v>87</v>
      </c>
      <c r="AO508" s="2" t="s">
        <v>5475</v>
      </c>
      <c r="AP508" s="2" t="s">
        <v>89</v>
      </c>
    </row>
    <row r="509" customFormat="false" ht="15" hidden="false" customHeight="false" outlineLevel="0" collapsed="false">
      <c r="A509" s="8" t="s">
        <v>5476</v>
      </c>
      <c r="B509" s="8" t="s">
        <v>5476</v>
      </c>
      <c r="C509" s="2" t="s">
        <v>5477</v>
      </c>
      <c r="D509" s="2" t="s">
        <v>5478</v>
      </c>
      <c r="E509" s="2" t="s">
        <v>5479</v>
      </c>
      <c r="F509" s="9" t="n">
        <f aca="false">Precios!N509</f>
        <v>220</v>
      </c>
      <c r="G509" s="2" t="n">
        <v>4</v>
      </c>
      <c r="H509" s="10" t="str">
        <f aca="false">Parámetros!$B$28</f>
        <v>Nuevo</v>
      </c>
      <c r="I509" s="10" t="str">
        <f aca="false">Parámetros!$B$29</f>
        <v>Clásica</v>
      </c>
      <c r="J509" s="11" t="s">
        <v>5480</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c r="P509" s="2" t="s">
        <v>5481</v>
      </c>
      <c r="Q509" s="2" t="s">
        <v>5482</v>
      </c>
      <c r="R509" s="2" t="s">
        <v>5483</v>
      </c>
      <c r="S509" s="2" t="s">
        <v>5484</v>
      </c>
      <c r="T509" s="2" t="s">
        <v>5485</v>
      </c>
      <c r="U509" s="2"/>
      <c r="V509" s="2"/>
      <c r="W509" s="2"/>
      <c r="X509" s="2"/>
      <c r="Y509" s="2"/>
      <c r="Z509" s="2"/>
      <c r="AA509" s="2"/>
      <c r="AB509" s="2"/>
      <c r="AC509" s="2"/>
      <c r="AD509" s="2" t="s">
        <v>1000</v>
      </c>
      <c r="AE509" s="2" t="s">
        <v>5486</v>
      </c>
      <c r="AF509" s="2"/>
      <c r="AG509" s="2" t="s">
        <v>5487</v>
      </c>
      <c r="AH509" s="2" t="s">
        <v>5488</v>
      </c>
      <c r="AI509" s="2" t="s">
        <v>5489</v>
      </c>
      <c r="AJ509" s="2" t="s">
        <v>5490</v>
      </c>
      <c r="AK509" s="2"/>
      <c r="AL509" s="2"/>
      <c r="AM509" s="2"/>
      <c r="AN509" s="2" t="s">
        <v>172</v>
      </c>
      <c r="AO509" s="2" t="s">
        <v>5491</v>
      </c>
      <c r="AP509" s="2" t="s">
        <v>89</v>
      </c>
    </row>
    <row r="510" customFormat="false" ht="15" hidden="false" customHeight="false" outlineLevel="0" collapsed="false">
      <c r="A510" s="8" t="s">
        <v>5492</v>
      </c>
      <c r="B510" s="8" t="s">
        <v>5492</v>
      </c>
      <c r="C510" s="2" t="s">
        <v>5493</v>
      </c>
      <c r="D510" s="2" t="s">
        <v>121</v>
      </c>
      <c r="E510" s="2" t="s">
        <v>122</v>
      </c>
      <c r="F510" s="9" t="n">
        <f aca="false">Precios!N510</f>
        <v>487</v>
      </c>
      <c r="G510" s="2" t="n">
        <v>3</v>
      </c>
      <c r="H510" s="10" t="str">
        <f aca="false">Parámetros!$B$28</f>
        <v>Nuevo</v>
      </c>
      <c r="I510" s="10" t="str">
        <f aca="false">Parámetros!$B$29</f>
        <v>Clásica</v>
      </c>
      <c r="J510" s="11" t="s">
        <v>5494</v>
      </c>
      <c r="K510" s="10" t="str">
        <f aca="false">Parámetros!$B$30</f>
        <v>Mercado Envíos</v>
      </c>
      <c r="L510" s="2" t="str">
        <f aca="false">IF(F510&gt;=Parámetros!$B$7,"Envío gratis (obligatorio en Mercado Libre)",Parámetros!$B$31)</f>
        <v>Envío gratis (obligatorio en Mercado Libre)</v>
      </c>
      <c r="M510" s="10" t="str">
        <f aca="false">Parámetros!$B$32</f>
        <v>No acepto</v>
      </c>
      <c r="N510" s="10" t="str">
        <f aca="false">Parámetros!$B$33</f>
        <v>Sin garantía</v>
      </c>
      <c r="O510" s="2" t="s">
        <v>5495</v>
      </c>
      <c r="P510" s="2" t="s">
        <v>2624</v>
      </c>
      <c r="Q510" s="2" t="s">
        <v>5454</v>
      </c>
      <c r="R510" s="2"/>
      <c r="S510" s="2"/>
      <c r="T510" s="2" t="s">
        <v>5496</v>
      </c>
      <c r="U510" s="2"/>
      <c r="V510" s="2"/>
      <c r="W510" s="2" t="n">
        <v>3</v>
      </c>
      <c r="X510" s="2" t="s">
        <v>5497</v>
      </c>
      <c r="Y510" s="2" t="s">
        <v>5498</v>
      </c>
      <c r="Z510" s="2" t="s">
        <v>377</v>
      </c>
      <c r="AA510" s="2" t="s">
        <v>81</v>
      </c>
      <c r="AB510" s="2"/>
      <c r="AC510" s="2"/>
      <c r="AD510" s="2"/>
      <c r="AE510" s="2"/>
      <c r="AF510" s="2" t="s">
        <v>5499</v>
      </c>
      <c r="AG510" s="2" t="s">
        <v>5500</v>
      </c>
      <c r="AH510" s="2" t="s">
        <v>5501</v>
      </c>
      <c r="AI510" s="2" t="s">
        <v>5502</v>
      </c>
      <c r="AJ510" s="2" t="s">
        <v>5503</v>
      </c>
      <c r="AK510" s="2"/>
      <c r="AL510" s="2"/>
      <c r="AM510" s="2"/>
      <c r="AN510" s="2" t="s">
        <v>87</v>
      </c>
      <c r="AO510" s="2" t="s">
        <v>5504</v>
      </c>
      <c r="AP510" s="2" t="s">
        <v>89</v>
      </c>
    </row>
    <row r="511" customFormat="false" ht="15" hidden="false" customHeight="false" outlineLevel="0" collapsed="false">
      <c r="A511" s="8" t="s">
        <v>5505</v>
      </c>
      <c r="B511" s="8" t="s">
        <v>5505</v>
      </c>
      <c r="C511" s="2" t="s">
        <v>5506</v>
      </c>
      <c r="D511" s="2" t="s">
        <v>5507</v>
      </c>
      <c r="E511" s="2" t="s">
        <v>5508</v>
      </c>
      <c r="F511" s="9" t="n">
        <f aca="false">Precios!N511</f>
        <v>75</v>
      </c>
      <c r="G511" s="2" t="n">
        <v>957</v>
      </c>
      <c r="H511" s="10" t="str">
        <f aca="false">Parámetros!$B$28</f>
        <v>Nuevo</v>
      </c>
      <c r="I511" s="10" t="str">
        <f aca="false">Parámetros!$B$29</f>
        <v>Clásica</v>
      </c>
      <c r="J511" s="11" t="s">
        <v>5509</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c r="P511" s="2" t="s">
        <v>3073</v>
      </c>
      <c r="Q511" s="2"/>
      <c r="R511" s="2" t="s">
        <v>3074</v>
      </c>
      <c r="S511" s="2" t="s">
        <v>5510</v>
      </c>
      <c r="T511" s="2" t="s">
        <v>5511</v>
      </c>
      <c r="U511" s="2" t="n">
        <v>100</v>
      </c>
      <c r="V511" s="2" t="s">
        <v>100</v>
      </c>
      <c r="W511" s="2" t="n">
        <v>1</v>
      </c>
      <c r="X511" s="2"/>
      <c r="Y511" s="2"/>
      <c r="Z511" s="2"/>
      <c r="AA511" s="2" t="s">
        <v>1242</v>
      </c>
      <c r="AB511" s="2"/>
      <c r="AC511" s="2"/>
      <c r="AD511" s="2"/>
      <c r="AE511" s="2" t="s">
        <v>5512</v>
      </c>
      <c r="AF511" s="2"/>
      <c r="AG511" s="2" t="s">
        <v>5513</v>
      </c>
      <c r="AH511" s="2" t="s">
        <v>5514</v>
      </c>
      <c r="AI511" s="2" t="s">
        <v>5515</v>
      </c>
      <c r="AJ511" s="2" t="s">
        <v>5516</v>
      </c>
      <c r="AK511" s="2"/>
      <c r="AL511" s="2"/>
      <c r="AM511" s="2"/>
      <c r="AN511" s="2" t="s">
        <v>172</v>
      </c>
      <c r="AO511" s="2" t="s">
        <v>5517</v>
      </c>
      <c r="AP511" s="2" t="s">
        <v>89</v>
      </c>
    </row>
    <row r="512" customFormat="false" ht="15" hidden="false" customHeight="false" outlineLevel="0" collapsed="false">
      <c r="A512" s="8" t="s">
        <v>5518</v>
      </c>
      <c r="B512" s="8" t="s">
        <v>5518</v>
      </c>
      <c r="C512" s="2" t="s">
        <v>5519</v>
      </c>
      <c r="D512" s="2" t="s">
        <v>141</v>
      </c>
      <c r="E512" s="2" t="s">
        <v>142</v>
      </c>
      <c r="F512" s="9" t="n">
        <f aca="false">Precios!N512</f>
        <v>381</v>
      </c>
      <c r="G512" s="2" t="n">
        <v>50</v>
      </c>
      <c r="H512" s="10" t="str">
        <f aca="false">Parámetros!$B$28</f>
        <v>Nuevo</v>
      </c>
      <c r="I512" s="10" t="str">
        <f aca="false">Parámetros!$B$29</f>
        <v>Clásica</v>
      </c>
      <c r="J512" s="11" t="s">
        <v>5520</v>
      </c>
      <c r="K512" s="10" t="str">
        <f aca="false">Parámetros!$B$30</f>
        <v>Mercado Envíos</v>
      </c>
      <c r="L512" s="2" t="str">
        <f aca="false">IF(F512&gt;=Parámetros!$B$7,"Envío gratis (obligatorio en Mercado Libre)",Parámetros!$B$31)</f>
        <v>Envío gratis (obligatorio en Mercado Libre)</v>
      </c>
      <c r="M512" s="10" t="str">
        <f aca="false">Parámetros!$B$32</f>
        <v>No acepto</v>
      </c>
      <c r="N512" s="10" t="str">
        <f aca="false">Parámetros!$B$33</f>
        <v>Sin garantía</v>
      </c>
      <c r="O512" s="2" t="s">
        <v>5521</v>
      </c>
      <c r="P512" s="2" t="s">
        <v>5522</v>
      </c>
      <c r="Q512" s="2" t="s">
        <v>5523</v>
      </c>
      <c r="R512" s="2"/>
      <c r="S512" s="2"/>
      <c r="T512" s="2" t="s">
        <v>5524</v>
      </c>
      <c r="U512" s="2" t="n">
        <v>28</v>
      </c>
      <c r="V512" s="2" t="s">
        <v>130</v>
      </c>
      <c r="W512" s="2" t="n">
        <v>28</v>
      </c>
      <c r="X512" s="2" t="s">
        <v>5525</v>
      </c>
      <c r="Y512" s="2" t="s">
        <v>4230</v>
      </c>
      <c r="Z512" s="2" t="s">
        <v>133</v>
      </c>
      <c r="AA512" s="2" t="s">
        <v>81</v>
      </c>
      <c r="AB512" s="2"/>
      <c r="AC512" s="2"/>
      <c r="AD512" s="2"/>
      <c r="AE512" s="2"/>
      <c r="AF512" s="2" t="s">
        <v>5526</v>
      </c>
      <c r="AG512" s="2" t="s">
        <v>5527</v>
      </c>
      <c r="AH512" s="2" t="s">
        <v>5528</v>
      </c>
      <c r="AI512" s="2" t="s">
        <v>5529</v>
      </c>
      <c r="AJ512" s="2" t="s">
        <v>5530</v>
      </c>
      <c r="AK512" s="2"/>
      <c r="AL512" s="2"/>
      <c r="AM512" s="2"/>
      <c r="AN512" s="2" t="s">
        <v>87</v>
      </c>
      <c r="AO512" s="2" t="s">
        <v>5531</v>
      </c>
      <c r="AP512" s="2" t="s">
        <v>89</v>
      </c>
    </row>
    <row r="513" customFormat="false" ht="15" hidden="false" customHeight="false" outlineLevel="0" collapsed="false">
      <c r="A513" s="8" t="s">
        <v>5532</v>
      </c>
      <c r="B513" s="8" t="s">
        <v>5532</v>
      </c>
      <c r="C513" s="2" t="s">
        <v>5533</v>
      </c>
      <c r="D513" s="2" t="s">
        <v>5534</v>
      </c>
      <c r="E513" s="2" t="s">
        <v>5535</v>
      </c>
      <c r="F513" s="9" t="n">
        <f aca="false">Precios!N513</f>
        <v>170</v>
      </c>
      <c r="G513" s="2" t="n">
        <v>48</v>
      </c>
      <c r="H513" s="10" t="str">
        <f aca="false">Parámetros!$B$28</f>
        <v>Nuevo</v>
      </c>
      <c r="I513" s="10" t="str">
        <f aca="false">Parámetros!$B$29</f>
        <v>Clásica</v>
      </c>
      <c r="J513" s="11" t="s">
        <v>5536</v>
      </c>
      <c r="K513" s="10" t="str">
        <f aca="false">Parámetros!$B$30</f>
        <v>Mercado Envíos</v>
      </c>
      <c r="L513" s="2" t="str">
        <f aca="false">IF(F513&gt;=Parámetros!$B$7,"Envío gratis (obligatorio en Mercado Libre)",Parámetros!$B$31)</f>
        <v>A cargo del comprador</v>
      </c>
      <c r="M513" s="10" t="str">
        <f aca="false">Parámetros!$B$32</f>
        <v>No acepto</v>
      </c>
      <c r="N513" s="10" t="str">
        <f aca="false">Parámetros!$B$33</f>
        <v>Sin garantía</v>
      </c>
      <c r="O513" s="2"/>
      <c r="P513" s="2" t="s">
        <v>5537</v>
      </c>
      <c r="Q513" s="2" t="s">
        <v>5538</v>
      </c>
      <c r="R513" s="2" t="s">
        <v>5539</v>
      </c>
      <c r="S513" s="2" t="s">
        <v>5540</v>
      </c>
      <c r="T513" s="2" t="s">
        <v>5541</v>
      </c>
      <c r="U513" s="2" t="n">
        <v>200</v>
      </c>
      <c r="V513" s="2" t="s">
        <v>100</v>
      </c>
      <c r="W513" s="2" t="n">
        <v>1</v>
      </c>
      <c r="X513" s="2"/>
      <c r="Y513" s="2"/>
      <c r="Z513" s="2"/>
      <c r="AA513" s="2"/>
      <c r="AB513" s="2"/>
      <c r="AC513" s="2"/>
      <c r="AD513" s="2"/>
      <c r="AE513" s="2" t="s">
        <v>4875</v>
      </c>
      <c r="AF513" s="2"/>
      <c r="AG513" s="2" t="s">
        <v>5542</v>
      </c>
      <c r="AH513" s="2" t="s">
        <v>5543</v>
      </c>
      <c r="AI513" s="2"/>
      <c r="AJ513" s="2"/>
      <c r="AK513" s="2"/>
      <c r="AL513" s="2"/>
      <c r="AM513" s="2"/>
      <c r="AN513" s="2" t="s">
        <v>172</v>
      </c>
      <c r="AO513" s="2" t="s">
        <v>5544</v>
      </c>
      <c r="AP513" s="2" t="s">
        <v>89</v>
      </c>
    </row>
    <row r="514" customFormat="false" ht="15" hidden="false" customHeight="false" outlineLevel="0" collapsed="false">
      <c r="A514" s="8" t="s">
        <v>5545</v>
      </c>
      <c r="B514" s="8" t="s">
        <v>5545</v>
      </c>
      <c r="C514" s="2" t="s">
        <v>5546</v>
      </c>
      <c r="D514" s="2" t="s">
        <v>4962</v>
      </c>
      <c r="E514" s="2" t="s">
        <v>4963</v>
      </c>
      <c r="F514" s="9" t="n">
        <f aca="false">Precios!N514</f>
        <v>58</v>
      </c>
      <c r="G514" s="2" t="n">
        <v>582</v>
      </c>
      <c r="H514" s="10" t="str">
        <f aca="false">Parámetros!$B$28</f>
        <v>Nuevo</v>
      </c>
      <c r="I514" s="10" t="str">
        <f aca="false">Parámetros!$B$29</f>
        <v>Clásica</v>
      </c>
      <c r="J514" s="11" t="s">
        <v>5547</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c r="P514" s="2" t="s">
        <v>4965</v>
      </c>
      <c r="Q514" s="2" t="s">
        <v>2186</v>
      </c>
      <c r="R514" s="2" t="s">
        <v>4965</v>
      </c>
      <c r="S514" s="2" t="s">
        <v>5548</v>
      </c>
      <c r="T514" s="2" t="s">
        <v>5549</v>
      </c>
      <c r="U514" s="2" t="n">
        <v>625</v>
      </c>
      <c r="V514" s="2" t="s">
        <v>77</v>
      </c>
      <c r="W514" s="2" t="n">
        <v>1</v>
      </c>
      <c r="X514" s="2" t="s">
        <v>5550</v>
      </c>
      <c r="Y514" s="2"/>
      <c r="Z514" s="2" t="s">
        <v>133</v>
      </c>
      <c r="AA514" s="2" t="s">
        <v>5100</v>
      </c>
      <c r="AB514" s="2"/>
      <c r="AC514" s="2" t="s">
        <v>5548</v>
      </c>
      <c r="AD514" s="2"/>
      <c r="AE514" s="2"/>
      <c r="AF514" s="2" t="s">
        <v>5101</v>
      </c>
      <c r="AG514" s="2" t="s">
        <v>5551</v>
      </c>
      <c r="AH514" s="2" t="s">
        <v>5552</v>
      </c>
      <c r="AI514" s="2"/>
      <c r="AJ514" s="2"/>
      <c r="AK514" s="2"/>
      <c r="AL514" s="2"/>
      <c r="AM514" s="2"/>
      <c r="AN514" s="2" t="s">
        <v>87</v>
      </c>
      <c r="AO514" s="2" t="s">
        <v>5553</v>
      </c>
      <c r="AP514" s="2" t="s">
        <v>89</v>
      </c>
    </row>
    <row r="515" customFormat="false" ht="15" hidden="false" customHeight="false" outlineLevel="0" collapsed="false">
      <c r="A515" s="8" t="s">
        <v>5554</v>
      </c>
      <c r="B515" s="8" t="s">
        <v>5554</v>
      </c>
      <c r="C515" s="2" t="s">
        <v>5555</v>
      </c>
      <c r="D515" s="2" t="s">
        <v>784</v>
      </c>
      <c r="E515" s="2" t="s">
        <v>785</v>
      </c>
      <c r="F515" s="9" t="n">
        <f aca="false">Precios!N515</f>
        <v>181</v>
      </c>
      <c r="G515" s="2" t="n">
        <v>147</v>
      </c>
      <c r="H515" s="10" t="str">
        <f aca="false">Parámetros!$B$28</f>
        <v>Nuevo</v>
      </c>
      <c r="I515" s="10" t="str">
        <f aca="false">Parámetros!$B$29</f>
        <v>Clásica</v>
      </c>
      <c r="J515" s="11" t="s">
        <v>5556</v>
      </c>
      <c r="K515" s="10" t="str">
        <f aca="false">Parámetros!$B$30</f>
        <v>Mercado Envíos</v>
      </c>
      <c r="L515" s="2" t="str">
        <f aca="false">IF(F515&gt;=Parámetros!$B$7,"Envío gratis (obligatorio en Mercado Libre)",Parámetros!$B$31)</f>
        <v>A cargo del comprador</v>
      </c>
      <c r="M515" s="10" t="str">
        <f aca="false">Parámetros!$B$32</f>
        <v>No acepto</v>
      </c>
      <c r="N515" s="10" t="str">
        <f aca="false">Parámetros!$B$33</f>
        <v>Sin garantía</v>
      </c>
      <c r="O515" s="2"/>
      <c r="P515" s="2" t="s">
        <v>787</v>
      </c>
      <c r="Q515" s="2" t="s">
        <v>787</v>
      </c>
      <c r="R515" s="2" t="s">
        <v>5557</v>
      </c>
      <c r="S515" s="2" t="s">
        <v>5558</v>
      </c>
      <c r="T515" s="2" t="s">
        <v>5559</v>
      </c>
      <c r="U515" s="2" t="n">
        <v>100</v>
      </c>
      <c r="V515" s="2" t="s">
        <v>168</v>
      </c>
      <c r="W515" s="2" t="n">
        <v>100</v>
      </c>
      <c r="X515" s="2"/>
      <c r="Y515" s="2"/>
      <c r="Z515" s="2"/>
      <c r="AA515" s="2"/>
      <c r="AB515" s="2"/>
      <c r="AC515" s="2"/>
      <c r="AD515" s="2"/>
      <c r="AE515" s="2"/>
      <c r="AF515" s="2"/>
      <c r="AG515" s="2" t="s">
        <v>5560</v>
      </c>
      <c r="AH515" s="2" t="s">
        <v>5561</v>
      </c>
      <c r="AI515" s="2"/>
      <c r="AJ515" s="2"/>
      <c r="AK515" s="2"/>
      <c r="AL515" s="2"/>
      <c r="AM515" s="2"/>
      <c r="AN515" s="2" t="s">
        <v>87</v>
      </c>
      <c r="AO515" s="2" t="s">
        <v>5562</v>
      </c>
      <c r="AP515" s="2" t="s">
        <v>89</v>
      </c>
    </row>
    <row r="516" customFormat="false" ht="15" hidden="false" customHeight="false" outlineLevel="0" collapsed="false">
      <c r="A516" s="8" t="s">
        <v>5563</v>
      </c>
      <c r="B516" s="8" t="s">
        <v>5563</v>
      </c>
      <c r="C516" s="2" t="s">
        <v>5564</v>
      </c>
      <c r="D516" s="2" t="s">
        <v>5565</v>
      </c>
      <c r="E516" s="2" t="s">
        <v>5566</v>
      </c>
      <c r="F516" s="9" t="n">
        <f aca="false">Precios!N516</f>
        <v>96</v>
      </c>
      <c r="G516" s="2" t="n">
        <v>599</v>
      </c>
      <c r="H516" s="10" t="str">
        <f aca="false">Parámetros!$B$28</f>
        <v>Nuevo</v>
      </c>
      <c r="I516" s="10" t="str">
        <f aca="false">Parámetros!$B$29</f>
        <v>Clásica</v>
      </c>
      <c r="J516" s="11" t="s">
        <v>5567</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5568</v>
      </c>
      <c r="Q516" s="2" t="s">
        <v>5569</v>
      </c>
      <c r="R516" s="2" t="s">
        <v>5570</v>
      </c>
      <c r="S516" s="2" t="s">
        <v>5571</v>
      </c>
      <c r="T516" s="2" t="s">
        <v>5572</v>
      </c>
      <c r="U516" s="2" t="n">
        <v>3</v>
      </c>
      <c r="V516" s="2" t="s">
        <v>168</v>
      </c>
      <c r="W516" s="2" t="n">
        <v>3</v>
      </c>
      <c r="X516" s="2"/>
      <c r="Y516" s="2"/>
      <c r="Z516" s="2"/>
      <c r="AA516" s="2"/>
      <c r="AB516" s="2"/>
      <c r="AC516" s="2"/>
      <c r="AD516" s="2" t="s">
        <v>103</v>
      </c>
      <c r="AE516" s="2"/>
      <c r="AF516" s="2"/>
      <c r="AG516" s="2" t="s">
        <v>5573</v>
      </c>
      <c r="AH516" s="2" t="s">
        <v>5574</v>
      </c>
      <c r="AI516" s="2" t="s">
        <v>5575</v>
      </c>
      <c r="AJ516" s="2"/>
      <c r="AK516" s="2"/>
      <c r="AL516" s="2"/>
      <c r="AM516" s="2"/>
      <c r="AN516" s="2" t="s">
        <v>87</v>
      </c>
      <c r="AO516" s="2" t="s">
        <v>5576</v>
      </c>
      <c r="AP516" s="2" t="s">
        <v>89</v>
      </c>
    </row>
    <row r="517" customFormat="false" ht="15" hidden="false" customHeight="false" outlineLevel="0" collapsed="false">
      <c r="A517" s="8" t="s">
        <v>5577</v>
      </c>
      <c r="B517" s="8" t="s">
        <v>5577</v>
      </c>
      <c r="C517" s="2" t="s">
        <v>5578</v>
      </c>
      <c r="D517" s="2" t="s">
        <v>141</v>
      </c>
      <c r="E517" s="2" t="s">
        <v>142</v>
      </c>
      <c r="F517" s="9" t="n">
        <f aca="false">Precios!N517</f>
        <v>482</v>
      </c>
      <c r="G517" s="2" t="n">
        <v>0</v>
      </c>
      <c r="H517" s="10" t="str">
        <f aca="false">Parámetros!$B$28</f>
        <v>Nuevo</v>
      </c>
      <c r="I517" s="10" t="str">
        <f aca="false">Parámetros!$B$29</f>
        <v>Clásica</v>
      </c>
      <c r="J517" s="11" t="s">
        <v>5579</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c r="P517" s="2" t="s">
        <v>5580</v>
      </c>
      <c r="Q517" s="2" t="s">
        <v>1374</v>
      </c>
      <c r="R517" s="2" t="s">
        <v>5581</v>
      </c>
      <c r="S517" s="2"/>
      <c r="T517" s="2" t="s">
        <v>5582</v>
      </c>
      <c r="U517" s="2" t="n">
        <v>14</v>
      </c>
      <c r="V517" s="2" t="s">
        <v>130</v>
      </c>
      <c r="W517" s="2" t="n">
        <v>14</v>
      </c>
      <c r="X517" s="2" t="s">
        <v>5583</v>
      </c>
      <c r="Y517" s="2" t="s">
        <v>3790</v>
      </c>
      <c r="Z517" s="2" t="s">
        <v>133</v>
      </c>
      <c r="AA517" s="2"/>
      <c r="AB517" s="2"/>
      <c r="AC517" s="2"/>
      <c r="AD517" s="2"/>
      <c r="AE517" s="2"/>
      <c r="AF517" s="2" t="s">
        <v>5584</v>
      </c>
      <c r="AG517" s="2" t="s">
        <v>5585</v>
      </c>
      <c r="AH517" s="2" t="s">
        <v>5586</v>
      </c>
      <c r="AI517" s="2" t="s">
        <v>5587</v>
      </c>
      <c r="AJ517" s="2"/>
      <c r="AK517" s="2"/>
      <c r="AL517" s="2"/>
      <c r="AM517" s="2"/>
      <c r="AN517" s="2" t="s">
        <v>87</v>
      </c>
      <c r="AO517" s="2" t="s">
        <v>5588</v>
      </c>
      <c r="AP517" s="2" t="s">
        <v>89</v>
      </c>
    </row>
    <row r="518" customFormat="false" ht="15" hidden="false" customHeight="false" outlineLevel="0" collapsed="false">
      <c r="A518" s="8" t="s">
        <v>5589</v>
      </c>
      <c r="B518" s="8" t="s">
        <v>5589</v>
      </c>
      <c r="C518" s="2" t="s">
        <v>5590</v>
      </c>
      <c r="D518" s="2" t="s">
        <v>1523</v>
      </c>
      <c r="E518" s="2" t="s">
        <v>1524</v>
      </c>
      <c r="F518" s="9" t="n">
        <f aca="false">Precios!N518</f>
        <v>299</v>
      </c>
      <c r="G518" s="2" t="n">
        <v>66</v>
      </c>
      <c r="H518" s="10" t="str">
        <f aca="false">Parámetros!$B$28</f>
        <v>Nuevo</v>
      </c>
      <c r="I518" s="10" t="str">
        <f aca="false">Parámetros!$B$29</f>
        <v>Clásica</v>
      </c>
      <c r="J518" s="11" t="s">
        <v>5591</v>
      </c>
      <c r="K518" s="10" t="str">
        <f aca="false">Parámetros!$B$30</f>
        <v>Mercado Envíos</v>
      </c>
      <c r="L518" s="2" t="str">
        <f aca="false">IF(F518&gt;=Parámetros!$B$7,"Envío gratis (obligatorio en Mercado Libre)",Parámetros!$B$31)</f>
        <v>Envío gratis (obligatorio en Mercado Libre)</v>
      </c>
      <c r="M518" s="10" t="str">
        <f aca="false">Parámetros!$B$32</f>
        <v>No acepto</v>
      </c>
      <c r="N518" s="10" t="str">
        <f aca="false">Parámetros!$B$33</f>
        <v>Sin garantía</v>
      </c>
      <c r="O518" s="2"/>
      <c r="P518" s="2" t="s">
        <v>5592</v>
      </c>
      <c r="Q518" s="2" t="s">
        <v>5592</v>
      </c>
      <c r="R518" s="2" t="s">
        <v>5593</v>
      </c>
      <c r="S518" s="2"/>
      <c r="T518" s="2" t="s">
        <v>5594</v>
      </c>
      <c r="U518" s="2" t="n">
        <v>200</v>
      </c>
      <c r="V518" s="2" t="s">
        <v>77</v>
      </c>
      <c r="W518" s="2" t="n">
        <v>1</v>
      </c>
      <c r="X518" s="2" t="s">
        <v>4804</v>
      </c>
      <c r="Y518" s="2" t="s">
        <v>4805</v>
      </c>
      <c r="Z518" s="2" t="s">
        <v>5595</v>
      </c>
      <c r="AA518" s="2"/>
      <c r="AB518" s="2"/>
      <c r="AC518" s="2" t="s">
        <v>5596</v>
      </c>
      <c r="AD518" s="2"/>
      <c r="AE518" s="2"/>
      <c r="AF518" s="2" t="s">
        <v>5597</v>
      </c>
      <c r="AG518" s="2" t="s">
        <v>5598</v>
      </c>
      <c r="AH518" s="2" t="s">
        <v>5599</v>
      </c>
      <c r="AI518" s="2" t="s">
        <v>5600</v>
      </c>
      <c r="AJ518" s="2"/>
      <c r="AK518" s="2"/>
      <c r="AL518" s="2"/>
      <c r="AM518" s="2"/>
      <c r="AN518" s="2" t="s">
        <v>87</v>
      </c>
      <c r="AO518" s="2" t="s">
        <v>5601</v>
      </c>
      <c r="AP518" s="2" t="s">
        <v>89</v>
      </c>
    </row>
    <row r="519" customFormat="false" ht="15" hidden="false" customHeight="false" outlineLevel="0" collapsed="false">
      <c r="A519" s="8" t="s">
        <v>5602</v>
      </c>
      <c r="B519" s="8" t="s">
        <v>5602</v>
      </c>
      <c r="C519" s="2" t="s">
        <v>5603</v>
      </c>
      <c r="D519" s="2" t="s">
        <v>300</v>
      </c>
      <c r="E519" s="2" t="s">
        <v>301</v>
      </c>
      <c r="F519" s="9" t="n">
        <f aca="false">Precios!N519</f>
        <v>201</v>
      </c>
      <c r="G519" s="2" t="n">
        <v>600</v>
      </c>
      <c r="H519" s="10" t="str">
        <f aca="false">Parámetros!$B$28</f>
        <v>Nuevo</v>
      </c>
      <c r="I519" s="10" t="str">
        <f aca="false">Parámetros!$B$29</f>
        <v>Clásica</v>
      </c>
      <c r="J519" s="11" t="s">
        <v>5604</v>
      </c>
      <c r="K519" s="10" t="str">
        <f aca="false">Parámetros!$B$30</f>
        <v>Mercado Envíos</v>
      </c>
      <c r="L519" s="2" t="str">
        <f aca="false">IF(F519&gt;=Parámetros!$B$7,"Envío gratis (obligatorio en Mercado Libre)",Parámetros!$B$31)</f>
        <v>A cargo del comprador</v>
      </c>
      <c r="M519" s="10" t="str">
        <f aca="false">Parámetros!$B$32</f>
        <v>No acepto</v>
      </c>
      <c r="N519" s="10" t="str">
        <f aca="false">Parámetros!$B$33</f>
        <v>Sin garantía</v>
      </c>
      <c r="O519" s="2"/>
      <c r="P519" s="2" t="s">
        <v>3962</v>
      </c>
      <c r="Q519" s="2" t="s">
        <v>126</v>
      </c>
      <c r="R519" s="2" t="s">
        <v>5605</v>
      </c>
      <c r="S519" s="2" t="s">
        <v>4939</v>
      </c>
      <c r="T519" s="2" t="s">
        <v>5606</v>
      </c>
      <c r="U519" s="2" t="n">
        <v>10</v>
      </c>
      <c r="V519" s="2" t="s">
        <v>130</v>
      </c>
      <c r="W519" s="2" t="n">
        <v>10</v>
      </c>
      <c r="X519" s="2" t="s">
        <v>5607</v>
      </c>
      <c r="Y519" s="2" t="s">
        <v>5608</v>
      </c>
      <c r="Z519" s="2" t="s">
        <v>133</v>
      </c>
      <c r="AA519" s="2" t="s">
        <v>533</v>
      </c>
      <c r="AB519" s="2"/>
      <c r="AC519" s="2" t="s">
        <v>2852</v>
      </c>
      <c r="AD519" s="2"/>
      <c r="AE519" s="2"/>
      <c r="AF519" s="2" t="s">
        <v>5609</v>
      </c>
      <c r="AG519" s="2" t="s">
        <v>5610</v>
      </c>
      <c r="AH519" s="2" t="s">
        <v>5611</v>
      </c>
      <c r="AI519" s="2" t="s">
        <v>5612</v>
      </c>
      <c r="AJ519" s="2"/>
      <c r="AK519" s="2"/>
      <c r="AL519" s="2"/>
      <c r="AM519" s="2"/>
      <c r="AN519" s="2" t="s">
        <v>87</v>
      </c>
      <c r="AO519" s="2" t="s">
        <v>5613</v>
      </c>
      <c r="AP519" s="2" t="s">
        <v>89</v>
      </c>
    </row>
    <row r="520" customFormat="false" ht="15" hidden="false" customHeight="false" outlineLevel="0" collapsed="false">
      <c r="A520" s="8" t="s">
        <v>5614</v>
      </c>
      <c r="B520" s="8" t="s">
        <v>5614</v>
      </c>
      <c r="C520" s="2" t="s">
        <v>5615</v>
      </c>
      <c r="D520" s="2" t="s">
        <v>5616</v>
      </c>
      <c r="E520" s="2" t="s">
        <v>5617</v>
      </c>
      <c r="F520" s="9" t="n">
        <f aca="false">Precios!N520</f>
        <v>53</v>
      </c>
      <c r="G520" s="2" t="n">
        <v>2321</v>
      </c>
      <c r="H520" s="10" t="str">
        <f aca="false">Parámetros!$B$28</f>
        <v>Nuevo</v>
      </c>
      <c r="I520" s="10" t="str">
        <f aca="false">Parámetros!$B$29</f>
        <v>Clásica</v>
      </c>
      <c r="J520" s="11" t="s">
        <v>5618</v>
      </c>
      <c r="K520" s="10" t="str">
        <f aca="false">Parámetros!$B$30</f>
        <v>Mercado Envíos</v>
      </c>
      <c r="L520" s="2" t="str">
        <f aca="false">IF(F520&gt;=Parámetros!$B$7,"Envío gratis (obligatorio en Mercado Libre)",Parámetros!$B$31)</f>
        <v>A cargo del comprador</v>
      </c>
      <c r="M520" s="10" t="str">
        <f aca="false">Parámetros!$B$32</f>
        <v>No acepto</v>
      </c>
      <c r="N520" s="10" t="str">
        <f aca="false">Parámetros!$B$33</f>
        <v>Sin garantía</v>
      </c>
      <c r="O520" s="2"/>
      <c r="P520" s="2" t="s">
        <v>5619</v>
      </c>
      <c r="Q520" s="2" t="s">
        <v>5620</v>
      </c>
      <c r="R520" s="2" t="s">
        <v>5621</v>
      </c>
      <c r="S520" s="2" t="s">
        <v>5622</v>
      </c>
      <c r="T520" s="2" t="s">
        <v>5623</v>
      </c>
      <c r="U520" s="2" t="n">
        <v>40</v>
      </c>
      <c r="V520" s="2" t="s">
        <v>814</v>
      </c>
      <c r="W520" s="2" t="n">
        <v>40</v>
      </c>
      <c r="X520" s="2"/>
      <c r="Y520" s="2"/>
      <c r="Z520" s="2"/>
      <c r="AA520" s="2"/>
      <c r="AB520" s="2"/>
      <c r="AC520" s="2"/>
      <c r="AD520" s="2"/>
      <c r="AE520" s="2" t="s">
        <v>4875</v>
      </c>
      <c r="AF520" s="2"/>
      <c r="AG520" s="2" t="s">
        <v>5624</v>
      </c>
      <c r="AH520" s="2" t="s">
        <v>5625</v>
      </c>
      <c r="AI520" s="2" t="s">
        <v>5626</v>
      </c>
      <c r="AJ520" s="2" t="s">
        <v>5627</v>
      </c>
      <c r="AK520" s="2"/>
      <c r="AL520" s="2"/>
      <c r="AM520" s="2"/>
      <c r="AN520" s="2" t="s">
        <v>172</v>
      </c>
      <c r="AO520" s="2" t="s">
        <v>5628</v>
      </c>
      <c r="AP520" s="2" t="s">
        <v>89</v>
      </c>
    </row>
    <row r="521" customFormat="false" ht="15" hidden="false" customHeight="false" outlineLevel="0" collapsed="false">
      <c r="A521" s="8" t="s">
        <v>5629</v>
      </c>
      <c r="B521" s="8" t="s">
        <v>5629</v>
      </c>
      <c r="C521" s="2" t="s">
        <v>5630</v>
      </c>
      <c r="D521" s="2" t="s">
        <v>4962</v>
      </c>
      <c r="E521" s="2" t="s">
        <v>4963</v>
      </c>
      <c r="F521" s="9" t="n">
        <f aca="false">Precios!N521</f>
        <v>58</v>
      </c>
      <c r="G521" s="2" t="n">
        <v>776</v>
      </c>
      <c r="H521" s="10" t="str">
        <f aca="false">Parámetros!$B$28</f>
        <v>Nuevo</v>
      </c>
      <c r="I521" s="10" t="str">
        <f aca="false">Parámetros!$B$29</f>
        <v>Clásica</v>
      </c>
      <c r="J521" s="11" t="s">
        <v>5631</v>
      </c>
      <c r="K521" s="10" t="str">
        <f aca="false">Parámetros!$B$30</f>
        <v>Mercado Envíos</v>
      </c>
      <c r="L521" s="2" t="str">
        <f aca="false">IF(F521&gt;=Parámetros!$B$7,"Envío gratis (obligatorio en Mercado Libre)",Parámetros!$B$31)</f>
        <v>A cargo del comprador</v>
      </c>
      <c r="M521" s="10" t="str">
        <f aca="false">Parámetros!$B$32</f>
        <v>No acepto</v>
      </c>
      <c r="N521" s="10" t="str">
        <f aca="false">Parámetros!$B$33</f>
        <v>Sin garantía</v>
      </c>
      <c r="O521" s="2"/>
      <c r="P521" s="2" t="s">
        <v>4965</v>
      </c>
      <c r="Q521" s="2" t="s">
        <v>2186</v>
      </c>
      <c r="R521" s="2" t="s">
        <v>4965</v>
      </c>
      <c r="S521" s="2" t="s">
        <v>5632</v>
      </c>
      <c r="T521" s="2" t="s">
        <v>5549</v>
      </c>
      <c r="U521" s="2" t="n">
        <v>625</v>
      </c>
      <c r="V521" s="2" t="s">
        <v>77</v>
      </c>
      <c r="W521" s="2" t="n">
        <v>1</v>
      </c>
      <c r="X521" s="2" t="s">
        <v>5550</v>
      </c>
      <c r="Y521" s="2"/>
      <c r="Z521" s="2" t="s">
        <v>133</v>
      </c>
      <c r="AA521" s="2" t="s">
        <v>5100</v>
      </c>
      <c r="AB521" s="2"/>
      <c r="AC521" s="2" t="s">
        <v>5633</v>
      </c>
      <c r="AD521" s="2"/>
      <c r="AE521" s="2"/>
      <c r="AF521" s="2" t="s">
        <v>5101</v>
      </c>
      <c r="AG521" s="2" t="s">
        <v>5551</v>
      </c>
      <c r="AH521" s="2" t="s">
        <v>5634</v>
      </c>
      <c r="AI521" s="2" t="s">
        <v>5635</v>
      </c>
      <c r="AJ521" s="2"/>
      <c r="AK521" s="2"/>
      <c r="AL521" s="2"/>
      <c r="AM521" s="2"/>
      <c r="AN521" s="2" t="s">
        <v>87</v>
      </c>
      <c r="AO521" s="2" t="s">
        <v>5636</v>
      </c>
      <c r="AP521" s="2" t="s">
        <v>89</v>
      </c>
    </row>
    <row r="522" customFormat="false" ht="15" hidden="false" customHeight="false" outlineLevel="0" collapsed="false">
      <c r="A522" s="8" t="s">
        <v>5637</v>
      </c>
      <c r="B522" s="8" t="s">
        <v>5637</v>
      </c>
      <c r="C522" s="2" t="s">
        <v>5638</v>
      </c>
      <c r="D522" s="2" t="s">
        <v>159</v>
      </c>
      <c r="E522" s="2" t="s">
        <v>160</v>
      </c>
      <c r="F522" s="9" t="n">
        <f aca="false">Precios!N522</f>
        <v>251</v>
      </c>
      <c r="G522" s="2" t="n">
        <v>96</v>
      </c>
      <c r="H522" s="10" t="str">
        <f aca="false">Parámetros!$B$28</f>
        <v>Nuevo</v>
      </c>
      <c r="I522" s="10" t="str">
        <f aca="false">Parámetros!$B$29</f>
        <v>Clásica</v>
      </c>
      <c r="J522" s="11" t="s">
        <v>5639</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5640</v>
      </c>
      <c r="P522" s="2" t="s">
        <v>5641</v>
      </c>
      <c r="Q522" s="2" t="s">
        <v>5642</v>
      </c>
      <c r="R522" s="2" t="s">
        <v>5570</v>
      </c>
      <c r="S522" s="2" t="s">
        <v>5643</v>
      </c>
      <c r="T522" s="2" t="s">
        <v>5644</v>
      </c>
      <c r="U522" s="2" t="n">
        <v>40</v>
      </c>
      <c r="V522" s="2" t="s">
        <v>168</v>
      </c>
      <c r="W522" s="2" t="n">
        <v>40</v>
      </c>
      <c r="X522" s="2"/>
      <c r="Y522" s="2"/>
      <c r="Z522" s="2"/>
      <c r="AA522" s="2" t="s">
        <v>5645</v>
      </c>
      <c r="AB522" s="2" t="s">
        <v>5646</v>
      </c>
      <c r="AC522" s="2"/>
      <c r="AD522" s="2" t="s">
        <v>103</v>
      </c>
      <c r="AE522" s="2"/>
      <c r="AF522" s="2"/>
      <c r="AG522" s="2" t="s">
        <v>5647</v>
      </c>
      <c r="AH522" s="2" t="s">
        <v>5648</v>
      </c>
      <c r="AI522" s="2" t="s">
        <v>5649</v>
      </c>
      <c r="AJ522" s="2" t="s">
        <v>5650</v>
      </c>
      <c r="AK522" s="2"/>
      <c r="AL522" s="2"/>
      <c r="AM522" s="2"/>
      <c r="AN522" s="2" t="s">
        <v>172</v>
      </c>
      <c r="AO522" s="2" t="s">
        <v>5651</v>
      </c>
      <c r="AP522" s="2" t="s">
        <v>89</v>
      </c>
    </row>
    <row r="523" customFormat="false" ht="15" hidden="false" customHeight="false" outlineLevel="0" collapsed="false">
      <c r="A523" s="8" t="s">
        <v>5652</v>
      </c>
      <c r="B523" s="8" t="s">
        <v>5652</v>
      </c>
      <c r="C523" s="2" t="s">
        <v>5653</v>
      </c>
      <c r="D523" s="2" t="s">
        <v>704</v>
      </c>
      <c r="E523" s="2" t="s">
        <v>705</v>
      </c>
      <c r="F523" s="9" t="n">
        <f aca="false">Precios!N523</f>
        <v>588</v>
      </c>
      <c r="G523" s="2" t="n">
        <v>96</v>
      </c>
      <c r="H523" s="10" t="str">
        <f aca="false">Parámetros!$B$28</f>
        <v>Nuevo</v>
      </c>
      <c r="I523" s="10" t="str">
        <f aca="false">Parámetros!$B$29</f>
        <v>Clásica</v>
      </c>
      <c r="J523" s="11" t="s">
        <v>5654</v>
      </c>
      <c r="K523" s="10" t="str">
        <f aca="false">Parámetros!$B$30</f>
        <v>Mercado Envíos</v>
      </c>
      <c r="L523" s="2" t="str">
        <f aca="false">IF(F523&gt;=Parámetros!$B$7,"Envío gratis (obligatorio en Mercado Libre)",Parámetros!$B$31)</f>
        <v>Envío gratis (obligatorio en Mercado Libre)</v>
      </c>
      <c r="M523" s="10" t="str">
        <f aca="false">Parámetros!$B$32</f>
        <v>No acepto</v>
      </c>
      <c r="N523" s="10" t="str">
        <f aca="false">Parámetros!$B$33</f>
        <v>Sin garantía</v>
      </c>
      <c r="O523" s="2"/>
      <c r="P523" s="2" t="s">
        <v>5655</v>
      </c>
      <c r="Q523" s="2" t="s">
        <v>5656</v>
      </c>
      <c r="R523" s="2" t="s">
        <v>5657</v>
      </c>
      <c r="S523" s="2"/>
      <c r="T523" s="2" t="s">
        <v>5658</v>
      </c>
      <c r="U523" s="2" t="n">
        <v>120</v>
      </c>
      <c r="V523" s="2" t="s">
        <v>2416</v>
      </c>
      <c r="W523" s="2" t="n">
        <v>1</v>
      </c>
      <c r="X523" s="2" t="s">
        <v>5659</v>
      </c>
      <c r="Y523" s="2" t="s">
        <v>5660</v>
      </c>
      <c r="Z523" s="2" t="s">
        <v>3669</v>
      </c>
      <c r="AA523" s="2" t="s">
        <v>5661</v>
      </c>
      <c r="AB523" s="2"/>
      <c r="AC523" s="2"/>
      <c r="AD523" s="2"/>
      <c r="AE523" s="2"/>
      <c r="AF523" s="2"/>
      <c r="AG523" s="2" t="s">
        <v>5662</v>
      </c>
      <c r="AH523" s="2" t="s">
        <v>5663</v>
      </c>
      <c r="AI523" s="2" t="s">
        <v>5664</v>
      </c>
      <c r="AJ523" s="2" t="s">
        <v>5665</v>
      </c>
      <c r="AK523" s="2"/>
      <c r="AL523" s="2"/>
      <c r="AM523" s="2"/>
      <c r="AN523" s="2" t="s">
        <v>87</v>
      </c>
      <c r="AO523" s="2" t="s">
        <v>5666</v>
      </c>
      <c r="AP523" s="2" t="s">
        <v>89</v>
      </c>
    </row>
    <row r="524" customFormat="false" ht="15" hidden="false" customHeight="false" outlineLevel="0" collapsed="false">
      <c r="A524" s="8" t="s">
        <v>5667</v>
      </c>
      <c r="B524" s="8" t="s">
        <v>5667</v>
      </c>
      <c r="C524" s="2" t="s">
        <v>5668</v>
      </c>
      <c r="D524" s="2" t="s">
        <v>141</v>
      </c>
      <c r="E524" s="2" t="s">
        <v>142</v>
      </c>
      <c r="F524" s="9" t="n">
        <f aca="false">Precios!N524</f>
        <v>257</v>
      </c>
      <c r="G524" s="2" t="n">
        <v>767</v>
      </c>
      <c r="H524" s="10" t="str">
        <f aca="false">Parámetros!$B$28</f>
        <v>Nuevo</v>
      </c>
      <c r="I524" s="10" t="str">
        <f aca="false">Parámetros!$B$29</f>
        <v>Clásica</v>
      </c>
      <c r="J524" s="11" t="s">
        <v>5669</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c r="P524" s="2" t="s">
        <v>1214</v>
      </c>
      <c r="Q524" s="2" t="s">
        <v>5670</v>
      </c>
      <c r="R524" s="2" t="s">
        <v>1214</v>
      </c>
      <c r="S524" s="2"/>
      <c r="T524" s="2" t="s">
        <v>5671</v>
      </c>
      <c r="U524" s="2" t="n">
        <v>24</v>
      </c>
      <c r="V524" s="2" t="s">
        <v>130</v>
      </c>
      <c r="W524" s="2" t="n">
        <v>24</v>
      </c>
      <c r="X524" s="2" t="s">
        <v>5672</v>
      </c>
      <c r="Y524" s="2" t="s">
        <v>2046</v>
      </c>
      <c r="Z524" s="2" t="s">
        <v>133</v>
      </c>
      <c r="AA524" s="2" t="s">
        <v>3374</v>
      </c>
      <c r="AB524" s="2"/>
      <c r="AC524" s="2"/>
      <c r="AD524" s="2"/>
      <c r="AE524" s="2"/>
      <c r="AF524" s="2" t="s">
        <v>5673</v>
      </c>
      <c r="AG524" s="2" t="s">
        <v>5674</v>
      </c>
      <c r="AH524" s="2" t="s">
        <v>5675</v>
      </c>
      <c r="AI524" s="2" t="s">
        <v>5676</v>
      </c>
      <c r="AJ524" s="2"/>
      <c r="AK524" s="2"/>
      <c r="AL524" s="2"/>
      <c r="AM524" s="2"/>
      <c r="AN524" s="2" t="s">
        <v>87</v>
      </c>
      <c r="AO524" s="2" t="s">
        <v>5677</v>
      </c>
      <c r="AP524" s="2" t="s">
        <v>89</v>
      </c>
    </row>
    <row r="525" customFormat="false" ht="15" hidden="false" customHeight="false" outlineLevel="0" collapsed="false">
      <c r="A525" s="8" t="s">
        <v>5678</v>
      </c>
      <c r="B525" s="8" t="s">
        <v>5678</v>
      </c>
      <c r="C525" s="2" t="s">
        <v>5679</v>
      </c>
      <c r="D525" s="2" t="s">
        <v>121</v>
      </c>
      <c r="E525" s="2" t="s">
        <v>122</v>
      </c>
      <c r="F525" s="9" t="n">
        <f aca="false">Precios!N525</f>
        <v>923</v>
      </c>
      <c r="G525" s="2" t="n">
        <v>60</v>
      </c>
      <c r="H525" s="10" t="str">
        <f aca="false">Parámetros!$B$28</f>
        <v>Nuevo</v>
      </c>
      <c r="I525" s="10" t="str">
        <f aca="false">Parámetros!$B$29</f>
        <v>Clásica</v>
      </c>
      <c r="J525" s="11" t="s">
        <v>5680</v>
      </c>
      <c r="K525" s="10" t="str">
        <f aca="false">Parámetros!$B$30</f>
        <v>Mercado Envíos</v>
      </c>
      <c r="L525" s="2" t="str">
        <f aca="false">IF(F525&gt;=Parámetros!$B$7,"Envío gratis (obligatorio en Mercado Libre)",Parámetros!$B$31)</f>
        <v>Envío gratis (obligatorio en Mercado Libre)</v>
      </c>
      <c r="M525" s="10" t="str">
        <f aca="false">Parámetros!$B$32</f>
        <v>No acepto</v>
      </c>
      <c r="N525" s="10" t="str">
        <f aca="false">Parámetros!$B$33</f>
        <v>Sin garantía</v>
      </c>
      <c r="O525" s="2"/>
      <c r="P525" s="2" t="s">
        <v>5681</v>
      </c>
      <c r="Q525" s="2" t="s">
        <v>126</v>
      </c>
      <c r="R525" s="2" t="s">
        <v>5681</v>
      </c>
      <c r="S525" s="2"/>
      <c r="T525" s="2" t="s">
        <v>5682</v>
      </c>
      <c r="U525" s="2" t="n">
        <v>28</v>
      </c>
      <c r="V525" s="2" t="s">
        <v>1575</v>
      </c>
      <c r="W525" s="2" t="n">
        <v>28</v>
      </c>
      <c r="X525" s="2" t="s">
        <v>5683</v>
      </c>
      <c r="Y525" s="2" t="s">
        <v>5684</v>
      </c>
      <c r="Z525" s="2" t="s">
        <v>133</v>
      </c>
      <c r="AA525" s="2"/>
      <c r="AB525" s="2"/>
      <c r="AC525" s="2"/>
      <c r="AD525" s="2"/>
      <c r="AE525" s="2"/>
      <c r="AF525" s="2" t="s">
        <v>5685</v>
      </c>
      <c r="AG525" s="2" t="s">
        <v>5686</v>
      </c>
      <c r="AH525" s="2" t="s">
        <v>5687</v>
      </c>
      <c r="AI525" s="2" t="s">
        <v>5688</v>
      </c>
      <c r="AJ525" s="2"/>
      <c r="AK525" s="2"/>
      <c r="AL525" s="2"/>
      <c r="AM525" s="2"/>
      <c r="AN525" s="2" t="s">
        <v>87</v>
      </c>
      <c r="AO525" s="2" t="s">
        <v>5689</v>
      </c>
      <c r="AP525" s="2" t="s">
        <v>89</v>
      </c>
    </row>
    <row r="526" customFormat="false" ht="15" hidden="false" customHeight="false" outlineLevel="0" collapsed="false">
      <c r="A526" s="8" t="s">
        <v>5690</v>
      </c>
      <c r="B526" s="8" t="s">
        <v>5690</v>
      </c>
      <c r="C526" s="2" t="s">
        <v>5691</v>
      </c>
      <c r="D526" s="2" t="s">
        <v>4812</v>
      </c>
      <c r="E526" s="2" t="s">
        <v>4813</v>
      </c>
      <c r="F526" s="9" t="n">
        <f aca="false">Precios!N526</f>
        <v>188</v>
      </c>
      <c r="G526" s="2" t="n">
        <v>192</v>
      </c>
      <c r="H526" s="10" t="str">
        <f aca="false">Parámetros!$B$28</f>
        <v>Nuevo</v>
      </c>
      <c r="I526" s="10" t="str">
        <f aca="false">Parámetros!$B$29</f>
        <v>Clásica</v>
      </c>
      <c r="J526" s="11" t="s">
        <v>5692</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c r="P526" s="2" t="s">
        <v>4815</v>
      </c>
      <c r="Q526" s="2" t="s">
        <v>5693</v>
      </c>
      <c r="R526" s="2" t="s">
        <v>5694</v>
      </c>
      <c r="S526" s="2"/>
      <c r="T526" s="2" t="s">
        <v>5695</v>
      </c>
      <c r="U526" s="2" t="n">
        <v>30</v>
      </c>
      <c r="V526" s="2" t="s">
        <v>168</v>
      </c>
      <c r="W526" s="2" t="n">
        <v>30</v>
      </c>
      <c r="X526" s="2"/>
      <c r="Y526" s="2"/>
      <c r="Z526" s="2"/>
      <c r="AA526" s="2"/>
      <c r="AB526" s="2"/>
      <c r="AC526" s="2"/>
      <c r="AD526" s="2"/>
      <c r="AE526" s="2"/>
      <c r="AF526" s="2"/>
      <c r="AG526" s="2" t="s">
        <v>5696</v>
      </c>
      <c r="AH526" s="2" t="s">
        <v>5697</v>
      </c>
      <c r="AI526" s="2"/>
      <c r="AJ526" s="2"/>
      <c r="AK526" s="2"/>
      <c r="AL526" s="2"/>
      <c r="AM526" s="2"/>
      <c r="AN526" s="2" t="s">
        <v>87</v>
      </c>
      <c r="AO526" s="2" t="s">
        <v>5698</v>
      </c>
      <c r="AP526" s="2" t="s">
        <v>89</v>
      </c>
    </row>
    <row r="527" customFormat="false" ht="15" hidden="false" customHeight="false" outlineLevel="0" collapsed="false">
      <c r="A527" s="8" t="s">
        <v>5699</v>
      </c>
      <c r="B527" s="8" t="s">
        <v>5699</v>
      </c>
      <c r="C527" s="2" t="s">
        <v>5700</v>
      </c>
      <c r="D527" s="2" t="s">
        <v>300</v>
      </c>
      <c r="E527" s="2" t="s">
        <v>301</v>
      </c>
      <c r="F527" s="9" t="n">
        <f aca="false">Precios!N527</f>
        <v>386</v>
      </c>
      <c r="G527" s="2" t="n">
        <v>0</v>
      </c>
      <c r="H527" s="10" t="str">
        <f aca="false">Parámetros!$B$28</f>
        <v>Nuevo</v>
      </c>
      <c r="I527" s="10" t="str">
        <f aca="false">Parámetros!$B$29</f>
        <v>Clásica</v>
      </c>
      <c r="J527" s="11" t="s">
        <v>5701</v>
      </c>
      <c r="K527" s="10" t="str">
        <f aca="false">Parámetros!$B$30</f>
        <v>Mercado Envíos</v>
      </c>
      <c r="L527" s="2" t="str">
        <f aca="false">IF(F527&gt;=Parámetros!$B$7,"Envío gratis (obligatorio en Mercado Libre)",Parámetros!$B$31)</f>
        <v>Envío gratis (obligatorio en Mercado Libre)</v>
      </c>
      <c r="M527" s="10" t="str">
        <f aca="false">Parámetros!$B$32</f>
        <v>No acepto</v>
      </c>
      <c r="N527" s="10" t="str">
        <f aca="false">Parámetros!$B$33</f>
        <v>Sin garantía</v>
      </c>
      <c r="O527" s="2"/>
      <c r="P527" s="2" t="s">
        <v>5702</v>
      </c>
      <c r="Q527" s="2" t="s">
        <v>5703</v>
      </c>
      <c r="R527" s="2" t="s">
        <v>5704</v>
      </c>
      <c r="S527" s="2" t="s">
        <v>5705</v>
      </c>
      <c r="T527" s="2" t="s">
        <v>5706</v>
      </c>
      <c r="U527" s="2" t="n">
        <v>60</v>
      </c>
      <c r="V527" s="2" t="s">
        <v>130</v>
      </c>
      <c r="W527" s="2" t="n">
        <v>60</v>
      </c>
      <c r="X527" s="2"/>
      <c r="Y527" s="2"/>
      <c r="Z527" s="2" t="s">
        <v>133</v>
      </c>
      <c r="AA527" s="2" t="s">
        <v>5707</v>
      </c>
      <c r="AB527" s="2"/>
      <c r="AC527" s="2"/>
      <c r="AD527" s="2" t="s">
        <v>551</v>
      </c>
      <c r="AE527" s="2"/>
      <c r="AF527" s="2" t="s">
        <v>5708</v>
      </c>
      <c r="AG527" s="2" t="s">
        <v>5709</v>
      </c>
      <c r="AH527" s="2" t="s">
        <v>5710</v>
      </c>
      <c r="AI527" s="2" t="s">
        <v>5711</v>
      </c>
      <c r="AJ527" s="2"/>
      <c r="AK527" s="2"/>
      <c r="AL527" s="2"/>
      <c r="AM527" s="2"/>
      <c r="AN527" s="2" t="s">
        <v>87</v>
      </c>
      <c r="AO527" s="2" t="s">
        <v>5712</v>
      </c>
      <c r="AP527" s="2" t="s">
        <v>89</v>
      </c>
    </row>
    <row r="528" customFormat="false" ht="15" hidden="false" customHeight="false" outlineLevel="0" collapsed="false">
      <c r="A528" s="8" t="s">
        <v>5713</v>
      </c>
      <c r="B528" s="8" t="s">
        <v>5713</v>
      </c>
      <c r="C528" s="2" t="s">
        <v>5714</v>
      </c>
      <c r="D528" s="2" t="s">
        <v>590</v>
      </c>
      <c r="E528" s="2" t="s">
        <v>591</v>
      </c>
      <c r="F528" s="9" t="n">
        <f aca="false">Precios!N528</f>
        <v>54</v>
      </c>
      <c r="G528" s="2" t="n">
        <v>514</v>
      </c>
      <c r="H528" s="10" t="str">
        <f aca="false">Parámetros!$B$28</f>
        <v>Nuevo</v>
      </c>
      <c r="I528" s="10" t="str">
        <f aca="false">Parámetros!$B$29</f>
        <v>Clásica</v>
      </c>
      <c r="J528" s="11" t="s">
        <v>5715</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593</v>
      </c>
      <c r="Q528" s="2" t="s">
        <v>594</v>
      </c>
      <c r="R528" s="2" t="s">
        <v>5716</v>
      </c>
      <c r="S528" s="2" t="s">
        <v>5717</v>
      </c>
      <c r="T528" s="2" t="s">
        <v>5718</v>
      </c>
      <c r="U528" s="2" t="n">
        <v>50</v>
      </c>
      <c r="V528" s="2" t="s">
        <v>77</v>
      </c>
      <c r="W528" s="2" t="n">
        <v>1</v>
      </c>
      <c r="X528" s="2"/>
      <c r="Y528" s="2"/>
      <c r="Z528" s="2"/>
      <c r="AA528" s="2"/>
      <c r="AB528" s="2"/>
      <c r="AC528" s="2" t="s">
        <v>5719</v>
      </c>
      <c r="AD528" s="2"/>
      <c r="AE528" s="2"/>
      <c r="AF528" s="2"/>
      <c r="AG528" s="2" t="s">
        <v>5720</v>
      </c>
      <c r="AH528" s="2" t="s">
        <v>5721</v>
      </c>
      <c r="AI528" s="2"/>
      <c r="AJ528" s="2"/>
      <c r="AK528" s="2"/>
      <c r="AL528" s="2"/>
      <c r="AM528" s="2"/>
      <c r="AN528" s="2" t="s">
        <v>172</v>
      </c>
      <c r="AO528" s="2" t="s">
        <v>5722</v>
      </c>
      <c r="AP528" s="2" t="s">
        <v>89</v>
      </c>
    </row>
    <row r="529" customFormat="false" ht="15" hidden="false" customHeight="false" outlineLevel="0" collapsed="false">
      <c r="A529" s="8" t="s">
        <v>5723</v>
      </c>
      <c r="B529" s="8" t="s">
        <v>5723</v>
      </c>
      <c r="C529" s="2" t="s">
        <v>5724</v>
      </c>
      <c r="D529" s="2" t="s">
        <v>1641</v>
      </c>
      <c r="E529" s="2" t="s">
        <v>1642</v>
      </c>
      <c r="F529" s="9" t="n">
        <f aca="false">Precios!N529</f>
        <v>254</v>
      </c>
      <c r="G529" s="2" t="n">
        <v>0</v>
      </c>
      <c r="H529" s="10" t="str">
        <f aca="false">Parámetros!$B$28</f>
        <v>Nuevo</v>
      </c>
      <c r="I529" s="10" t="str">
        <f aca="false">Parámetros!$B$29</f>
        <v>Clásica</v>
      </c>
      <c r="J529" s="11" t="s">
        <v>5725</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c r="P529" s="2" t="s">
        <v>4905</v>
      </c>
      <c r="Q529" s="2" t="s">
        <v>741</v>
      </c>
      <c r="R529" s="2" t="s">
        <v>4906</v>
      </c>
      <c r="S529" s="2"/>
      <c r="T529" s="2" t="s">
        <v>5726</v>
      </c>
      <c r="U529" s="2" t="n">
        <v>120</v>
      </c>
      <c r="V529" s="2" t="s">
        <v>77</v>
      </c>
      <c r="W529" s="2" t="n">
        <v>1</v>
      </c>
      <c r="X529" s="2"/>
      <c r="Y529" s="2"/>
      <c r="Z529" s="2" t="s">
        <v>337</v>
      </c>
      <c r="AA529" s="2"/>
      <c r="AB529" s="2"/>
      <c r="AC529" s="2"/>
      <c r="AD529" s="2"/>
      <c r="AE529" s="2"/>
      <c r="AF529" s="2"/>
      <c r="AG529" s="2" t="s">
        <v>5727</v>
      </c>
      <c r="AH529" s="2" t="s">
        <v>5728</v>
      </c>
      <c r="AI529" s="2" t="s">
        <v>5729</v>
      </c>
      <c r="AJ529" s="2"/>
      <c r="AK529" s="2"/>
      <c r="AL529" s="2"/>
      <c r="AM529" s="2"/>
      <c r="AN529" s="2" t="s">
        <v>87</v>
      </c>
      <c r="AO529" s="2" t="s">
        <v>5730</v>
      </c>
      <c r="AP529" s="2" t="s">
        <v>89</v>
      </c>
    </row>
    <row r="530" customFormat="false" ht="15" hidden="false" customHeight="false" outlineLevel="0" collapsed="false">
      <c r="A530" s="8" t="s">
        <v>5731</v>
      </c>
      <c r="B530" s="8" t="s">
        <v>5731</v>
      </c>
      <c r="C530" s="2" t="s">
        <v>5732</v>
      </c>
      <c r="D530" s="2" t="s">
        <v>141</v>
      </c>
      <c r="E530" s="2" t="s">
        <v>142</v>
      </c>
      <c r="F530" s="9" t="n">
        <f aca="false">Precios!N530</f>
        <v>2048</v>
      </c>
      <c r="G530" s="2" t="n">
        <v>11</v>
      </c>
      <c r="H530" s="10" t="str">
        <f aca="false">Parámetros!$B$28</f>
        <v>Nuevo</v>
      </c>
      <c r="I530" s="10" t="str">
        <f aca="false">Parámetros!$B$29</f>
        <v>Clásica</v>
      </c>
      <c r="J530" s="11" t="s">
        <v>5733</v>
      </c>
      <c r="K530" s="10" t="str">
        <f aca="false">Parámetros!$B$30</f>
        <v>Mercado Envíos</v>
      </c>
      <c r="L530" s="2" t="str">
        <f aca="false">IF(F530&gt;=Parámetros!$B$7,"Envío gratis (obligatorio en Mercado Libre)",Parámetros!$B$31)</f>
        <v>Envío gratis (obligatorio en Mercado Libre)</v>
      </c>
      <c r="M530" s="10" t="str">
        <f aca="false">Parámetros!$B$32</f>
        <v>No acepto</v>
      </c>
      <c r="N530" s="10" t="str">
        <f aca="false">Parámetros!$B$33</f>
        <v>Sin garantía</v>
      </c>
      <c r="O530" s="2"/>
      <c r="P530" s="2" t="s">
        <v>5734</v>
      </c>
      <c r="Q530" s="2" t="s">
        <v>4520</v>
      </c>
      <c r="R530" s="2" t="s">
        <v>5734</v>
      </c>
      <c r="S530" s="2"/>
      <c r="T530" s="2" t="s">
        <v>4850</v>
      </c>
      <c r="U530" s="2" t="n">
        <v>30</v>
      </c>
      <c r="V530" s="2" t="s">
        <v>130</v>
      </c>
      <c r="W530" s="2" t="n">
        <v>30</v>
      </c>
      <c r="X530" s="2" t="s">
        <v>5735</v>
      </c>
      <c r="Y530" s="2" t="s">
        <v>2333</v>
      </c>
      <c r="Z530" s="2" t="s">
        <v>133</v>
      </c>
      <c r="AA530" s="2"/>
      <c r="AB530" s="2"/>
      <c r="AC530" s="2"/>
      <c r="AD530" s="2"/>
      <c r="AE530" s="2"/>
      <c r="AF530" s="2"/>
      <c r="AG530" s="2" t="s">
        <v>5736</v>
      </c>
      <c r="AH530" s="2" t="s">
        <v>5737</v>
      </c>
      <c r="AI530" s="2"/>
      <c r="AJ530" s="2"/>
      <c r="AK530" s="2"/>
      <c r="AL530" s="2"/>
      <c r="AM530" s="2"/>
      <c r="AN530" s="2" t="s">
        <v>87</v>
      </c>
      <c r="AO530" s="2" t="s">
        <v>5738</v>
      </c>
      <c r="AP530" s="2" t="s">
        <v>89</v>
      </c>
    </row>
    <row r="531" customFormat="false" ht="15" hidden="false" customHeight="false" outlineLevel="0" collapsed="false">
      <c r="A531" s="8" t="s">
        <v>5739</v>
      </c>
      <c r="B531" s="8" t="s">
        <v>5739</v>
      </c>
      <c r="C531" s="2" t="s">
        <v>5740</v>
      </c>
      <c r="D531" s="2" t="s">
        <v>542</v>
      </c>
      <c r="E531" s="2" t="s">
        <v>543</v>
      </c>
      <c r="F531" s="9" t="n">
        <f aca="false">Precios!N531</f>
        <v>483</v>
      </c>
      <c r="G531" s="2" t="n">
        <v>0</v>
      </c>
      <c r="H531" s="10" t="str">
        <f aca="false">Parámetros!$B$28</f>
        <v>Nuevo</v>
      </c>
      <c r="I531" s="10" t="str">
        <f aca="false">Parámetros!$B$29</f>
        <v>Clásica</v>
      </c>
      <c r="J531" s="11" t="s">
        <v>5741</v>
      </c>
      <c r="K531" s="10" t="str">
        <f aca="false">Parámetros!$B$30</f>
        <v>Mercado Envíos</v>
      </c>
      <c r="L531" s="2" t="str">
        <f aca="false">IF(F531&gt;=Parámetros!$B$7,"Envío gratis (obligatorio en Mercado Libre)",Parámetros!$B$31)</f>
        <v>Envío gratis (obligatorio en Mercado Libre)</v>
      </c>
      <c r="M531" s="10" t="str">
        <f aca="false">Parámetros!$B$32</f>
        <v>No acepto</v>
      </c>
      <c r="N531" s="10" t="str">
        <f aca="false">Parámetros!$B$33</f>
        <v>Sin garantía</v>
      </c>
      <c r="O531" s="2"/>
      <c r="P531" s="2" t="s">
        <v>5742</v>
      </c>
      <c r="Q531" s="2" t="s">
        <v>126</v>
      </c>
      <c r="R531" s="2" t="s">
        <v>5742</v>
      </c>
      <c r="S531" s="2"/>
      <c r="T531" s="2" t="s">
        <v>5743</v>
      </c>
      <c r="U531" s="2" t="n">
        <v>21</v>
      </c>
      <c r="V531" s="2" t="s">
        <v>130</v>
      </c>
      <c r="W531" s="2" t="n">
        <v>21</v>
      </c>
      <c r="X531" s="2" t="s">
        <v>5744</v>
      </c>
      <c r="Y531" s="2" t="s">
        <v>5745</v>
      </c>
      <c r="Z531" s="2" t="s">
        <v>133</v>
      </c>
      <c r="AA531" s="2"/>
      <c r="AB531" s="2"/>
      <c r="AC531" s="2"/>
      <c r="AD531" s="2" t="s">
        <v>551</v>
      </c>
      <c r="AE531" s="2"/>
      <c r="AF531" s="2"/>
      <c r="AG531" s="2" t="s">
        <v>5746</v>
      </c>
      <c r="AH531" s="2" t="s">
        <v>5747</v>
      </c>
      <c r="AI531" s="2"/>
      <c r="AJ531" s="2"/>
      <c r="AK531" s="2"/>
      <c r="AL531" s="2"/>
      <c r="AM531" s="2"/>
      <c r="AN531" s="2" t="s">
        <v>87</v>
      </c>
      <c r="AO531" s="2" t="s">
        <v>5748</v>
      </c>
      <c r="AP531" s="2" t="s">
        <v>89</v>
      </c>
    </row>
    <row r="532" customFormat="false" ht="15" hidden="false" customHeight="false" outlineLevel="0" collapsed="false">
      <c r="A532" s="8" t="s">
        <v>5749</v>
      </c>
      <c r="B532" s="8" t="s">
        <v>5749</v>
      </c>
      <c r="C532" s="2" t="s">
        <v>5750</v>
      </c>
      <c r="D532" s="2" t="s">
        <v>327</v>
      </c>
      <c r="E532" s="2" t="s">
        <v>328</v>
      </c>
      <c r="F532" s="9" t="n">
        <f aca="false">Precios!N532</f>
        <v>73</v>
      </c>
      <c r="G532" s="2" t="n">
        <v>809</v>
      </c>
      <c r="H532" s="10" t="str">
        <f aca="false">Parámetros!$B$28</f>
        <v>Nuevo</v>
      </c>
      <c r="I532" s="10" t="str">
        <f aca="false">Parámetros!$B$29</f>
        <v>Clásica</v>
      </c>
      <c r="J532" s="11" t="s">
        <v>5751</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c r="P532" s="2" t="s">
        <v>5752</v>
      </c>
      <c r="Q532" s="2" t="s">
        <v>5753</v>
      </c>
      <c r="R532" s="2" t="s">
        <v>2084</v>
      </c>
      <c r="S532" s="2"/>
      <c r="T532" s="2" t="s">
        <v>5754</v>
      </c>
      <c r="U532" s="2" t="n">
        <v>12</v>
      </c>
      <c r="V532" s="2" t="s">
        <v>130</v>
      </c>
      <c r="W532" s="2" t="n">
        <v>12</v>
      </c>
      <c r="X532" s="2" t="s">
        <v>3655</v>
      </c>
      <c r="Y532" s="2" t="s">
        <v>5755</v>
      </c>
      <c r="Z532" s="2" t="s">
        <v>133</v>
      </c>
      <c r="AA532" s="2"/>
      <c r="AB532" s="2"/>
      <c r="AC532" s="2"/>
      <c r="AD532" s="2"/>
      <c r="AE532" s="2"/>
      <c r="AF532" s="2"/>
      <c r="AG532" s="2" t="s">
        <v>5756</v>
      </c>
      <c r="AH532" s="2" t="s">
        <v>5757</v>
      </c>
      <c r="AI532" s="2" t="s">
        <v>5758</v>
      </c>
      <c r="AJ532" s="2"/>
      <c r="AK532" s="2"/>
      <c r="AL532" s="2"/>
      <c r="AM532" s="2"/>
      <c r="AN532" s="2" t="s">
        <v>87</v>
      </c>
      <c r="AO532" s="2" t="s">
        <v>5759</v>
      </c>
      <c r="AP532" s="2" t="s">
        <v>89</v>
      </c>
    </row>
    <row r="533" customFormat="false" ht="15" hidden="false" customHeight="false" outlineLevel="0" collapsed="false">
      <c r="A533" s="8" t="s">
        <v>5760</v>
      </c>
      <c r="B533" s="8" t="s">
        <v>5760</v>
      </c>
      <c r="C533" s="2" t="s">
        <v>5761</v>
      </c>
      <c r="D533" s="2" t="s">
        <v>4586</v>
      </c>
      <c r="E533" s="2" t="s">
        <v>4587</v>
      </c>
      <c r="F533" s="9" t="n">
        <f aca="false">Precios!N533</f>
        <v>250</v>
      </c>
      <c r="G533" s="2" t="n">
        <v>75</v>
      </c>
      <c r="H533" s="10" t="str">
        <f aca="false">Parámetros!$B$28</f>
        <v>Nuevo</v>
      </c>
      <c r="I533" s="10" t="str">
        <f aca="false">Parámetros!$B$29</f>
        <v>Clásica</v>
      </c>
      <c r="J533" s="11" t="s">
        <v>5762</v>
      </c>
      <c r="K533" s="10" t="str">
        <f aca="false">Parámetros!$B$30</f>
        <v>Mercado Envíos</v>
      </c>
      <c r="L533" s="2" t="str">
        <f aca="false">IF(F533&gt;=Parámetros!$B$7,"Envío gratis (obligatorio en Mercado Libre)",Parámetros!$B$31)</f>
        <v>A cargo del comprador</v>
      </c>
      <c r="M533" s="10" t="str">
        <f aca="false">Parámetros!$B$32</f>
        <v>No acepto</v>
      </c>
      <c r="N533" s="10" t="str">
        <f aca="false">Parámetros!$B$33</f>
        <v>Sin garantía</v>
      </c>
      <c r="O533" s="2"/>
      <c r="P533" s="2" t="s">
        <v>787</v>
      </c>
      <c r="Q533" s="2" t="s">
        <v>787</v>
      </c>
      <c r="R533" s="2" t="s">
        <v>5763</v>
      </c>
      <c r="S533" s="2" t="s">
        <v>5764</v>
      </c>
      <c r="T533" s="2" t="s">
        <v>5765</v>
      </c>
      <c r="U533" s="2" t="n">
        <v>9</v>
      </c>
      <c r="V533" s="2" t="s">
        <v>5766</v>
      </c>
      <c r="W533" s="2" t="n">
        <v>9</v>
      </c>
      <c r="X533" s="2"/>
      <c r="Y533" s="2"/>
      <c r="Z533" s="2"/>
      <c r="AA533" s="2"/>
      <c r="AB533" s="2"/>
      <c r="AC533" s="2"/>
      <c r="AD533" s="2"/>
      <c r="AE533" s="2"/>
      <c r="AF533" s="2"/>
      <c r="AG533" s="2" t="s">
        <v>5767</v>
      </c>
      <c r="AH533" s="2" t="s">
        <v>5768</v>
      </c>
      <c r="AI533" s="2"/>
      <c r="AJ533" s="2"/>
      <c r="AK533" s="2"/>
      <c r="AL533" s="2"/>
      <c r="AM533" s="2"/>
      <c r="AN533" s="2" t="s">
        <v>87</v>
      </c>
      <c r="AO533" s="2" t="s">
        <v>5769</v>
      </c>
      <c r="AP533" s="2" t="s">
        <v>89</v>
      </c>
    </row>
    <row r="534" customFormat="false" ht="15" hidden="false" customHeight="false" outlineLevel="0" collapsed="false">
      <c r="A534" s="8" t="s">
        <v>5770</v>
      </c>
      <c r="B534" s="8" t="s">
        <v>5770</v>
      </c>
      <c r="C534" s="2" t="s">
        <v>5771</v>
      </c>
      <c r="D534" s="2" t="s">
        <v>1641</v>
      </c>
      <c r="E534" s="2" t="s">
        <v>1642</v>
      </c>
      <c r="F534" s="9" t="n">
        <f aca="false">Precios!N534</f>
        <v>250</v>
      </c>
      <c r="G534" s="2" t="n">
        <v>107</v>
      </c>
      <c r="H534" s="10" t="str">
        <f aca="false">Parámetros!$B$28</f>
        <v>Nuevo</v>
      </c>
      <c r="I534" s="10" t="str">
        <f aca="false">Parámetros!$B$29</f>
        <v>Clásica</v>
      </c>
      <c r="J534" s="11" t="s">
        <v>5772</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c r="P534" s="2" t="s">
        <v>5773</v>
      </c>
      <c r="Q534" s="2" t="s">
        <v>741</v>
      </c>
      <c r="R534" s="2" t="s">
        <v>5773</v>
      </c>
      <c r="S534" s="2"/>
      <c r="T534" s="2" t="s">
        <v>5774</v>
      </c>
      <c r="U534" s="2" t="n">
        <v>25</v>
      </c>
      <c r="V534" s="2" t="s">
        <v>100</v>
      </c>
      <c r="W534" s="2" t="n">
        <v>1</v>
      </c>
      <c r="X534" s="2" t="s">
        <v>5775</v>
      </c>
      <c r="Y534" s="2" t="s">
        <v>5776</v>
      </c>
      <c r="Z534" s="2" t="s">
        <v>337</v>
      </c>
      <c r="AA534" s="2"/>
      <c r="AB534" s="2"/>
      <c r="AC534" s="2"/>
      <c r="AD534" s="2"/>
      <c r="AE534" s="2"/>
      <c r="AF534" s="2" t="s">
        <v>5777</v>
      </c>
      <c r="AG534" s="2" t="s">
        <v>5778</v>
      </c>
      <c r="AH534" s="2" t="s">
        <v>5779</v>
      </c>
      <c r="AI534" s="2" t="s">
        <v>5780</v>
      </c>
      <c r="AJ534" s="2"/>
      <c r="AK534" s="2"/>
      <c r="AL534" s="2"/>
      <c r="AM534" s="2"/>
      <c r="AN534" s="2" t="s">
        <v>87</v>
      </c>
      <c r="AO534" s="2" t="s">
        <v>5781</v>
      </c>
      <c r="AP534" s="2" t="s">
        <v>89</v>
      </c>
    </row>
    <row r="535" customFormat="false" ht="15" hidden="false" customHeight="false" outlineLevel="0" collapsed="false">
      <c r="A535" s="8" t="s">
        <v>5782</v>
      </c>
      <c r="B535" s="8" t="s">
        <v>5782</v>
      </c>
      <c r="C535" s="2" t="s">
        <v>5783</v>
      </c>
      <c r="D535" s="2" t="s">
        <v>159</v>
      </c>
      <c r="E535" s="2" t="s">
        <v>160</v>
      </c>
      <c r="F535" s="9" t="n">
        <f aca="false">Precios!N535</f>
        <v>94</v>
      </c>
      <c r="G535" s="2" t="n">
        <v>106</v>
      </c>
      <c r="H535" s="10" t="str">
        <f aca="false">Parámetros!$B$28</f>
        <v>Nuevo</v>
      </c>
      <c r="I535" s="10" t="str">
        <f aca="false">Parámetros!$B$29</f>
        <v>Clásica</v>
      </c>
      <c r="J535" s="11" t="s">
        <v>5784</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c r="P535" s="2" t="s">
        <v>227</v>
      </c>
      <c r="Q535" s="2" t="s">
        <v>227</v>
      </c>
      <c r="R535" s="2" t="s">
        <v>228</v>
      </c>
      <c r="S535" s="2"/>
      <c r="T535" s="2" t="s">
        <v>5785</v>
      </c>
      <c r="U535" s="2" t="n">
        <v>14</v>
      </c>
      <c r="V535" s="2" t="s">
        <v>168</v>
      </c>
      <c r="W535" s="2" t="n">
        <v>14</v>
      </c>
      <c r="X535" s="2"/>
      <c r="Y535" s="2"/>
      <c r="Z535" s="2"/>
      <c r="AA535" s="2" t="s">
        <v>1195</v>
      </c>
      <c r="AB535" s="2" t="s">
        <v>5786</v>
      </c>
      <c r="AC535" s="2"/>
      <c r="AD535" s="2" t="s">
        <v>103</v>
      </c>
      <c r="AE535" s="2"/>
      <c r="AF535" s="2"/>
      <c r="AG535" s="2" t="s">
        <v>5787</v>
      </c>
      <c r="AH535" s="2" t="s">
        <v>5788</v>
      </c>
      <c r="AI535" s="2"/>
      <c r="AJ535" s="2"/>
      <c r="AK535" s="2"/>
      <c r="AL535" s="2"/>
      <c r="AM535" s="2"/>
      <c r="AN535" s="2" t="s">
        <v>172</v>
      </c>
      <c r="AO535" s="2" t="s">
        <v>5789</v>
      </c>
      <c r="AP535" s="2" t="s">
        <v>89</v>
      </c>
    </row>
    <row r="536" customFormat="false" ht="15" hidden="false" customHeight="false" outlineLevel="0" collapsed="false">
      <c r="A536" s="8" t="s">
        <v>5790</v>
      </c>
      <c r="B536" s="8" t="s">
        <v>5790</v>
      </c>
      <c r="C536" s="2" t="s">
        <v>5791</v>
      </c>
      <c r="D536" s="2" t="s">
        <v>467</v>
      </c>
      <c r="E536" s="2" t="s">
        <v>468</v>
      </c>
      <c r="F536" s="9" t="n">
        <f aca="false">Precios!N536</f>
        <v>175</v>
      </c>
      <c r="G536" s="2" t="n">
        <v>345</v>
      </c>
      <c r="H536" s="10" t="str">
        <f aca="false">Parámetros!$B$28</f>
        <v>Nuevo</v>
      </c>
      <c r="I536" s="10" t="str">
        <f aca="false">Parámetros!$B$29</f>
        <v>Clásica</v>
      </c>
      <c r="J536" s="11" t="s">
        <v>5792</v>
      </c>
      <c r="K536" s="10" t="str">
        <f aca="false">Parámetros!$B$30</f>
        <v>Mercado Envíos</v>
      </c>
      <c r="L536" s="2" t="str">
        <f aca="false">IF(F536&gt;=Parámetros!$B$7,"Envío gratis (obligatorio en Mercado Libre)",Parámetros!$B$31)</f>
        <v>A cargo del comprador</v>
      </c>
      <c r="M536" s="10" t="str">
        <f aca="false">Parámetros!$B$32</f>
        <v>No acepto</v>
      </c>
      <c r="N536" s="10" t="str">
        <f aca="false">Parámetros!$B$33</f>
        <v>Sin garantía</v>
      </c>
      <c r="O536" s="2"/>
      <c r="P536" s="2" t="s">
        <v>2082</v>
      </c>
      <c r="Q536" s="2" t="s">
        <v>527</v>
      </c>
      <c r="R536" s="2" t="s">
        <v>5793</v>
      </c>
      <c r="S536" s="2" t="s">
        <v>5794</v>
      </c>
      <c r="T536" s="2" t="s">
        <v>5795</v>
      </c>
      <c r="U536" s="2" t="n">
        <v>40</v>
      </c>
      <c r="V536" s="2" t="s">
        <v>100</v>
      </c>
      <c r="W536" s="2" t="n">
        <v>1</v>
      </c>
      <c r="X536" s="2"/>
      <c r="Y536" s="2"/>
      <c r="Z536" s="2"/>
      <c r="AA536" s="2"/>
      <c r="AB536" s="2"/>
      <c r="AC536" s="2" t="s">
        <v>2148</v>
      </c>
      <c r="AD536" s="2"/>
      <c r="AE536" s="2"/>
      <c r="AF536" s="2" t="s">
        <v>5796</v>
      </c>
      <c r="AG536" s="2" t="s">
        <v>5797</v>
      </c>
      <c r="AH536" s="2" t="s">
        <v>5798</v>
      </c>
      <c r="AI536" s="2" t="s">
        <v>5799</v>
      </c>
      <c r="AJ536" s="2" t="s">
        <v>5800</v>
      </c>
      <c r="AK536" s="2"/>
      <c r="AL536" s="2"/>
      <c r="AM536" s="2"/>
      <c r="AN536" s="2" t="s">
        <v>87</v>
      </c>
      <c r="AO536" s="2" t="s">
        <v>5801</v>
      </c>
      <c r="AP536" s="2" t="s">
        <v>89</v>
      </c>
    </row>
    <row r="537" customFormat="false" ht="15" hidden="false" customHeight="false" outlineLevel="0" collapsed="false">
      <c r="A537" s="8" t="s">
        <v>5802</v>
      </c>
      <c r="B537" s="8" t="s">
        <v>5802</v>
      </c>
      <c r="C537" s="2" t="s">
        <v>5803</v>
      </c>
      <c r="D537" s="2" t="s">
        <v>4664</v>
      </c>
      <c r="E537" s="2" t="s">
        <v>4665</v>
      </c>
      <c r="F537" s="9" t="n">
        <f aca="false">Precios!N537</f>
        <v>137</v>
      </c>
      <c r="G537" s="2" t="n">
        <v>75</v>
      </c>
      <c r="H537" s="10" t="str">
        <f aca="false">Parámetros!$B$28</f>
        <v>Nuevo</v>
      </c>
      <c r="I537" s="10" t="str">
        <f aca="false">Parámetros!$B$29</f>
        <v>Clásica</v>
      </c>
      <c r="J537" s="11" t="s">
        <v>5804</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c r="P537" s="2" t="s">
        <v>5805</v>
      </c>
      <c r="Q537" s="2" t="s">
        <v>2999</v>
      </c>
      <c r="R537" s="2" t="s">
        <v>5806</v>
      </c>
      <c r="S537" s="2" t="s">
        <v>5807</v>
      </c>
      <c r="T537" s="2" t="s">
        <v>5808</v>
      </c>
      <c r="U537" s="2" t="n">
        <v>400</v>
      </c>
      <c r="V537" s="2" t="s">
        <v>77</v>
      </c>
      <c r="W537" s="2" t="n">
        <v>1</v>
      </c>
      <c r="X537" s="2"/>
      <c r="Y537" s="2"/>
      <c r="Z537" s="2"/>
      <c r="AA537" s="2"/>
      <c r="AB537" s="2"/>
      <c r="AC537" s="2"/>
      <c r="AD537" s="2"/>
      <c r="AE537" s="2" t="s">
        <v>5809</v>
      </c>
      <c r="AF537" s="2"/>
      <c r="AG537" s="2" t="s">
        <v>5810</v>
      </c>
      <c r="AH537" s="2" t="s">
        <v>5811</v>
      </c>
      <c r="AI537" s="2"/>
      <c r="AJ537" s="2"/>
      <c r="AK537" s="2"/>
      <c r="AL537" s="2"/>
      <c r="AM537" s="2"/>
      <c r="AN537" s="2" t="s">
        <v>172</v>
      </c>
      <c r="AO537" s="2" t="s">
        <v>5812</v>
      </c>
      <c r="AP537" s="2" t="s">
        <v>89</v>
      </c>
    </row>
    <row r="538" customFormat="false" ht="15" hidden="false" customHeight="false" outlineLevel="0" collapsed="false">
      <c r="A538" s="8" t="s">
        <v>5813</v>
      </c>
      <c r="B538" s="8" t="s">
        <v>5813</v>
      </c>
      <c r="C538" s="2" t="s">
        <v>5814</v>
      </c>
      <c r="D538" s="2" t="s">
        <v>345</v>
      </c>
      <c r="E538" s="2" t="s">
        <v>346</v>
      </c>
      <c r="F538" s="9" t="n">
        <f aca="false">Precios!N538</f>
        <v>65</v>
      </c>
      <c r="G538" s="2" t="n">
        <v>1532</v>
      </c>
      <c r="H538" s="10" t="str">
        <f aca="false">Parámetros!$B$28</f>
        <v>Nuevo</v>
      </c>
      <c r="I538" s="10" t="str">
        <f aca="false">Parámetros!$B$29</f>
        <v>Clásica</v>
      </c>
      <c r="J538" s="11" t="s">
        <v>5815</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c r="P538" s="2" t="s">
        <v>5816</v>
      </c>
      <c r="Q538" s="2" t="s">
        <v>5817</v>
      </c>
      <c r="R538" s="2" t="s">
        <v>5816</v>
      </c>
      <c r="S538" s="2"/>
      <c r="T538" s="2" t="s">
        <v>5818</v>
      </c>
      <c r="U538" s="2" t="n">
        <v>10</v>
      </c>
      <c r="V538" s="2" t="s">
        <v>217</v>
      </c>
      <c r="W538" s="2" t="n">
        <v>10</v>
      </c>
      <c r="X538" s="2" t="s">
        <v>246</v>
      </c>
      <c r="Y538" s="2" t="s">
        <v>3894</v>
      </c>
      <c r="Z538" s="2" t="s">
        <v>133</v>
      </c>
      <c r="AA538" s="2" t="s">
        <v>1663</v>
      </c>
      <c r="AB538" s="2"/>
      <c r="AC538" s="2"/>
      <c r="AD538" s="2"/>
      <c r="AE538" s="2"/>
      <c r="AF538" s="2" t="s">
        <v>5819</v>
      </c>
      <c r="AG538" s="2" t="s">
        <v>5820</v>
      </c>
      <c r="AH538" s="2" t="s">
        <v>5821</v>
      </c>
      <c r="AI538" s="2" t="s">
        <v>5822</v>
      </c>
      <c r="AJ538" s="2"/>
      <c r="AK538" s="2"/>
      <c r="AL538" s="2"/>
      <c r="AM538" s="2"/>
      <c r="AN538" s="2" t="s">
        <v>87</v>
      </c>
      <c r="AO538" s="2" t="s">
        <v>5823</v>
      </c>
      <c r="AP538" s="2" t="s">
        <v>89</v>
      </c>
    </row>
    <row r="539" customFormat="false" ht="15" hidden="false" customHeight="false" outlineLevel="0" collapsed="false">
      <c r="A539" s="8" t="s">
        <v>5824</v>
      </c>
      <c r="B539" s="8" t="s">
        <v>5824</v>
      </c>
      <c r="C539" s="2" t="s">
        <v>5825</v>
      </c>
      <c r="D539" s="2" t="s">
        <v>4738</v>
      </c>
      <c r="E539" s="2" t="s">
        <v>4739</v>
      </c>
      <c r="F539" s="9" t="n">
        <f aca="false">Precios!N539</f>
        <v>113</v>
      </c>
      <c r="G539" s="2" t="n">
        <v>62</v>
      </c>
      <c r="H539" s="10" t="str">
        <f aca="false">Parámetros!$B$28</f>
        <v>Nuevo</v>
      </c>
      <c r="I539" s="10" t="str">
        <f aca="false">Parámetros!$B$29</f>
        <v>Clásica</v>
      </c>
      <c r="J539" s="11" t="s">
        <v>5826</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c r="P539" s="2" t="s">
        <v>3073</v>
      </c>
      <c r="Q539" s="2" t="s">
        <v>594</v>
      </c>
      <c r="R539" s="2" t="s">
        <v>5827</v>
      </c>
      <c r="S539" s="2" t="s">
        <v>5828</v>
      </c>
      <c r="T539" s="2" t="s">
        <v>3296</v>
      </c>
      <c r="U539" s="2" t="n">
        <v>700</v>
      </c>
      <c r="V539" s="2" t="s">
        <v>77</v>
      </c>
      <c r="W539" s="2" t="n">
        <v>1</v>
      </c>
      <c r="X539" s="2"/>
      <c r="Y539" s="2"/>
      <c r="Z539" s="2"/>
      <c r="AA539" s="2"/>
      <c r="AB539" s="2"/>
      <c r="AC539" s="2"/>
      <c r="AD539" s="2"/>
      <c r="AE539" s="2" t="s">
        <v>2363</v>
      </c>
      <c r="AF539" s="2"/>
      <c r="AG539" s="2" t="s">
        <v>5829</v>
      </c>
      <c r="AH539" s="2" t="s">
        <v>5830</v>
      </c>
      <c r="AI539" s="2" t="s">
        <v>5831</v>
      </c>
      <c r="AJ539" s="2"/>
      <c r="AK539" s="2"/>
      <c r="AL539" s="2"/>
      <c r="AM539" s="2"/>
      <c r="AN539" s="2" t="s">
        <v>172</v>
      </c>
      <c r="AO539" s="2" t="s">
        <v>5832</v>
      </c>
      <c r="AP539" s="2" t="s">
        <v>89</v>
      </c>
    </row>
    <row r="540" customFormat="false" ht="15" hidden="false" customHeight="false" outlineLevel="0" collapsed="false">
      <c r="A540" s="8" t="s">
        <v>5833</v>
      </c>
      <c r="B540" s="8" t="s">
        <v>5833</v>
      </c>
      <c r="C540" s="2" t="s">
        <v>5834</v>
      </c>
      <c r="D540" s="2" t="s">
        <v>4664</v>
      </c>
      <c r="E540" s="2" t="s">
        <v>4665</v>
      </c>
      <c r="F540" s="9" t="n">
        <f aca="false">Precios!N540</f>
        <v>230</v>
      </c>
      <c r="G540" s="2" t="n">
        <v>180</v>
      </c>
      <c r="H540" s="10" t="str">
        <f aca="false">Parámetros!$B$28</f>
        <v>Nuevo</v>
      </c>
      <c r="I540" s="10" t="str">
        <f aca="false">Parámetros!$B$29</f>
        <v>Clásica</v>
      </c>
      <c r="J540" s="11" t="s">
        <v>5835</v>
      </c>
      <c r="K540" s="10" t="str">
        <f aca="false">Parámetros!$B$30</f>
        <v>Mercado Envíos</v>
      </c>
      <c r="L540" s="2" t="str">
        <f aca="false">IF(F540&gt;=Parámetros!$B$7,"Envío gratis (obligatorio en Mercado Libre)",Parámetros!$B$31)</f>
        <v>A cargo del comprador</v>
      </c>
      <c r="M540" s="10" t="str">
        <f aca="false">Parámetros!$B$32</f>
        <v>No acepto</v>
      </c>
      <c r="N540" s="10" t="str">
        <f aca="false">Parámetros!$B$33</f>
        <v>Sin garantía</v>
      </c>
      <c r="O540" s="2"/>
      <c r="P540" s="2" t="s">
        <v>5836</v>
      </c>
      <c r="Q540" s="2" t="s">
        <v>5837</v>
      </c>
      <c r="R540" s="2" t="s">
        <v>5838</v>
      </c>
      <c r="S540" s="2" t="s">
        <v>5839</v>
      </c>
      <c r="T540" s="2" t="s">
        <v>5840</v>
      </c>
      <c r="U540" s="2" t="n">
        <v>20</v>
      </c>
      <c r="V540" s="2" t="s">
        <v>77</v>
      </c>
      <c r="W540" s="2" t="n">
        <v>12</v>
      </c>
      <c r="X540" s="2"/>
      <c r="Y540" s="2"/>
      <c r="Z540" s="2"/>
      <c r="AA540" s="2"/>
      <c r="AB540" s="2"/>
      <c r="AC540" s="2"/>
      <c r="AD540" s="2"/>
      <c r="AE540" s="2" t="s">
        <v>4875</v>
      </c>
      <c r="AF540" s="2"/>
      <c r="AG540" s="2" t="s">
        <v>5841</v>
      </c>
      <c r="AH540" s="2" t="s">
        <v>5842</v>
      </c>
      <c r="AI540" s="2"/>
      <c r="AJ540" s="2"/>
      <c r="AK540" s="2"/>
      <c r="AL540" s="2"/>
      <c r="AM540" s="2"/>
      <c r="AN540" s="2" t="s">
        <v>172</v>
      </c>
      <c r="AO540" s="2" t="s">
        <v>5843</v>
      </c>
      <c r="AP540" s="2" t="s">
        <v>89</v>
      </c>
    </row>
    <row r="541" customFormat="false" ht="15" hidden="false" customHeight="false" outlineLevel="0" collapsed="false">
      <c r="A541" s="8" t="s">
        <v>5844</v>
      </c>
      <c r="B541" s="8" t="s">
        <v>5844</v>
      </c>
      <c r="C541" s="2" t="s">
        <v>5845</v>
      </c>
      <c r="D541" s="2" t="s">
        <v>5507</v>
      </c>
      <c r="E541" s="2" t="s">
        <v>5508</v>
      </c>
      <c r="F541" s="9" t="n">
        <f aca="false">Precios!N541</f>
        <v>114</v>
      </c>
      <c r="G541" s="2" t="n">
        <v>499</v>
      </c>
      <c r="H541" s="10" t="str">
        <f aca="false">Parámetros!$B$28</f>
        <v>Nuevo</v>
      </c>
      <c r="I541" s="10" t="str">
        <f aca="false">Parámetros!$B$29</f>
        <v>Clásica</v>
      </c>
      <c r="J541" s="11" t="s">
        <v>5846</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c r="P541" s="2" t="s">
        <v>3073</v>
      </c>
      <c r="Q541" s="2" t="s">
        <v>594</v>
      </c>
      <c r="R541" s="2" t="s">
        <v>3074</v>
      </c>
      <c r="S541" s="2" t="s">
        <v>5847</v>
      </c>
      <c r="T541" s="2" t="s">
        <v>2438</v>
      </c>
      <c r="U541" s="2" t="n">
        <v>200</v>
      </c>
      <c r="V541" s="2" t="s">
        <v>100</v>
      </c>
      <c r="W541" s="2" t="n">
        <v>1</v>
      </c>
      <c r="X541" s="2"/>
      <c r="Y541" s="2"/>
      <c r="Z541" s="2" t="s">
        <v>4909</v>
      </c>
      <c r="AA541" s="2" t="s">
        <v>1242</v>
      </c>
      <c r="AB541" s="2"/>
      <c r="AC541" s="2"/>
      <c r="AD541" s="2"/>
      <c r="AE541" s="2" t="s">
        <v>5512</v>
      </c>
      <c r="AF541" s="2"/>
      <c r="AG541" s="2" t="s">
        <v>5848</v>
      </c>
      <c r="AH541" s="2" t="s">
        <v>5849</v>
      </c>
      <c r="AI541" s="2"/>
      <c r="AJ541" s="2"/>
      <c r="AK541" s="2"/>
      <c r="AL541" s="2"/>
      <c r="AM541" s="2"/>
      <c r="AN541" s="2" t="s">
        <v>172</v>
      </c>
      <c r="AO541" s="2" t="s">
        <v>5850</v>
      </c>
      <c r="AP541" s="2" t="s">
        <v>89</v>
      </c>
    </row>
    <row r="542" customFormat="false" ht="15" hidden="false" customHeight="false" outlineLevel="0" collapsed="false">
      <c r="A542" s="8" t="s">
        <v>5851</v>
      </c>
      <c r="B542" s="8" t="s">
        <v>5851</v>
      </c>
      <c r="C542" s="2" t="s">
        <v>5852</v>
      </c>
      <c r="D542" s="2" t="s">
        <v>1641</v>
      </c>
      <c r="E542" s="2" t="s">
        <v>1642</v>
      </c>
      <c r="F542" s="9" t="n">
        <f aca="false">Precios!N542</f>
        <v>93</v>
      </c>
      <c r="G542" s="2" t="n">
        <v>18</v>
      </c>
      <c r="H542" s="10" t="str">
        <f aca="false">Parámetros!$B$28</f>
        <v>Nuevo</v>
      </c>
      <c r="I542" s="10" t="str">
        <f aca="false">Parámetros!$B$29</f>
        <v>Clásica</v>
      </c>
      <c r="J542" s="11" t="s">
        <v>5853</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c r="P542" s="2" t="s">
        <v>5854</v>
      </c>
      <c r="Q542" s="2" t="s">
        <v>4411</v>
      </c>
      <c r="R542" s="2" t="s">
        <v>5855</v>
      </c>
      <c r="S542" s="2" t="s">
        <v>5856</v>
      </c>
      <c r="T542" s="2" t="s">
        <v>5857</v>
      </c>
      <c r="U542" s="2" t="n">
        <v>8</v>
      </c>
      <c r="V542" s="2" t="s">
        <v>100</v>
      </c>
      <c r="W542" s="2" t="n">
        <v>1</v>
      </c>
      <c r="X542" s="2" t="s">
        <v>5858</v>
      </c>
      <c r="Y542" s="2" t="s">
        <v>5859</v>
      </c>
      <c r="Z542" s="2" t="s">
        <v>337</v>
      </c>
      <c r="AA542" s="2"/>
      <c r="AB542" s="2"/>
      <c r="AC542" s="2"/>
      <c r="AD542" s="2"/>
      <c r="AE542" s="2"/>
      <c r="AF542" s="2" t="s">
        <v>5860</v>
      </c>
      <c r="AG542" s="2" t="s">
        <v>5861</v>
      </c>
      <c r="AH542" s="2" t="s">
        <v>5862</v>
      </c>
      <c r="AI542" s="2"/>
      <c r="AJ542" s="2"/>
      <c r="AK542" s="2"/>
      <c r="AL542" s="2"/>
      <c r="AM542" s="2"/>
      <c r="AN542" s="2" t="s">
        <v>87</v>
      </c>
      <c r="AO542" s="2" t="s">
        <v>5863</v>
      </c>
      <c r="AP542" s="2" t="s">
        <v>89</v>
      </c>
    </row>
    <row r="543" customFormat="false" ht="15" hidden="false" customHeight="false" outlineLevel="0" collapsed="false">
      <c r="A543" s="8" t="s">
        <v>5864</v>
      </c>
      <c r="B543" s="8" t="s">
        <v>5864</v>
      </c>
      <c r="C543" s="2" t="s">
        <v>5865</v>
      </c>
      <c r="D543" s="2" t="s">
        <v>1641</v>
      </c>
      <c r="E543" s="2" t="s">
        <v>1642</v>
      </c>
      <c r="F543" s="9" t="n">
        <f aca="false">Precios!N543</f>
        <v>447</v>
      </c>
      <c r="G543" s="2" t="n">
        <v>106</v>
      </c>
      <c r="H543" s="10" t="str">
        <f aca="false">Parámetros!$B$28</f>
        <v>Nuevo</v>
      </c>
      <c r="I543" s="10" t="str">
        <f aca="false">Parámetros!$B$29</f>
        <v>Clásica</v>
      </c>
      <c r="J543" s="11" t="s">
        <v>5866</v>
      </c>
      <c r="K543" s="10" t="str">
        <f aca="false">Parámetros!$B$30</f>
        <v>Mercado Envíos</v>
      </c>
      <c r="L543" s="2" t="str">
        <f aca="false">IF(F543&gt;=Parámetros!$B$7,"Envío gratis (obligatorio en Mercado Libre)",Parámetros!$B$31)</f>
        <v>Envío gratis (obligatorio en Mercado Libre)</v>
      </c>
      <c r="M543" s="10" t="str">
        <f aca="false">Parámetros!$B$32</f>
        <v>No acepto</v>
      </c>
      <c r="N543" s="10" t="str">
        <f aca="false">Parámetros!$B$33</f>
        <v>Sin garantía</v>
      </c>
      <c r="O543" s="2"/>
      <c r="P543" s="2" t="s">
        <v>4320</v>
      </c>
      <c r="Q543" s="2" t="s">
        <v>1304</v>
      </c>
      <c r="R543" s="2" t="s">
        <v>3048</v>
      </c>
      <c r="S543" s="2"/>
      <c r="T543" s="2" t="s">
        <v>3521</v>
      </c>
      <c r="U543" s="2" t="n">
        <v>15</v>
      </c>
      <c r="V543" s="2" t="s">
        <v>100</v>
      </c>
      <c r="W543" s="2" t="n">
        <v>1</v>
      </c>
      <c r="X543" s="2" t="s">
        <v>4321</v>
      </c>
      <c r="Y543" s="2" t="s">
        <v>5867</v>
      </c>
      <c r="Z543" s="2" t="s">
        <v>337</v>
      </c>
      <c r="AA543" s="2"/>
      <c r="AB543" s="2"/>
      <c r="AC543" s="2"/>
      <c r="AD543" s="2"/>
      <c r="AE543" s="2"/>
      <c r="AF543" s="2"/>
      <c r="AG543" s="2" t="s">
        <v>5868</v>
      </c>
      <c r="AH543" s="2" t="s">
        <v>5869</v>
      </c>
      <c r="AI543" s="2"/>
      <c r="AJ543" s="2"/>
      <c r="AK543" s="2"/>
      <c r="AL543" s="2"/>
      <c r="AM543" s="2"/>
      <c r="AN543" s="2" t="s">
        <v>87</v>
      </c>
      <c r="AO543" s="2" t="s">
        <v>5870</v>
      </c>
      <c r="AP543" s="2" t="s">
        <v>89</v>
      </c>
    </row>
    <row r="544" customFormat="false" ht="15" hidden="false" customHeight="false" outlineLevel="0" collapsed="false">
      <c r="A544" s="8" t="s">
        <v>5871</v>
      </c>
      <c r="B544" s="8" t="s">
        <v>5871</v>
      </c>
      <c r="C544" s="2" t="s">
        <v>5872</v>
      </c>
      <c r="D544" s="2" t="s">
        <v>237</v>
      </c>
      <c r="E544" s="2" t="s">
        <v>238</v>
      </c>
      <c r="F544" s="9" t="n">
        <f aca="false">Precios!N544</f>
        <v>70</v>
      </c>
      <c r="G544" s="2" t="n">
        <v>1717</v>
      </c>
      <c r="H544" s="10" t="str">
        <f aca="false">Parámetros!$B$28</f>
        <v>Nuevo</v>
      </c>
      <c r="I544" s="10" t="str">
        <f aca="false">Parámetros!$B$29</f>
        <v>Clásica</v>
      </c>
      <c r="J544" s="11" t="s">
        <v>5873</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c r="P544" s="2" t="s">
        <v>5874</v>
      </c>
      <c r="Q544" s="2" t="s">
        <v>5875</v>
      </c>
      <c r="R544" s="2"/>
      <c r="S544" s="2"/>
      <c r="T544" s="2" t="s">
        <v>5876</v>
      </c>
      <c r="U544" s="2" t="n">
        <v>20</v>
      </c>
      <c r="V544" s="2" t="s">
        <v>130</v>
      </c>
      <c r="W544" s="2" t="n">
        <v>20</v>
      </c>
      <c r="X544" s="2" t="s">
        <v>5877</v>
      </c>
      <c r="Y544" s="2" t="s">
        <v>5878</v>
      </c>
      <c r="Z544" s="2" t="s">
        <v>133</v>
      </c>
      <c r="AA544" s="2"/>
      <c r="AB544" s="2"/>
      <c r="AC544" s="2"/>
      <c r="AD544" s="2"/>
      <c r="AE544" s="2"/>
      <c r="AF544" s="2"/>
      <c r="AG544" s="2" t="s">
        <v>5879</v>
      </c>
      <c r="AH544" s="2" t="s">
        <v>5880</v>
      </c>
      <c r="AI544" s="2"/>
      <c r="AJ544" s="2"/>
      <c r="AK544" s="2"/>
      <c r="AL544" s="2"/>
      <c r="AM544" s="2"/>
      <c r="AN544" s="2" t="s">
        <v>87</v>
      </c>
      <c r="AO544" s="2" t="s">
        <v>5881</v>
      </c>
      <c r="AP544" s="2" t="s">
        <v>89</v>
      </c>
    </row>
    <row r="545" customFormat="false" ht="15" hidden="false" customHeight="false" outlineLevel="0" collapsed="false">
      <c r="A545" s="8" t="s">
        <v>5882</v>
      </c>
      <c r="B545" s="8" t="s">
        <v>5882</v>
      </c>
      <c r="C545" s="2" t="s">
        <v>5883</v>
      </c>
      <c r="D545" s="2" t="s">
        <v>141</v>
      </c>
      <c r="E545" s="2" t="s">
        <v>142</v>
      </c>
      <c r="F545" s="9" t="n">
        <f aca="false">Precios!N545</f>
        <v>240</v>
      </c>
      <c r="G545" s="2" t="n">
        <v>120</v>
      </c>
      <c r="H545" s="10" t="str">
        <f aca="false">Parámetros!$B$28</f>
        <v>Nuevo</v>
      </c>
      <c r="I545" s="10" t="str">
        <f aca="false">Parámetros!$B$29</f>
        <v>Clásica</v>
      </c>
      <c r="J545" s="11" t="s">
        <v>5884</v>
      </c>
      <c r="K545" s="10" t="str">
        <f aca="false">Parámetros!$B$30</f>
        <v>Mercado Envíos</v>
      </c>
      <c r="L545" s="2" t="str">
        <f aca="false">IF(F545&gt;=Parámetros!$B$7,"Envío gratis (obligatorio en Mercado Libre)",Parámetros!$B$31)</f>
        <v>A cargo del comprador</v>
      </c>
      <c r="M545" s="10" t="str">
        <f aca="false">Parámetros!$B$32</f>
        <v>No acepto</v>
      </c>
      <c r="N545" s="10" t="str">
        <f aca="false">Parámetros!$B$33</f>
        <v>Sin garantía</v>
      </c>
      <c r="O545" s="2"/>
      <c r="P545" s="2" t="s">
        <v>5885</v>
      </c>
      <c r="Q545" s="2" t="s">
        <v>527</v>
      </c>
      <c r="R545" s="2" t="s">
        <v>5886</v>
      </c>
      <c r="S545" s="2"/>
      <c r="T545" s="2" t="s">
        <v>5887</v>
      </c>
      <c r="U545" s="2" t="n">
        <v>30</v>
      </c>
      <c r="V545" s="2" t="s">
        <v>130</v>
      </c>
      <c r="W545" s="2" t="n">
        <v>30</v>
      </c>
      <c r="X545" s="2" t="s">
        <v>5888</v>
      </c>
      <c r="Y545" s="2" t="s">
        <v>5889</v>
      </c>
      <c r="Z545" s="2" t="s">
        <v>133</v>
      </c>
      <c r="AA545" s="2"/>
      <c r="AB545" s="2"/>
      <c r="AC545" s="2"/>
      <c r="AD545" s="2"/>
      <c r="AE545" s="2"/>
      <c r="AF545" s="2" t="s">
        <v>5890</v>
      </c>
      <c r="AG545" s="2" t="s">
        <v>5891</v>
      </c>
      <c r="AH545" s="2" t="s">
        <v>5892</v>
      </c>
      <c r="AI545" s="2" t="s">
        <v>5893</v>
      </c>
      <c r="AJ545" s="2"/>
      <c r="AK545" s="2"/>
      <c r="AL545" s="2"/>
      <c r="AM545" s="2"/>
      <c r="AN545" s="2" t="s">
        <v>87</v>
      </c>
      <c r="AO545" s="2" t="s">
        <v>5894</v>
      </c>
      <c r="AP545" s="2" t="s">
        <v>89</v>
      </c>
    </row>
    <row r="546" customFormat="false" ht="15" hidden="false" customHeight="false" outlineLevel="0" collapsed="false">
      <c r="A546" s="8" t="s">
        <v>5895</v>
      </c>
      <c r="B546" s="8" t="s">
        <v>5895</v>
      </c>
      <c r="C546" s="2" t="s">
        <v>5896</v>
      </c>
      <c r="D546" s="2" t="s">
        <v>2383</v>
      </c>
      <c r="E546" s="2" t="s">
        <v>2384</v>
      </c>
      <c r="F546" s="9" t="n">
        <f aca="false">Precios!N546</f>
        <v>1327</v>
      </c>
      <c r="G546" s="2" t="n">
        <v>25</v>
      </c>
      <c r="H546" s="10" t="str">
        <f aca="false">Parámetros!$B$28</f>
        <v>Nuevo</v>
      </c>
      <c r="I546" s="10" t="str">
        <f aca="false">Parámetros!$B$29</f>
        <v>Clásica</v>
      </c>
      <c r="J546" s="11" t="s">
        <v>5897</v>
      </c>
      <c r="K546" s="10" t="str">
        <f aca="false">Parámetros!$B$30</f>
        <v>Mercado Envíos</v>
      </c>
      <c r="L546" s="2" t="str">
        <f aca="false">IF(F546&gt;=Parámetros!$B$7,"Envío gratis (obligatorio en Mercado Libre)",Parámetros!$B$31)</f>
        <v>Envío gratis (obligatorio en Mercado Libre)</v>
      </c>
      <c r="M546" s="10" t="str">
        <f aca="false">Parámetros!$B$32</f>
        <v>No acepto</v>
      </c>
      <c r="N546" s="10" t="str">
        <f aca="false">Parámetros!$B$33</f>
        <v>Sin garantía</v>
      </c>
      <c r="O546" s="2"/>
      <c r="P546" s="2" t="s">
        <v>3456</v>
      </c>
      <c r="Q546" s="2" t="s">
        <v>1172</v>
      </c>
      <c r="R546" s="2"/>
      <c r="S546" s="2"/>
      <c r="T546" s="2" t="s">
        <v>5876</v>
      </c>
      <c r="U546" s="2" t="n">
        <v>20</v>
      </c>
      <c r="V546" s="2" t="s">
        <v>130</v>
      </c>
      <c r="W546" s="2" t="n">
        <v>20</v>
      </c>
      <c r="X546" s="2" t="s">
        <v>3459</v>
      </c>
      <c r="Y546" s="2" t="s">
        <v>5898</v>
      </c>
      <c r="Z546" s="2" t="s">
        <v>133</v>
      </c>
      <c r="AA546" s="2"/>
      <c r="AB546" s="2"/>
      <c r="AC546" s="2"/>
      <c r="AD546" s="2"/>
      <c r="AE546" s="2"/>
      <c r="AF546" s="2" t="s">
        <v>5899</v>
      </c>
      <c r="AG546" s="2" t="s">
        <v>5900</v>
      </c>
      <c r="AH546" s="2" t="s">
        <v>5901</v>
      </c>
      <c r="AI546" s="2"/>
      <c r="AJ546" s="2"/>
      <c r="AK546" s="2"/>
      <c r="AL546" s="2"/>
      <c r="AM546" s="2"/>
      <c r="AN546" s="2" t="s">
        <v>87</v>
      </c>
      <c r="AO546" s="2" t="s">
        <v>5902</v>
      </c>
      <c r="AP546" s="2" t="s">
        <v>89</v>
      </c>
    </row>
    <row r="547" customFormat="false" ht="15" hidden="false" customHeight="false" outlineLevel="0" collapsed="false">
      <c r="A547" s="8" t="s">
        <v>5903</v>
      </c>
      <c r="B547" s="8" t="s">
        <v>5903</v>
      </c>
      <c r="C547" s="2" t="s">
        <v>5904</v>
      </c>
      <c r="D547" s="2" t="s">
        <v>809</v>
      </c>
      <c r="E547" s="2" t="s">
        <v>810</v>
      </c>
      <c r="F547" s="9" t="n">
        <f aca="false">Precios!N547</f>
        <v>86</v>
      </c>
      <c r="G547" s="2" t="n">
        <v>825</v>
      </c>
      <c r="H547" s="10" t="str">
        <f aca="false">Parámetros!$B$28</f>
        <v>Nuevo</v>
      </c>
      <c r="I547" s="10" t="str">
        <f aca="false">Parámetros!$B$29</f>
        <v>Clásica</v>
      </c>
      <c r="J547" s="11" t="s">
        <v>5905</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163</v>
      </c>
      <c r="Q547" s="2" t="s">
        <v>164</v>
      </c>
      <c r="R547" s="2" t="s">
        <v>165</v>
      </c>
      <c r="S547" s="2" t="s">
        <v>5906</v>
      </c>
      <c r="T547" s="2" t="s">
        <v>4862</v>
      </c>
      <c r="U547" s="2" t="n">
        <v>80</v>
      </c>
      <c r="V547" s="2" t="s">
        <v>168</v>
      </c>
      <c r="W547" s="2" t="n">
        <v>80</v>
      </c>
      <c r="X547" s="2"/>
      <c r="Y547" s="2"/>
      <c r="Z547" s="2"/>
      <c r="AA547" s="2" t="s">
        <v>1242</v>
      </c>
      <c r="AB547" s="2"/>
      <c r="AC547" s="2"/>
      <c r="AD547" s="2"/>
      <c r="AE547" s="2" t="s">
        <v>5907</v>
      </c>
      <c r="AF547" s="2"/>
      <c r="AG547" s="2" t="s">
        <v>5908</v>
      </c>
      <c r="AH547" s="2" t="s">
        <v>5909</v>
      </c>
      <c r="AI547" s="2"/>
      <c r="AJ547" s="2"/>
      <c r="AK547" s="2"/>
      <c r="AL547" s="2"/>
      <c r="AM547" s="2"/>
      <c r="AN547" s="2" t="s">
        <v>172</v>
      </c>
      <c r="AO547" s="2" t="s">
        <v>5910</v>
      </c>
      <c r="AP547" s="2" t="s">
        <v>89</v>
      </c>
    </row>
    <row r="548" customFormat="false" ht="15" hidden="false" customHeight="false" outlineLevel="0" collapsed="false">
      <c r="A548" s="8" t="s">
        <v>5911</v>
      </c>
      <c r="B548" s="8" t="s">
        <v>5911</v>
      </c>
      <c r="C548" s="2" t="s">
        <v>5912</v>
      </c>
      <c r="D548" s="2" t="s">
        <v>993</v>
      </c>
      <c r="E548" s="2" t="s">
        <v>994</v>
      </c>
      <c r="F548" s="9" t="n">
        <f aca="false">Precios!N548</f>
        <v>133</v>
      </c>
      <c r="G548" s="2" t="n">
        <v>1410</v>
      </c>
      <c r="H548" s="10" t="str">
        <f aca="false">Parámetros!$B$28</f>
        <v>Nuevo</v>
      </c>
      <c r="I548" s="10" t="str">
        <f aca="false">Parámetros!$B$29</f>
        <v>Clásica</v>
      </c>
      <c r="J548" s="11" t="s">
        <v>5913</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c r="P548" s="2" t="s">
        <v>5137</v>
      </c>
      <c r="Q548" s="2" t="s">
        <v>5914</v>
      </c>
      <c r="R548" s="2"/>
      <c r="S548" s="2"/>
      <c r="T548" s="2" t="s">
        <v>5876</v>
      </c>
      <c r="U548" s="2" t="n">
        <v>10</v>
      </c>
      <c r="V548" s="2" t="s">
        <v>130</v>
      </c>
      <c r="W548" s="2" t="n">
        <v>10</v>
      </c>
      <c r="X548" s="2" t="s">
        <v>5915</v>
      </c>
      <c r="Y548" s="2" t="s">
        <v>132</v>
      </c>
      <c r="Z548" s="2" t="s">
        <v>133</v>
      </c>
      <c r="AA548" s="2"/>
      <c r="AB548" s="2"/>
      <c r="AC548" s="2"/>
      <c r="AD548" s="2"/>
      <c r="AE548" s="2"/>
      <c r="AF548" s="2" t="s">
        <v>5916</v>
      </c>
      <c r="AG548" s="2" t="s">
        <v>5917</v>
      </c>
      <c r="AH548" s="2" t="s">
        <v>5918</v>
      </c>
      <c r="AI548" s="2"/>
      <c r="AJ548" s="2"/>
      <c r="AK548" s="2"/>
      <c r="AL548" s="2"/>
      <c r="AM548" s="2"/>
      <c r="AN548" s="2" t="s">
        <v>87</v>
      </c>
      <c r="AO548" s="2" t="s">
        <v>5919</v>
      </c>
      <c r="AP548" s="2" t="s">
        <v>89</v>
      </c>
    </row>
    <row r="549" customFormat="false" ht="15" hidden="false" customHeight="false" outlineLevel="0" collapsed="false">
      <c r="A549" s="8" t="s">
        <v>5920</v>
      </c>
      <c r="B549" s="8" t="s">
        <v>5920</v>
      </c>
      <c r="C549" s="2" t="s">
        <v>5921</v>
      </c>
      <c r="D549" s="2" t="s">
        <v>4962</v>
      </c>
      <c r="E549" s="2" t="s">
        <v>4963</v>
      </c>
      <c r="F549" s="9" t="n">
        <f aca="false">Precios!N549</f>
        <v>58</v>
      </c>
      <c r="G549" s="2" t="n">
        <v>790</v>
      </c>
      <c r="H549" s="10" t="str">
        <f aca="false">Parámetros!$B$28</f>
        <v>Nuevo</v>
      </c>
      <c r="I549" s="10" t="str">
        <f aca="false">Parámetros!$B$29</f>
        <v>Clásica</v>
      </c>
      <c r="J549" s="11" t="s">
        <v>5922</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c r="P549" s="2" t="s">
        <v>4965</v>
      </c>
      <c r="Q549" s="2" t="s">
        <v>5923</v>
      </c>
      <c r="R549" s="2"/>
      <c r="S549" s="2" t="s">
        <v>1231</v>
      </c>
      <c r="T549" s="2" t="s">
        <v>3296</v>
      </c>
      <c r="U549" s="2" t="n">
        <v>625</v>
      </c>
      <c r="V549" s="2" t="s">
        <v>77</v>
      </c>
      <c r="W549" s="2" t="n">
        <v>1</v>
      </c>
      <c r="X549" s="2"/>
      <c r="Y549" s="2"/>
      <c r="Z549" s="2" t="s">
        <v>133</v>
      </c>
      <c r="AA549" s="2"/>
      <c r="AB549" s="2"/>
      <c r="AC549" s="2" t="s">
        <v>1231</v>
      </c>
      <c r="AD549" s="2"/>
      <c r="AE549" s="2"/>
      <c r="AF549" s="2" t="s">
        <v>4968</v>
      </c>
      <c r="AG549" s="2" t="s">
        <v>5924</v>
      </c>
      <c r="AH549" s="2" t="s">
        <v>5925</v>
      </c>
      <c r="AI549" s="2"/>
      <c r="AJ549" s="2"/>
      <c r="AK549" s="2"/>
      <c r="AL549" s="2"/>
      <c r="AM549" s="2"/>
      <c r="AN549" s="2" t="s">
        <v>87</v>
      </c>
      <c r="AO549" s="2" t="s">
        <v>5926</v>
      </c>
      <c r="AP549" s="2" t="s">
        <v>89</v>
      </c>
    </row>
    <row r="550" customFormat="false" ht="15" hidden="false" customHeight="false" outlineLevel="0" collapsed="false">
      <c r="A550" s="8" t="s">
        <v>5927</v>
      </c>
      <c r="B550" s="8" t="s">
        <v>5927</v>
      </c>
      <c r="C550" s="2" t="s">
        <v>5928</v>
      </c>
      <c r="D550" s="2" t="s">
        <v>542</v>
      </c>
      <c r="E550" s="2" t="s">
        <v>543</v>
      </c>
      <c r="F550" s="9" t="n">
        <f aca="false">Precios!N550</f>
        <v>438</v>
      </c>
      <c r="G550" s="2" t="n">
        <v>84</v>
      </c>
      <c r="H550" s="10" t="str">
        <f aca="false">Parámetros!$B$28</f>
        <v>Nuevo</v>
      </c>
      <c r="I550" s="10" t="str">
        <f aca="false">Parámetros!$B$29</f>
        <v>Clásica</v>
      </c>
      <c r="J550" s="11" t="s">
        <v>5929</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c r="P550" s="2" t="s">
        <v>5192</v>
      </c>
      <c r="Q550" s="2" t="s">
        <v>126</v>
      </c>
      <c r="R550" s="2" t="s">
        <v>5930</v>
      </c>
      <c r="S550" s="2"/>
      <c r="T550" s="2" t="s">
        <v>5931</v>
      </c>
      <c r="U550" s="2" t="n">
        <v>28</v>
      </c>
      <c r="V550" s="2" t="s">
        <v>1575</v>
      </c>
      <c r="W550" s="2" t="n">
        <v>28</v>
      </c>
      <c r="X550" s="2" t="s">
        <v>5932</v>
      </c>
      <c r="Y550" s="2" t="s">
        <v>5933</v>
      </c>
      <c r="Z550" s="2" t="s">
        <v>133</v>
      </c>
      <c r="AA550" s="2"/>
      <c r="AB550" s="2"/>
      <c r="AC550" s="2"/>
      <c r="AD550" s="2" t="s">
        <v>551</v>
      </c>
      <c r="AE550" s="2"/>
      <c r="AF550" s="2" t="s">
        <v>5934</v>
      </c>
      <c r="AG550" s="2" t="s">
        <v>5935</v>
      </c>
      <c r="AH550" s="2" t="s">
        <v>5936</v>
      </c>
      <c r="AI550" s="2"/>
      <c r="AJ550" s="2"/>
      <c r="AK550" s="2"/>
      <c r="AL550" s="2"/>
      <c r="AM550" s="2"/>
      <c r="AN550" s="2" t="s">
        <v>87</v>
      </c>
      <c r="AO550" s="2" t="s">
        <v>5937</v>
      </c>
      <c r="AP550" s="2" t="s">
        <v>89</v>
      </c>
    </row>
    <row r="551" customFormat="false" ht="15" hidden="false" customHeight="false" outlineLevel="0" collapsed="false">
      <c r="A551" s="8" t="s">
        <v>5938</v>
      </c>
      <c r="B551" s="8" t="s">
        <v>5938</v>
      </c>
      <c r="C551" s="2" t="s">
        <v>5939</v>
      </c>
      <c r="D551" s="2" t="s">
        <v>5565</v>
      </c>
      <c r="E551" s="2" t="s">
        <v>5566</v>
      </c>
      <c r="F551" s="9" t="n">
        <f aca="false">Precios!N551</f>
        <v>119</v>
      </c>
      <c r="G551" s="2" t="n">
        <v>296</v>
      </c>
      <c r="H551" s="10" t="str">
        <f aca="false">Parámetros!$B$28</f>
        <v>Nuevo</v>
      </c>
      <c r="I551" s="10" t="str">
        <f aca="false">Parámetros!$B$29</f>
        <v>Clásica</v>
      </c>
      <c r="J551" s="11" t="s">
        <v>5940</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c r="P551" s="2" t="s">
        <v>5568</v>
      </c>
      <c r="Q551" s="2"/>
      <c r="R551" s="2" t="s">
        <v>5941</v>
      </c>
      <c r="S551" s="2" t="s">
        <v>5942</v>
      </c>
      <c r="T551" s="2" t="s">
        <v>5876</v>
      </c>
      <c r="U551" s="2" t="n">
        <v>3</v>
      </c>
      <c r="V551" s="2" t="s">
        <v>168</v>
      </c>
      <c r="W551" s="2" t="n">
        <v>3</v>
      </c>
      <c r="X551" s="2"/>
      <c r="Y551" s="2"/>
      <c r="Z551" s="2" t="s">
        <v>4909</v>
      </c>
      <c r="AA551" s="2"/>
      <c r="AB551" s="2"/>
      <c r="AC551" s="2"/>
      <c r="AD551" s="2" t="s">
        <v>1000</v>
      </c>
      <c r="AE551" s="2"/>
      <c r="AF551" s="2"/>
      <c r="AG551" s="2" t="s">
        <v>5943</v>
      </c>
      <c r="AH551" s="2" t="s">
        <v>5944</v>
      </c>
      <c r="AI551" s="2"/>
      <c r="AJ551" s="2"/>
      <c r="AK551" s="2"/>
      <c r="AL551" s="2"/>
      <c r="AM551" s="2"/>
      <c r="AN551" s="2" t="s">
        <v>87</v>
      </c>
      <c r="AO551" s="2" t="s">
        <v>5945</v>
      </c>
      <c r="AP551" s="2" t="s">
        <v>89</v>
      </c>
    </row>
    <row r="552" customFormat="false" ht="15" hidden="false" customHeight="false" outlineLevel="0" collapsed="false">
      <c r="A552" s="8" t="s">
        <v>5946</v>
      </c>
      <c r="B552" s="8" t="s">
        <v>5946</v>
      </c>
      <c r="C552" s="2" t="s">
        <v>5947</v>
      </c>
      <c r="D552" s="2" t="s">
        <v>448</v>
      </c>
      <c r="E552" s="2" t="s">
        <v>449</v>
      </c>
      <c r="F552" s="9" t="n">
        <f aca="false">Precios!N552</f>
        <v>83</v>
      </c>
      <c r="G552" s="2" t="n">
        <v>0</v>
      </c>
      <c r="H552" s="10" t="str">
        <f aca="false">Parámetros!$B$28</f>
        <v>Nuevo</v>
      </c>
      <c r="I552" s="10" t="str">
        <f aca="false">Parámetros!$B$29</f>
        <v>Clásica</v>
      </c>
      <c r="J552" s="11" t="s">
        <v>5948</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c r="P552" s="2" t="s">
        <v>5949</v>
      </c>
      <c r="Q552" s="2" t="s">
        <v>4330</v>
      </c>
      <c r="R552" s="2"/>
      <c r="S552" s="2"/>
      <c r="T552" s="2" t="s">
        <v>5950</v>
      </c>
      <c r="U552" s="2" t="n">
        <v>1</v>
      </c>
      <c r="V552" s="2" t="s">
        <v>2300</v>
      </c>
      <c r="W552" s="2" t="n">
        <v>1</v>
      </c>
      <c r="X552" s="2" t="s">
        <v>5951</v>
      </c>
      <c r="Y552" s="2" t="s">
        <v>5952</v>
      </c>
      <c r="Z552" s="2" t="s">
        <v>80</v>
      </c>
      <c r="AA552" s="2"/>
      <c r="AB552" s="2"/>
      <c r="AC552" s="2"/>
      <c r="AD552" s="2"/>
      <c r="AE552" s="2"/>
      <c r="AF552" s="2"/>
      <c r="AG552" s="2" t="s">
        <v>5953</v>
      </c>
      <c r="AH552" s="2" t="s">
        <v>5954</v>
      </c>
      <c r="AI552" s="2"/>
      <c r="AJ552" s="2"/>
      <c r="AK552" s="2"/>
      <c r="AL552" s="2"/>
      <c r="AM552" s="2"/>
      <c r="AN552" s="2" t="s">
        <v>87</v>
      </c>
      <c r="AO552" s="2" t="s">
        <v>5955</v>
      </c>
      <c r="AP552" s="2" t="s">
        <v>89</v>
      </c>
    </row>
    <row r="553" customFormat="false" ht="15" hidden="false" customHeight="false" outlineLevel="0" collapsed="false">
      <c r="A553" s="8" t="s">
        <v>5956</v>
      </c>
      <c r="B553" s="8" t="s">
        <v>5956</v>
      </c>
      <c r="C553" s="2" t="s">
        <v>5957</v>
      </c>
      <c r="D553" s="2" t="s">
        <v>2118</v>
      </c>
      <c r="E553" s="2" t="s">
        <v>2119</v>
      </c>
      <c r="F553" s="9" t="n">
        <f aca="false">Precios!N553</f>
        <v>74</v>
      </c>
      <c r="G553" s="2" t="n">
        <v>495</v>
      </c>
      <c r="H553" s="10" t="str">
        <f aca="false">Parámetros!$B$28</f>
        <v>Nuevo</v>
      </c>
      <c r="I553" s="10" t="str">
        <f aca="false">Parámetros!$B$29</f>
        <v>Clásica</v>
      </c>
      <c r="J553" s="11" t="s">
        <v>5958</v>
      </c>
      <c r="K553" s="10" t="str">
        <f aca="false">Parámetros!$B$30</f>
        <v>Mercado Envíos</v>
      </c>
      <c r="L553" s="2" t="str">
        <f aca="false">IF(F553&gt;=Parámetros!$B$7,"Envío gratis (obligatorio en Mercado Libre)",Parámetros!$B$31)</f>
        <v>A cargo del comprador</v>
      </c>
      <c r="M553" s="10" t="str">
        <f aca="false">Parámetros!$B$32</f>
        <v>No acepto</v>
      </c>
      <c r="N553" s="10" t="str">
        <f aca="false">Parámetros!$B$33</f>
        <v>Sin garantía</v>
      </c>
      <c r="O553" s="2"/>
      <c r="P553" s="2" t="s">
        <v>5959</v>
      </c>
      <c r="Q553" s="2"/>
      <c r="R553" s="2" t="s">
        <v>5960</v>
      </c>
      <c r="S553" s="2" t="s">
        <v>5961</v>
      </c>
      <c r="T553" s="2" t="s">
        <v>2438</v>
      </c>
      <c r="U553" s="2" t="n">
        <v>60</v>
      </c>
      <c r="V553" s="2" t="s">
        <v>100</v>
      </c>
      <c r="W553" s="2" t="n">
        <v>1</v>
      </c>
      <c r="X553" s="2"/>
      <c r="Y553" s="2"/>
      <c r="Z553" s="2"/>
      <c r="AA553" s="2"/>
      <c r="AB553" s="2"/>
      <c r="AC553" s="2"/>
      <c r="AD553" s="2" t="s">
        <v>1000</v>
      </c>
      <c r="AE553" s="2" t="s">
        <v>2363</v>
      </c>
      <c r="AF553" s="2"/>
      <c r="AG553" s="2" t="s">
        <v>5962</v>
      </c>
      <c r="AH553" s="2" t="s">
        <v>5963</v>
      </c>
      <c r="AI553" s="2"/>
      <c r="AJ553" s="2"/>
      <c r="AK553" s="2"/>
      <c r="AL553" s="2"/>
      <c r="AM553" s="2"/>
      <c r="AN553" s="2" t="s">
        <v>172</v>
      </c>
      <c r="AO553" s="2" t="s">
        <v>5964</v>
      </c>
      <c r="AP553" s="2" t="s">
        <v>89</v>
      </c>
    </row>
    <row r="554" customFormat="false" ht="15" hidden="false" customHeight="false" outlineLevel="0" collapsed="false">
      <c r="A554" s="8" t="s">
        <v>5965</v>
      </c>
      <c r="B554" s="8" t="s">
        <v>5965</v>
      </c>
      <c r="C554" s="2" t="s">
        <v>5966</v>
      </c>
      <c r="D554" s="2" t="s">
        <v>5967</v>
      </c>
      <c r="E554" s="2" t="s">
        <v>5968</v>
      </c>
      <c r="F554" s="9" t="n">
        <f aca="false">Precios!N554</f>
        <v>52</v>
      </c>
      <c r="G554" s="2" t="n">
        <v>16</v>
      </c>
      <c r="H554" s="10" t="str">
        <f aca="false">Parámetros!$B$28</f>
        <v>Nuevo</v>
      </c>
      <c r="I554" s="10" t="str">
        <f aca="false">Parámetros!$B$29</f>
        <v>Clásica</v>
      </c>
      <c r="J554" s="11" t="s">
        <v>5969</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5970</v>
      </c>
      <c r="Q554" s="2"/>
      <c r="R554" s="2" t="s">
        <v>5971</v>
      </c>
      <c r="S554" s="2"/>
      <c r="T554" s="2" t="s">
        <v>3132</v>
      </c>
      <c r="U554" s="2" t="n">
        <v>50</v>
      </c>
      <c r="V554" s="2" t="s">
        <v>168</v>
      </c>
      <c r="W554" s="2" t="n">
        <v>50</v>
      </c>
      <c r="X554" s="2"/>
      <c r="Y554" s="2"/>
      <c r="Z554" s="2"/>
      <c r="AA554" s="2"/>
      <c r="AB554" s="2"/>
      <c r="AC554" s="2"/>
      <c r="AD554" s="2"/>
      <c r="AE554" s="2"/>
      <c r="AF554" s="2"/>
      <c r="AG554" s="2" t="s">
        <v>5972</v>
      </c>
      <c r="AH554" s="2" t="s">
        <v>5973</v>
      </c>
      <c r="AI554" s="2"/>
      <c r="AJ554" s="2"/>
      <c r="AK554" s="2"/>
      <c r="AL554" s="2"/>
      <c r="AM554" s="2"/>
      <c r="AN554" s="2" t="s">
        <v>172</v>
      </c>
      <c r="AO554" s="2" t="s">
        <v>5974</v>
      </c>
      <c r="AP554" s="2" t="s">
        <v>89</v>
      </c>
    </row>
    <row r="555" customFormat="false" ht="15" hidden="false" customHeight="false" outlineLevel="0" collapsed="false">
      <c r="A555" s="8" t="s">
        <v>5975</v>
      </c>
      <c r="B555" s="8" t="s">
        <v>5975</v>
      </c>
      <c r="C555" s="2" t="s">
        <v>5976</v>
      </c>
      <c r="D555" s="2" t="s">
        <v>141</v>
      </c>
      <c r="E555" s="2" t="s">
        <v>142</v>
      </c>
      <c r="F555" s="9" t="n">
        <f aca="false">Precios!N555</f>
        <v>911</v>
      </c>
      <c r="G555" s="2" t="n">
        <v>0</v>
      </c>
      <c r="H555" s="10" t="str">
        <f aca="false">Parámetros!$B$28</f>
        <v>Nuevo</v>
      </c>
      <c r="I555" s="10" t="str">
        <f aca="false">Parámetros!$B$29</f>
        <v>Clásica</v>
      </c>
      <c r="J555" s="11" t="s">
        <v>5977</v>
      </c>
      <c r="K555" s="10" t="str">
        <f aca="false">Parámetros!$B$30</f>
        <v>Mercado Envíos</v>
      </c>
      <c r="L555" s="2" t="str">
        <f aca="false">IF(F555&gt;=Parámetros!$B$7,"Envío gratis (obligatorio en Mercado Libre)",Parámetros!$B$31)</f>
        <v>Envío gratis (obligatorio en Mercado Libre)</v>
      </c>
      <c r="M555" s="10" t="str">
        <f aca="false">Parámetros!$B$32</f>
        <v>No acepto</v>
      </c>
      <c r="N555" s="10" t="str">
        <f aca="false">Parámetros!$B$33</f>
        <v>Sin garantía</v>
      </c>
      <c r="O555" s="2"/>
      <c r="P555" s="2" t="s">
        <v>5978</v>
      </c>
      <c r="Q555" s="2" t="s">
        <v>5979</v>
      </c>
      <c r="R555" s="2"/>
      <c r="S555" s="2"/>
      <c r="T555" s="2" t="s">
        <v>5876</v>
      </c>
      <c r="U555" s="2" t="n">
        <v>40</v>
      </c>
      <c r="V555" s="2" t="s">
        <v>217</v>
      </c>
      <c r="W555" s="2" t="n">
        <v>40</v>
      </c>
      <c r="X555" s="2" t="s">
        <v>5980</v>
      </c>
      <c r="Y555" s="2" t="s">
        <v>5981</v>
      </c>
      <c r="Z555" s="2" t="s">
        <v>133</v>
      </c>
      <c r="AA555" s="2"/>
      <c r="AB555" s="2"/>
      <c r="AC555" s="2"/>
      <c r="AD555" s="2"/>
      <c r="AE555" s="2"/>
      <c r="AF555" s="2" t="s">
        <v>5982</v>
      </c>
      <c r="AG555" s="2" t="s">
        <v>5983</v>
      </c>
      <c r="AH555" s="2" t="s">
        <v>5984</v>
      </c>
      <c r="AI555" s="2"/>
      <c r="AJ555" s="2"/>
      <c r="AK555" s="2"/>
      <c r="AL555" s="2"/>
      <c r="AM555" s="2"/>
      <c r="AN555" s="2" t="s">
        <v>87</v>
      </c>
      <c r="AO555" s="2" t="s">
        <v>5985</v>
      </c>
      <c r="AP555" s="2" t="s">
        <v>89</v>
      </c>
    </row>
    <row r="556" customFormat="false" ht="15" hidden="false" customHeight="false" outlineLevel="0" collapsed="false">
      <c r="A556" s="8" t="s">
        <v>5986</v>
      </c>
      <c r="B556" s="8" t="s">
        <v>5986</v>
      </c>
      <c r="C556" s="2" t="s">
        <v>5987</v>
      </c>
      <c r="D556" s="2" t="s">
        <v>5988</v>
      </c>
      <c r="E556" s="2" t="s">
        <v>5989</v>
      </c>
      <c r="F556" s="9" t="n">
        <f aca="false">Precios!N556</f>
        <v>80</v>
      </c>
      <c r="G556" s="2" t="n">
        <v>158</v>
      </c>
      <c r="H556" s="10" t="str">
        <f aca="false">Parámetros!$B$28</f>
        <v>Nuevo</v>
      </c>
      <c r="I556" s="10" t="str">
        <f aca="false">Parámetros!$B$29</f>
        <v>Clásica</v>
      </c>
      <c r="J556" s="11" t="s">
        <v>5990</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c r="P556" s="2" t="s">
        <v>5991</v>
      </c>
      <c r="Q556" s="2" t="s">
        <v>5538</v>
      </c>
      <c r="R556" s="2" t="s">
        <v>5992</v>
      </c>
      <c r="S556" s="2" t="s">
        <v>5993</v>
      </c>
      <c r="T556" s="2" t="s">
        <v>3085</v>
      </c>
      <c r="U556" s="2" t="n">
        <v>150</v>
      </c>
      <c r="V556" s="2" t="s">
        <v>77</v>
      </c>
      <c r="W556" s="2" t="n">
        <v>1</v>
      </c>
      <c r="X556" s="2"/>
      <c r="Y556" s="2"/>
      <c r="Z556" s="2"/>
      <c r="AA556" s="2"/>
      <c r="AB556" s="2"/>
      <c r="AC556" s="2" t="s">
        <v>5993</v>
      </c>
      <c r="AD556" s="2" t="s">
        <v>1000</v>
      </c>
      <c r="AE556" s="2"/>
      <c r="AF556" s="2"/>
      <c r="AG556" s="2" t="s">
        <v>5994</v>
      </c>
      <c r="AH556" s="2" t="s">
        <v>5995</v>
      </c>
      <c r="AI556" s="2"/>
      <c r="AJ556" s="2"/>
      <c r="AK556" s="2"/>
      <c r="AL556" s="2"/>
      <c r="AM556" s="2"/>
      <c r="AN556" s="2" t="s">
        <v>172</v>
      </c>
      <c r="AO556" s="2" t="s">
        <v>5996</v>
      </c>
      <c r="AP556" s="2" t="s">
        <v>89</v>
      </c>
    </row>
    <row r="557" customFormat="false" ht="15" hidden="false" customHeight="false" outlineLevel="0" collapsed="false">
      <c r="A557" s="8" t="s">
        <v>5997</v>
      </c>
      <c r="B557" s="8" t="s">
        <v>5997</v>
      </c>
      <c r="C557" s="2" t="s">
        <v>5998</v>
      </c>
      <c r="D557" s="2" t="s">
        <v>327</v>
      </c>
      <c r="E557" s="2" t="s">
        <v>328</v>
      </c>
      <c r="F557" s="9" t="n">
        <f aca="false">Precios!N557</f>
        <v>45</v>
      </c>
      <c r="G557" s="2" t="n">
        <v>6866</v>
      </c>
      <c r="H557" s="10" t="str">
        <f aca="false">Parámetros!$B$28</f>
        <v>Nuevo</v>
      </c>
      <c r="I557" s="10" t="str">
        <f aca="false">Parámetros!$B$29</f>
        <v>Clásica</v>
      </c>
      <c r="J557" s="11" t="s">
        <v>5999</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c r="P557" s="2" t="s">
        <v>6000</v>
      </c>
      <c r="Q557" s="2" t="s">
        <v>2483</v>
      </c>
      <c r="R557" s="2"/>
      <c r="S557" s="2"/>
      <c r="T557" s="2" t="s">
        <v>5876</v>
      </c>
      <c r="U557" s="2" t="n">
        <v>10</v>
      </c>
      <c r="V557" s="2" t="s">
        <v>130</v>
      </c>
      <c r="W557" s="2" t="n">
        <v>10</v>
      </c>
      <c r="X557" s="2" t="s">
        <v>6001</v>
      </c>
      <c r="Y557" s="2"/>
      <c r="Z557" s="2" t="s">
        <v>133</v>
      </c>
      <c r="AA557" s="2"/>
      <c r="AB557" s="2"/>
      <c r="AC557" s="2"/>
      <c r="AD557" s="2"/>
      <c r="AE557" s="2"/>
      <c r="AF557" s="2"/>
      <c r="AG557" s="2" t="s">
        <v>6002</v>
      </c>
      <c r="AH557" s="2" t="s">
        <v>6003</v>
      </c>
      <c r="AI557" s="2"/>
      <c r="AJ557" s="2"/>
      <c r="AK557" s="2"/>
      <c r="AL557" s="2"/>
      <c r="AM557" s="2"/>
      <c r="AN557" s="2" t="s">
        <v>87</v>
      </c>
      <c r="AO557" s="2" t="s">
        <v>6004</v>
      </c>
      <c r="AP557" s="2" t="s">
        <v>89</v>
      </c>
    </row>
    <row r="558" customFormat="false" ht="15" hidden="false" customHeight="false" outlineLevel="0" collapsed="false">
      <c r="A558" s="8" t="s">
        <v>6005</v>
      </c>
      <c r="B558" s="8" t="s">
        <v>6005</v>
      </c>
      <c r="C558" s="2" t="s">
        <v>6006</v>
      </c>
      <c r="D558" s="2" t="s">
        <v>159</v>
      </c>
      <c r="E558" s="2" t="s">
        <v>160</v>
      </c>
      <c r="F558" s="9" t="n">
        <f aca="false">Precios!N558</f>
        <v>179</v>
      </c>
      <c r="G558" s="2" t="n">
        <v>47</v>
      </c>
      <c r="H558" s="10" t="str">
        <f aca="false">Parámetros!$B$28</f>
        <v>Nuevo</v>
      </c>
      <c r="I558" s="10" t="str">
        <f aca="false">Parámetros!$B$29</f>
        <v>Clásica</v>
      </c>
      <c r="J558" s="11" t="s">
        <v>6007</v>
      </c>
      <c r="K558" s="10" t="str">
        <f aca="false">Parámetros!$B$30</f>
        <v>Mercado Envíos</v>
      </c>
      <c r="L558" s="2" t="str">
        <f aca="false">IF(F558&gt;=Parámetros!$B$7,"Envío gratis (obligatorio en Mercado Libre)",Parámetros!$B$31)</f>
        <v>A cargo del comprador</v>
      </c>
      <c r="M558" s="10" t="str">
        <f aca="false">Parámetros!$B$32</f>
        <v>No acepto</v>
      </c>
      <c r="N558" s="10" t="str">
        <f aca="false">Parámetros!$B$33</f>
        <v>Sin garantía</v>
      </c>
      <c r="O558" s="2"/>
      <c r="P558" s="2" t="s">
        <v>6008</v>
      </c>
      <c r="Q558" s="2" t="s">
        <v>164</v>
      </c>
      <c r="R558" s="2"/>
      <c r="S558" s="2" t="s">
        <v>103</v>
      </c>
      <c r="T558" s="2" t="s">
        <v>3132</v>
      </c>
      <c r="U558" s="2" t="n">
        <v>11</v>
      </c>
      <c r="V558" s="2" t="s">
        <v>168</v>
      </c>
      <c r="W558" s="2" t="n">
        <v>11</v>
      </c>
      <c r="X558" s="2"/>
      <c r="Y558" s="2"/>
      <c r="Z558" s="2"/>
      <c r="AA558" s="2" t="s">
        <v>4401</v>
      </c>
      <c r="AB558" s="2" t="s">
        <v>6009</v>
      </c>
      <c r="AC558" s="2"/>
      <c r="AD558" s="2" t="s">
        <v>103</v>
      </c>
      <c r="AE558" s="2"/>
      <c r="AF558" s="2"/>
      <c r="AG558" s="2" t="s">
        <v>6010</v>
      </c>
      <c r="AH558" s="2" t="s">
        <v>6011</v>
      </c>
      <c r="AI558" s="2"/>
      <c r="AJ558" s="2"/>
      <c r="AK558" s="2"/>
      <c r="AL558" s="2"/>
      <c r="AM558" s="2"/>
      <c r="AN558" s="2" t="s">
        <v>172</v>
      </c>
      <c r="AO558" s="2" t="s">
        <v>6012</v>
      </c>
      <c r="AP558" s="2" t="s">
        <v>89</v>
      </c>
    </row>
    <row r="559" customFormat="false" ht="15" hidden="false" customHeight="false" outlineLevel="0" collapsed="false">
      <c r="A559" s="8" t="s">
        <v>6013</v>
      </c>
      <c r="B559" s="8" t="s">
        <v>6013</v>
      </c>
      <c r="C559" s="2" t="s">
        <v>6014</v>
      </c>
      <c r="D559" s="2" t="s">
        <v>141</v>
      </c>
      <c r="E559" s="2" t="s">
        <v>142</v>
      </c>
      <c r="F559" s="9" t="n">
        <f aca="false">Precios!N559</f>
        <v>297</v>
      </c>
      <c r="G559" s="2" t="n">
        <v>35</v>
      </c>
      <c r="H559" s="10" t="str">
        <f aca="false">Parámetros!$B$28</f>
        <v>Nuevo</v>
      </c>
      <c r="I559" s="10" t="str">
        <f aca="false">Parámetros!$B$29</f>
        <v>Clásica</v>
      </c>
      <c r="J559" s="11" t="s">
        <v>6015</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c r="P559" s="2" t="s">
        <v>6016</v>
      </c>
      <c r="Q559" s="2" t="s">
        <v>2534</v>
      </c>
      <c r="R559" s="2"/>
      <c r="S559" s="2"/>
      <c r="T559" s="2" t="s">
        <v>3521</v>
      </c>
      <c r="U559" s="2" t="n">
        <v>30</v>
      </c>
      <c r="V559" s="2" t="s">
        <v>100</v>
      </c>
      <c r="W559" s="2" t="n">
        <v>1</v>
      </c>
      <c r="X559" s="2" t="s">
        <v>6017</v>
      </c>
      <c r="Y559" s="2" t="s">
        <v>6018</v>
      </c>
      <c r="Z559" s="2" t="s">
        <v>6019</v>
      </c>
      <c r="AA559" s="2"/>
      <c r="AB559" s="2"/>
      <c r="AC559" s="2"/>
      <c r="AD559" s="2"/>
      <c r="AE559" s="2"/>
      <c r="AF559" s="2"/>
      <c r="AG559" s="2" t="s">
        <v>6020</v>
      </c>
      <c r="AH559" s="2" t="s">
        <v>6021</v>
      </c>
      <c r="AI559" s="2"/>
      <c r="AJ559" s="2"/>
      <c r="AK559" s="2"/>
      <c r="AL559" s="2"/>
      <c r="AM559" s="2"/>
      <c r="AN559" s="2" t="s">
        <v>87</v>
      </c>
      <c r="AO559" s="2" t="s">
        <v>6022</v>
      </c>
      <c r="AP559" s="2" t="s">
        <v>89</v>
      </c>
    </row>
    <row r="560" customFormat="false" ht="15" hidden="false" customHeight="false" outlineLevel="0" collapsed="false">
      <c r="A560" s="8" t="s">
        <v>6023</v>
      </c>
      <c r="B560" s="8" t="s">
        <v>6023</v>
      </c>
      <c r="C560" s="2" t="s">
        <v>6024</v>
      </c>
      <c r="D560" s="2" t="s">
        <v>6025</v>
      </c>
      <c r="E560" s="2" t="s">
        <v>6026</v>
      </c>
      <c r="F560" s="9" t="n">
        <f aca="false">Precios!N560</f>
        <v>190</v>
      </c>
      <c r="G560" s="2" t="n">
        <v>257</v>
      </c>
      <c r="H560" s="10" t="str">
        <f aca="false">Parámetros!$B$28</f>
        <v>Nuevo</v>
      </c>
      <c r="I560" s="10" t="str">
        <f aca="false">Parámetros!$B$29</f>
        <v>Clásica</v>
      </c>
      <c r="J560" s="11" t="s">
        <v>6027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c r="P560" s="2" t="s">
        <v>6028</v>
      </c>
      <c r="Q560" s="2"/>
      <c r="R560" s="2"/>
      <c r="S560" s="2"/>
      <c r="T560" s="2" t="s">
        <v>5876</v>
      </c>
      <c r="U560" s="2" t="n">
        <v>100</v>
      </c>
      <c r="V560" s="2" t="s">
        <v>168</v>
      </c>
      <c r="W560" s="2" t="n">
        <v>100</v>
      </c>
      <c r="X560" s="2"/>
      <c r="Y560" s="2"/>
      <c r="Z560" s="2"/>
      <c r="AA560" s="2"/>
      <c r="AB560" s="2" t="s">
        <v>2921</v>
      </c>
      <c r="AC560" s="2"/>
      <c r="AD560" s="2"/>
      <c r="AE560" s="2"/>
      <c r="AF560" s="2"/>
      <c r="AG560" s="2" t="s">
        <v>6029</v>
      </c>
      <c r="AH560" s="2" t="s">
        <v>6030</v>
      </c>
      <c r="AI560" s="2"/>
      <c r="AJ560" s="2"/>
      <c r="AK560" s="2"/>
      <c r="AL560" s="2"/>
      <c r="AM560" s="2"/>
      <c r="AN560" s="2" t="s">
        <v>87</v>
      </c>
      <c r="AO560" s="2" t="s">
        <v>6031</v>
      </c>
      <c r="AP560" s="2" t="s">
        <v>89</v>
      </c>
    </row>
    <row r="561" customFormat="false" ht="15" hidden="false" customHeight="false" outlineLevel="0" collapsed="false">
      <c r="A561" s="8" t="s">
        <v>6032</v>
      </c>
      <c r="B561" s="8" t="s">
        <v>6032</v>
      </c>
      <c r="C561" s="2" t="s">
        <v>6033</v>
      </c>
      <c r="D561" s="2" t="s">
        <v>590</v>
      </c>
      <c r="E561" s="2" t="s">
        <v>591</v>
      </c>
      <c r="F561" s="9" t="n">
        <f aca="false">Precios!N561</f>
        <v>118</v>
      </c>
      <c r="G561" s="2" t="n">
        <v>808</v>
      </c>
      <c r="H561" s="10" t="str">
        <f aca="false">Parámetros!$B$28</f>
        <v>Nuevo</v>
      </c>
      <c r="I561" s="10" t="str">
        <f aca="false">Parámetros!$B$29</f>
        <v>Clásica</v>
      </c>
      <c r="J561" s="11" t="s">
        <v>6034</v>
      </c>
      <c r="K561" s="10" t="str">
        <f aca="false">Parámetros!$B$30</f>
        <v>Mercado Envíos</v>
      </c>
      <c r="L561" s="2" t="str">
        <f aca="false">IF(F561&gt;=Parámetros!$B$7,"Envío gratis (obligatorio en Mercado Libre)",Parámetros!$B$31)</f>
        <v>A cargo del comprador</v>
      </c>
      <c r="M561" s="10" t="str">
        <f aca="false">Parámetros!$B$32</f>
        <v>No acepto</v>
      </c>
      <c r="N561" s="10" t="str">
        <f aca="false">Parámetros!$B$33</f>
        <v>Sin garantía</v>
      </c>
      <c r="O561" s="2"/>
      <c r="P561" s="2" t="s">
        <v>593</v>
      </c>
      <c r="Q561" s="2" t="s">
        <v>594</v>
      </c>
      <c r="R561" s="2" t="s">
        <v>595</v>
      </c>
      <c r="S561" s="2" t="s">
        <v>596</v>
      </c>
      <c r="T561" s="2" t="s">
        <v>3521</v>
      </c>
      <c r="U561" s="2" t="n">
        <v>125</v>
      </c>
      <c r="V561" s="2" t="s">
        <v>77</v>
      </c>
      <c r="W561" s="2" t="n">
        <v>1</v>
      </c>
      <c r="X561" s="2"/>
      <c r="Y561" s="2"/>
      <c r="Z561" s="2"/>
      <c r="AA561" s="2"/>
      <c r="AB561" s="2"/>
      <c r="AC561" s="2" t="s">
        <v>2148</v>
      </c>
      <c r="AD561" s="2"/>
      <c r="AE561" s="2"/>
      <c r="AF561" s="2"/>
      <c r="AG561" s="2" t="s">
        <v>6035</v>
      </c>
      <c r="AH561" s="2" t="s">
        <v>6036</v>
      </c>
      <c r="AI561" s="2"/>
      <c r="AJ561" s="2"/>
      <c r="AK561" s="2"/>
      <c r="AL561" s="2"/>
      <c r="AM561" s="2"/>
      <c r="AN561" s="2" t="s">
        <v>172</v>
      </c>
      <c r="AO561" s="2" t="s">
        <v>6037</v>
      </c>
      <c r="AP561" s="2" t="s">
        <v>89</v>
      </c>
    </row>
    <row r="562" customFormat="false" ht="15" hidden="false" customHeight="false" outlineLevel="0" collapsed="false">
      <c r="A562" s="8" t="s">
        <v>6038</v>
      </c>
      <c r="B562" s="8" t="s">
        <v>6038</v>
      </c>
      <c r="C562" s="2" t="s">
        <v>6039</v>
      </c>
      <c r="D562" s="2" t="s">
        <v>6040</v>
      </c>
      <c r="E562" s="2" t="s">
        <v>6041</v>
      </c>
      <c r="F562" s="9" t="n">
        <f aca="false">Precios!N562</f>
        <v>112</v>
      </c>
      <c r="G562" s="2" t="n">
        <v>43</v>
      </c>
      <c r="H562" s="10" t="str">
        <f aca="false">Parámetros!$B$28</f>
        <v>Nuevo</v>
      </c>
      <c r="I562" s="10" t="str">
        <f aca="false">Parámetros!$B$29</f>
        <v>Clásica</v>
      </c>
      <c r="J562" s="11" t="s">
        <v>6042</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c r="P562" s="2" t="s">
        <v>6043</v>
      </c>
      <c r="Q562" s="2" t="s">
        <v>5538</v>
      </c>
      <c r="R562" s="2" t="s">
        <v>6044</v>
      </c>
      <c r="S562" s="2" t="s">
        <v>471</v>
      </c>
      <c r="T562" s="2" t="s">
        <v>2438</v>
      </c>
      <c r="U562" s="2" t="n">
        <v>200</v>
      </c>
      <c r="V562" s="2" t="s">
        <v>100</v>
      </c>
      <c r="W562" s="2" t="n">
        <v>1</v>
      </c>
      <c r="X562" s="2"/>
      <c r="Y562" s="2"/>
      <c r="Z562" s="2" t="s">
        <v>4909</v>
      </c>
      <c r="AA562" s="2"/>
      <c r="AB562" s="2"/>
      <c r="AC562" s="2"/>
      <c r="AD562" s="2" t="s">
        <v>103</v>
      </c>
      <c r="AE562" s="2"/>
      <c r="AF562" s="2"/>
      <c r="AG562" s="2" t="s">
        <v>6045</v>
      </c>
      <c r="AH562" s="2" t="s">
        <v>6046</v>
      </c>
      <c r="AI562" s="2" t="s">
        <v>6047</v>
      </c>
      <c r="AJ562" s="2"/>
      <c r="AK562" s="2"/>
      <c r="AL562" s="2"/>
      <c r="AM562" s="2"/>
      <c r="AN562" s="2" t="s">
        <v>172</v>
      </c>
      <c r="AO562" s="2" t="s">
        <v>6048</v>
      </c>
      <c r="AP562" s="2" t="s">
        <v>89</v>
      </c>
    </row>
    <row r="563" customFormat="false" ht="15" hidden="false" customHeight="false" outlineLevel="0" collapsed="false">
      <c r="A563" s="8" t="s">
        <v>6049</v>
      </c>
      <c r="B563" s="8" t="s">
        <v>6049</v>
      </c>
      <c r="C563" s="2" t="s">
        <v>6050</v>
      </c>
      <c r="D563" s="2" t="s">
        <v>141</v>
      </c>
      <c r="E563" s="2" t="s">
        <v>142</v>
      </c>
      <c r="F563" s="9" t="n">
        <f aca="false">Precios!N563</f>
        <v>299</v>
      </c>
      <c r="G563" s="2" t="n">
        <v>120</v>
      </c>
      <c r="H563" s="10" t="str">
        <f aca="false">Parámetros!$B$28</f>
        <v>Nuevo</v>
      </c>
      <c r="I563" s="10" t="str">
        <f aca="false">Parámetros!$B$29</f>
        <v>Clásica</v>
      </c>
      <c r="J563" s="11" t="s">
        <v>6051</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c r="P563" s="2" t="s">
        <v>6052</v>
      </c>
      <c r="Q563" s="2" t="s">
        <v>6053</v>
      </c>
      <c r="R563" s="2" t="s">
        <v>2254</v>
      </c>
      <c r="S563" s="2"/>
      <c r="T563" s="2" t="s">
        <v>5876</v>
      </c>
      <c r="U563" s="2" t="n">
        <v>20</v>
      </c>
      <c r="V563" s="2" t="s">
        <v>217</v>
      </c>
      <c r="W563" s="2" t="n">
        <v>20</v>
      </c>
      <c r="X563" s="2" t="s">
        <v>6054</v>
      </c>
      <c r="Y563" s="2" t="s">
        <v>6055</v>
      </c>
      <c r="Z563" s="2" t="s">
        <v>133</v>
      </c>
      <c r="AA563" s="2"/>
      <c r="AB563" s="2"/>
      <c r="AC563" s="2"/>
      <c r="AD563" s="2"/>
      <c r="AE563" s="2"/>
      <c r="AF563" s="2" t="s">
        <v>6056</v>
      </c>
      <c r="AG563" s="2" t="s">
        <v>6057</v>
      </c>
      <c r="AH563" s="2" t="s">
        <v>6058</v>
      </c>
      <c r="AI563" s="2"/>
      <c r="AJ563" s="2"/>
      <c r="AK563" s="2"/>
      <c r="AL563" s="2"/>
      <c r="AM563" s="2"/>
      <c r="AN563" s="2" t="s">
        <v>87</v>
      </c>
      <c r="AO563" s="2" t="s">
        <v>6059</v>
      </c>
      <c r="AP563" s="2" t="s">
        <v>89</v>
      </c>
    </row>
    <row r="564" customFormat="false" ht="15" hidden="false" customHeight="false" outlineLevel="0" collapsed="false">
      <c r="A564" s="8" t="s">
        <v>6060</v>
      </c>
      <c r="B564" s="8" t="s">
        <v>6060</v>
      </c>
      <c r="C564" s="2" t="s">
        <v>6061</v>
      </c>
      <c r="D564" s="2" t="s">
        <v>6040</v>
      </c>
      <c r="E564" s="2" t="s">
        <v>6041</v>
      </c>
      <c r="F564" s="9" t="n">
        <f aca="false">Precios!N564</f>
        <v>75</v>
      </c>
      <c r="G564" s="2" t="n">
        <v>2</v>
      </c>
      <c r="H564" s="10" t="str">
        <f aca="false">Parámetros!$B$28</f>
        <v>Nuevo</v>
      </c>
      <c r="I564" s="10" t="str">
        <f aca="false">Parámetros!$B$29</f>
        <v>Clásica</v>
      </c>
      <c r="J564" s="11" t="s">
        <v>6062</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c r="P564" s="2" t="s">
        <v>6043</v>
      </c>
      <c r="Q564" s="2" t="s">
        <v>5538</v>
      </c>
      <c r="R564" s="2" t="s">
        <v>6044</v>
      </c>
      <c r="S564" s="2" t="s">
        <v>471</v>
      </c>
      <c r="T564" s="2" t="s">
        <v>6063</v>
      </c>
      <c r="U564" s="2" t="n">
        <v>100</v>
      </c>
      <c r="V564" s="2" t="s">
        <v>100</v>
      </c>
      <c r="W564" s="2" t="n">
        <v>1</v>
      </c>
      <c r="X564" s="2"/>
      <c r="Y564" s="2"/>
      <c r="Z564" s="2"/>
      <c r="AA564" s="2"/>
      <c r="AB564" s="2"/>
      <c r="AC564" s="2"/>
      <c r="AD564" s="2" t="s">
        <v>103</v>
      </c>
      <c r="AE564" s="2"/>
      <c r="AF564" s="2"/>
      <c r="AG564" s="2" t="s">
        <v>6064</v>
      </c>
      <c r="AH564" s="2" t="s">
        <v>6065</v>
      </c>
      <c r="AI564" s="2" t="s">
        <v>6066</v>
      </c>
      <c r="AJ564" s="2"/>
      <c r="AK564" s="2"/>
      <c r="AL564" s="2"/>
      <c r="AM564" s="2"/>
      <c r="AN564" s="2" t="s">
        <v>172</v>
      </c>
      <c r="AO564" s="2" t="s">
        <v>6067</v>
      </c>
      <c r="AP564" s="2" t="s">
        <v>89</v>
      </c>
    </row>
    <row r="565" customFormat="false" ht="15" hidden="false" customHeight="false" outlineLevel="0" collapsed="false">
      <c r="A565" s="8" t="s">
        <v>6068</v>
      </c>
      <c r="B565" s="8" t="s">
        <v>6068</v>
      </c>
      <c r="C565" s="2" t="s">
        <v>6069</v>
      </c>
      <c r="D565" s="2" t="s">
        <v>4664</v>
      </c>
      <c r="E565" s="2" t="s">
        <v>4665</v>
      </c>
      <c r="F565" s="9" t="n">
        <f aca="false">Precios!N565</f>
        <v>66</v>
      </c>
      <c r="G565" s="2" t="n">
        <v>187</v>
      </c>
      <c r="H565" s="10" t="str">
        <f aca="false">Parámetros!$B$28</f>
        <v>Nuevo</v>
      </c>
      <c r="I565" s="10" t="str">
        <f aca="false">Parámetros!$B$29</f>
        <v>Clásica</v>
      </c>
      <c r="J565" s="11" t="s">
        <v>6070</v>
      </c>
      <c r="K565" s="10" t="str">
        <f aca="false">Parámetros!$B$30</f>
        <v>Mercado Envíos</v>
      </c>
      <c r="L565" s="2" t="str">
        <f aca="false">IF(F565&gt;=Parámetros!$B$7,"Envío gratis (obligatorio en Mercado Libre)",Parámetros!$B$31)</f>
        <v>A cargo del comprador</v>
      </c>
      <c r="M565" s="10" t="str">
        <f aca="false">Parámetros!$B$32</f>
        <v>No acepto</v>
      </c>
      <c r="N565" s="10" t="str">
        <f aca="false">Parámetros!$B$33</f>
        <v>Sin garantía</v>
      </c>
      <c r="O565" s="2"/>
      <c r="P565" s="2" t="s">
        <v>6071</v>
      </c>
      <c r="Q565" s="2" t="s">
        <v>5538</v>
      </c>
      <c r="R565" s="2" t="s">
        <v>6072</v>
      </c>
      <c r="S565" s="2" t="s">
        <v>471</v>
      </c>
      <c r="T565" s="2" t="s">
        <v>2438</v>
      </c>
      <c r="U565" s="2" t="n">
        <v>42</v>
      </c>
      <c r="V565" s="2" t="s">
        <v>100</v>
      </c>
      <c r="W565" s="2" t="n">
        <v>1</v>
      </c>
      <c r="X565" s="2"/>
      <c r="Y565" s="2"/>
      <c r="Z565" s="2"/>
      <c r="AA565" s="2"/>
      <c r="AB565" s="2"/>
      <c r="AC565" s="2"/>
      <c r="AD565" s="2"/>
      <c r="AE565" s="2" t="s">
        <v>6073</v>
      </c>
      <c r="AF565" s="2"/>
      <c r="AG565" s="2" t="s">
        <v>6074</v>
      </c>
      <c r="AH565" s="2" t="s">
        <v>6075</v>
      </c>
      <c r="AI565" s="2"/>
      <c r="AJ565" s="2"/>
      <c r="AK565" s="2"/>
      <c r="AL565" s="2"/>
      <c r="AM565" s="2"/>
      <c r="AN565" s="2" t="s">
        <v>172</v>
      </c>
      <c r="AO565" s="2" t="s">
        <v>6076</v>
      </c>
      <c r="AP565" s="2" t="s">
        <v>89</v>
      </c>
    </row>
    <row r="566" customFormat="false" ht="15" hidden="false" customHeight="false" outlineLevel="0" collapsed="false">
      <c r="A566" s="8" t="s">
        <v>6077</v>
      </c>
      <c r="B566" s="8" t="s">
        <v>6077</v>
      </c>
      <c r="C566" s="2" t="s">
        <v>6078</v>
      </c>
      <c r="D566" s="2" t="s">
        <v>6079</v>
      </c>
      <c r="E566" s="2" t="s">
        <v>6080</v>
      </c>
      <c r="F566" s="9" t="n">
        <f aca="false">Precios!N566</f>
        <v>233</v>
      </c>
      <c r="G566" s="2" t="n">
        <v>159</v>
      </c>
      <c r="H566" s="10" t="str">
        <f aca="false">Parámetros!$B$28</f>
        <v>Nuevo</v>
      </c>
      <c r="I566" s="10" t="str">
        <f aca="false">Parámetros!$B$29</f>
        <v>Clásica</v>
      </c>
      <c r="J566" s="11" t="s">
        <v>6081</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6082</v>
      </c>
      <c r="P566" s="2" t="s">
        <v>6083</v>
      </c>
      <c r="Q566" s="2"/>
      <c r="R566" s="2" t="s">
        <v>6084</v>
      </c>
      <c r="S566" s="2" t="s">
        <v>6085</v>
      </c>
      <c r="T566" s="2" t="s">
        <v>6086</v>
      </c>
      <c r="U566" s="2" t="n">
        <v>60</v>
      </c>
      <c r="V566" s="2" t="s">
        <v>168</v>
      </c>
      <c r="W566" s="2" t="n">
        <v>60</v>
      </c>
      <c r="X566" s="2"/>
      <c r="Y566" s="2"/>
      <c r="Z566" s="2"/>
      <c r="AA566" s="2"/>
      <c r="AB566" s="2"/>
      <c r="AC566" s="2" t="s">
        <v>6087</v>
      </c>
      <c r="AD566" s="2"/>
      <c r="AE566" s="2"/>
      <c r="AF566" s="2"/>
      <c r="AG566" s="2" t="s">
        <v>6088</v>
      </c>
      <c r="AH566" s="2" t="s">
        <v>6089</v>
      </c>
      <c r="AI566" s="2"/>
      <c r="AJ566" s="2"/>
      <c r="AK566" s="2"/>
      <c r="AL566" s="2"/>
      <c r="AM566" s="2"/>
      <c r="AN566" s="2" t="s">
        <v>172</v>
      </c>
      <c r="AO566" s="2" t="s">
        <v>6090</v>
      </c>
      <c r="AP566" s="2" t="s">
        <v>89</v>
      </c>
    </row>
    <row r="567" customFormat="false" ht="15" hidden="false" customHeight="false" outlineLevel="0" collapsed="false">
      <c r="A567" s="8" t="s">
        <v>6091</v>
      </c>
      <c r="B567" s="8" t="s">
        <v>6091</v>
      </c>
      <c r="C567" s="2" t="s">
        <v>6092</v>
      </c>
      <c r="D567" s="2" t="s">
        <v>809</v>
      </c>
      <c r="E567" s="2" t="s">
        <v>810</v>
      </c>
      <c r="F567" s="9" t="n">
        <f aca="false">Precios!N567</f>
        <v>53</v>
      </c>
      <c r="G567" s="2" t="n">
        <v>1080</v>
      </c>
      <c r="H567" s="10" t="str">
        <f aca="false">Parámetros!$B$28</f>
        <v>Nuevo</v>
      </c>
      <c r="I567" s="10" t="str">
        <f aca="false">Parámetros!$B$29</f>
        <v>Clásica</v>
      </c>
      <c r="J567" s="11" t="s">
        <v>6093</v>
      </c>
      <c r="K567" s="10" t="str">
        <f aca="false">Parámetros!$B$30</f>
        <v>Mercado Envíos</v>
      </c>
      <c r="L567" s="2" t="str">
        <f aca="false">IF(F567&gt;=Parámetros!$B$7,"Envío gratis (obligatorio en Mercado Libre)",Parámetros!$B$31)</f>
        <v>A cargo del comprador</v>
      </c>
      <c r="M567" s="10" t="str">
        <f aca="false">Parámetros!$B$32</f>
        <v>No acepto</v>
      </c>
      <c r="N567" s="10" t="str">
        <f aca="false">Parámetros!$B$33</f>
        <v>Sin garantía</v>
      </c>
      <c r="O567" s="2"/>
      <c r="P567" s="2" t="s">
        <v>227</v>
      </c>
      <c r="Q567" s="2" t="s">
        <v>164</v>
      </c>
      <c r="R567" s="2" t="s">
        <v>864</v>
      </c>
      <c r="S567" s="2"/>
      <c r="T567" s="2" t="s">
        <v>3132</v>
      </c>
      <c r="U567" s="2" t="n">
        <v>90</v>
      </c>
      <c r="V567" s="2" t="s">
        <v>814</v>
      </c>
      <c r="W567" s="2" t="n">
        <v>1</v>
      </c>
      <c r="X567" s="2"/>
      <c r="Y567" s="2"/>
      <c r="Z567" s="2"/>
      <c r="AA567" s="2" t="s">
        <v>1242</v>
      </c>
      <c r="AB567" s="2"/>
      <c r="AC567" s="2" t="s">
        <v>3030</v>
      </c>
      <c r="AD567" s="2"/>
      <c r="AE567" s="2"/>
      <c r="AF567" s="2"/>
      <c r="AG567" s="2" t="s">
        <v>6094</v>
      </c>
      <c r="AH567" s="2" t="s">
        <v>6095</v>
      </c>
      <c r="AI567" s="2"/>
      <c r="AJ567" s="2"/>
      <c r="AK567" s="2"/>
      <c r="AL567" s="2"/>
      <c r="AM567" s="2"/>
      <c r="AN567" s="2" t="s">
        <v>172</v>
      </c>
      <c r="AO567" s="2" t="s">
        <v>6096</v>
      </c>
      <c r="AP567" s="2" t="s">
        <v>89</v>
      </c>
    </row>
    <row r="568" customFormat="false" ht="15" hidden="false" customHeight="false" outlineLevel="0" collapsed="false">
      <c r="A568" s="8" t="s">
        <v>6097</v>
      </c>
      <c r="B568" s="8" t="s">
        <v>6097</v>
      </c>
      <c r="C568" s="2" t="s">
        <v>6098</v>
      </c>
      <c r="D568" s="2" t="s">
        <v>159</v>
      </c>
      <c r="E568" s="2" t="s">
        <v>160</v>
      </c>
      <c r="F568" s="9" t="n">
        <f aca="false">Precios!N568</f>
        <v>299</v>
      </c>
      <c r="G568" s="2" t="n">
        <v>57</v>
      </c>
      <c r="H568" s="10" t="str">
        <f aca="false">Parámetros!$B$28</f>
        <v>Nuevo</v>
      </c>
      <c r="I568" s="10" t="str">
        <f aca="false">Parámetros!$B$29</f>
        <v>Clásica</v>
      </c>
      <c r="J568" s="11" t="s">
        <v>6099</v>
      </c>
      <c r="K568" s="10" t="str">
        <f aca="false">Parámetros!$B$30</f>
        <v>Mercado Envíos</v>
      </c>
      <c r="L568" s="2" t="str">
        <f aca="false">IF(F568&gt;=Parámetros!$B$7,"Envío gratis (obligatorio en Mercado Libre)",Parámetros!$B$31)</f>
        <v>Envío gratis (obligatorio en Mercado Libre)</v>
      </c>
      <c r="M568" s="10" t="str">
        <f aca="false">Parámetros!$B$32</f>
        <v>No acepto</v>
      </c>
      <c r="N568" s="10" t="str">
        <f aca="false">Parámetros!$B$33</f>
        <v>Sin garantía</v>
      </c>
      <c r="O568" s="2"/>
      <c r="P568" s="2" t="s">
        <v>163</v>
      </c>
      <c r="Q568" s="2" t="s">
        <v>164</v>
      </c>
      <c r="R568" s="2" t="s">
        <v>2888</v>
      </c>
      <c r="S568" s="2" t="s">
        <v>103</v>
      </c>
      <c r="T568" s="2" t="s">
        <v>3132</v>
      </c>
      <c r="U568" s="2" t="n">
        <v>40</v>
      </c>
      <c r="V568" s="2" t="s">
        <v>168</v>
      </c>
      <c r="W568" s="2" t="n">
        <v>40</v>
      </c>
      <c r="X568" s="2"/>
      <c r="Y568" s="2"/>
      <c r="Z568" s="2"/>
      <c r="AA568" s="2" t="s">
        <v>6100</v>
      </c>
      <c r="AB568" s="2"/>
      <c r="AC568" s="2"/>
      <c r="AD568" s="2" t="s">
        <v>103</v>
      </c>
      <c r="AE568" s="2"/>
      <c r="AF568" s="2"/>
      <c r="AG568" s="2" t="s">
        <v>6101</v>
      </c>
      <c r="AH568" s="2" t="s">
        <v>6102</v>
      </c>
      <c r="AI568" s="2" t="s">
        <v>6103</v>
      </c>
      <c r="AJ568" s="2"/>
      <c r="AK568" s="2"/>
      <c r="AL568" s="2"/>
      <c r="AM568" s="2"/>
      <c r="AN568" s="2" t="s">
        <v>172</v>
      </c>
      <c r="AO568" s="2" t="s">
        <v>6104</v>
      </c>
      <c r="AP568" s="2" t="s">
        <v>89</v>
      </c>
    </row>
    <row r="569" customFormat="false" ht="15" hidden="false" customHeight="false" outlineLevel="0" collapsed="false">
      <c r="A569" s="8" t="s">
        <v>6105</v>
      </c>
      <c r="B569" s="8" t="s">
        <v>6105</v>
      </c>
      <c r="C569" s="2" t="s">
        <v>6106</v>
      </c>
      <c r="D569" s="2" t="s">
        <v>1641</v>
      </c>
      <c r="E569" s="2" t="s">
        <v>1642</v>
      </c>
      <c r="F569" s="9" t="n">
        <f aca="false">Precios!N569</f>
        <v>85</v>
      </c>
      <c r="G569" s="2" t="n">
        <v>891</v>
      </c>
      <c r="H569" s="10" t="str">
        <f aca="false">Parámetros!$B$28</f>
        <v>Nuevo</v>
      </c>
      <c r="I569" s="10" t="str">
        <f aca="false">Parámetros!$B$29</f>
        <v>Clásica</v>
      </c>
      <c r="J569" s="11" t="s">
        <v>6107</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6108</v>
      </c>
      <c r="Q569" s="2"/>
      <c r="R569" s="2" t="s">
        <v>6109</v>
      </c>
      <c r="S569" s="2"/>
      <c r="T569" s="2" t="s">
        <v>5359</v>
      </c>
      <c r="U569" s="2" t="n">
        <v>145</v>
      </c>
      <c r="V569" s="2" t="s">
        <v>100</v>
      </c>
      <c r="W569" s="2" t="n">
        <v>1</v>
      </c>
      <c r="X569" s="2" t="s">
        <v>6110</v>
      </c>
      <c r="Y569" s="2"/>
      <c r="Z569" s="2" t="s">
        <v>337</v>
      </c>
      <c r="AA569" s="2"/>
      <c r="AB569" s="2"/>
      <c r="AC569" s="2"/>
      <c r="AD569" s="2"/>
      <c r="AE569" s="2"/>
      <c r="AF569" s="2"/>
      <c r="AG569" s="2" t="s">
        <v>6111</v>
      </c>
      <c r="AH569" s="2" t="s">
        <v>6112</v>
      </c>
      <c r="AI569" s="2"/>
      <c r="AJ569" s="2"/>
      <c r="AK569" s="2"/>
      <c r="AL569" s="2"/>
      <c r="AM569" s="2"/>
      <c r="AN569" s="2" t="s">
        <v>87</v>
      </c>
      <c r="AO569" s="2" t="s">
        <v>6113</v>
      </c>
      <c r="AP569" s="2" t="s">
        <v>89</v>
      </c>
    </row>
    <row r="570" customFormat="false" ht="15" hidden="false" customHeight="false" outlineLevel="0" collapsed="false">
      <c r="A570" s="8" t="s">
        <v>6114</v>
      </c>
      <c r="B570" s="8" t="s">
        <v>6114</v>
      </c>
      <c r="C570" s="2" t="s">
        <v>6115</v>
      </c>
      <c r="D570" s="2" t="s">
        <v>141</v>
      </c>
      <c r="E570" s="2" t="s">
        <v>142</v>
      </c>
      <c r="F570" s="9" t="n">
        <f aca="false">Precios!N570</f>
        <v>217</v>
      </c>
      <c r="G570" s="2" t="n">
        <v>126</v>
      </c>
      <c r="H570" s="10" t="str">
        <f aca="false">Parámetros!$B$28</f>
        <v>Nuevo</v>
      </c>
      <c r="I570" s="10" t="str">
        <f aca="false">Parámetros!$B$29</f>
        <v>Clásica</v>
      </c>
      <c r="J570" s="11" t="s">
        <v>6116</v>
      </c>
      <c r="K570" s="10" t="str">
        <f aca="false">Parámetros!$B$30</f>
        <v>Mercado Envíos</v>
      </c>
      <c r="L570" s="2" t="str">
        <f aca="false">IF(F570&gt;=Parámetros!$B$7,"Envío gratis (obligatorio en Mercado Libre)",Parámetros!$B$31)</f>
        <v>A cargo del comprador</v>
      </c>
      <c r="M570" s="10" t="str">
        <f aca="false">Parámetros!$B$32</f>
        <v>No acepto</v>
      </c>
      <c r="N570" s="10" t="str">
        <f aca="false">Parámetros!$B$33</f>
        <v>Sin garantía</v>
      </c>
      <c r="O570" s="2"/>
      <c r="P570" s="2" t="s">
        <v>6117</v>
      </c>
      <c r="Q570" s="2" t="s">
        <v>928</v>
      </c>
      <c r="R570" s="2"/>
      <c r="S570" s="2"/>
      <c r="T570" s="2" t="s">
        <v>149</v>
      </c>
      <c r="U570" s="2" t="n">
        <v>20</v>
      </c>
      <c r="V570" s="2" t="s">
        <v>130</v>
      </c>
      <c r="W570" s="2" t="n">
        <v>20</v>
      </c>
      <c r="X570" s="2" t="s">
        <v>6118</v>
      </c>
      <c r="Y570" s="2" t="s">
        <v>5387</v>
      </c>
      <c r="Z570" s="2" t="s">
        <v>133</v>
      </c>
      <c r="AA570" s="2"/>
      <c r="AB570" s="2"/>
      <c r="AC570" s="2"/>
      <c r="AD570" s="2"/>
      <c r="AE570" s="2"/>
      <c r="AF570" s="2"/>
      <c r="AG570" s="2" t="s">
        <v>6119</v>
      </c>
      <c r="AH570" s="2" t="s">
        <v>6120</v>
      </c>
      <c r="AI570" s="2"/>
      <c r="AJ570" s="2"/>
      <c r="AK570" s="2"/>
      <c r="AL570" s="2"/>
      <c r="AM570" s="2"/>
      <c r="AN570" s="2" t="s">
        <v>87</v>
      </c>
      <c r="AO570" s="2" t="s">
        <v>6121</v>
      </c>
      <c r="AP570" s="2" t="s">
        <v>89</v>
      </c>
    </row>
    <row r="571" customFormat="false" ht="15" hidden="false" customHeight="false" outlineLevel="0" collapsed="false">
      <c r="A571" s="8" t="s">
        <v>6122</v>
      </c>
      <c r="B571" s="8" t="s">
        <v>6122</v>
      </c>
      <c r="C571" s="2" t="s">
        <v>6123</v>
      </c>
      <c r="D571" s="2" t="s">
        <v>141</v>
      </c>
      <c r="E571" s="2" t="s">
        <v>142</v>
      </c>
      <c r="F571" s="9" t="n">
        <f aca="false">Precios!N571</f>
        <v>400</v>
      </c>
      <c r="G571" s="2" t="n">
        <v>11</v>
      </c>
      <c r="H571" s="10" t="str">
        <f aca="false">Parámetros!$B$28</f>
        <v>Nuevo</v>
      </c>
      <c r="I571" s="10" t="str">
        <f aca="false">Parámetros!$B$29</f>
        <v>Clásica</v>
      </c>
      <c r="J571" s="11" t="s">
        <v>6124</v>
      </c>
      <c r="K571" s="10" t="str">
        <f aca="false">Parámetros!$B$30</f>
        <v>Mercado Envíos</v>
      </c>
      <c r="L571" s="2" t="str">
        <f aca="false">IF(F571&gt;=Parámetros!$B$7,"Envío gratis (obligatorio en Mercado Libre)",Parámetros!$B$31)</f>
        <v>Envío gratis (obligatorio en Mercado Libre)</v>
      </c>
      <c r="M571" s="10" t="str">
        <f aca="false">Parámetros!$B$32</f>
        <v>No acepto</v>
      </c>
      <c r="N571" s="10" t="str">
        <f aca="false">Parámetros!$B$33</f>
        <v>Sin garantía</v>
      </c>
      <c r="O571" s="2"/>
      <c r="P571" s="2" t="s">
        <v>6125</v>
      </c>
      <c r="Q571" s="2" t="s">
        <v>6126</v>
      </c>
      <c r="R571" s="2"/>
      <c r="S571" s="2"/>
      <c r="T571" s="2" t="s">
        <v>149</v>
      </c>
      <c r="U571" s="2" t="n">
        <v>56</v>
      </c>
      <c r="V571" s="2" t="s">
        <v>130</v>
      </c>
      <c r="W571" s="2" t="n">
        <v>56</v>
      </c>
      <c r="X571" s="2" t="s">
        <v>6127</v>
      </c>
      <c r="Y571" s="2" t="s">
        <v>6128</v>
      </c>
      <c r="Z571" s="2" t="s">
        <v>133</v>
      </c>
      <c r="AA571" s="2"/>
      <c r="AB571" s="2"/>
      <c r="AC571" s="2"/>
      <c r="AD571" s="2"/>
      <c r="AE571" s="2"/>
      <c r="AF571" s="2" t="s">
        <v>6129</v>
      </c>
      <c r="AG571" s="2" t="s">
        <v>6130</v>
      </c>
      <c r="AH571" s="2" t="s">
        <v>6131</v>
      </c>
      <c r="AI571" s="2"/>
      <c r="AJ571" s="2"/>
      <c r="AK571" s="2"/>
      <c r="AL571" s="2"/>
      <c r="AM571" s="2"/>
      <c r="AN571" s="2" t="s">
        <v>87</v>
      </c>
      <c r="AO571" s="2" t="s">
        <v>6132</v>
      </c>
      <c r="AP571" s="2" t="s">
        <v>89</v>
      </c>
    </row>
    <row r="572" customFormat="false" ht="15" hidden="false" customHeight="false" outlineLevel="0" collapsed="false">
      <c r="A572" s="8" t="s">
        <v>6133</v>
      </c>
      <c r="B572" s="8" t="s">
        <v>6133</v>
      </c>
      <c r="C572" s="2" t="s">
        <v>6134</v>
      </c>
      <c r="D572" s="2" t="s">
        <v>141</v>
      </c>
      <c r="E572" s="2" t="s">
        <v>142</v>
      </c>
      <c r="F572" s="9" t="n">
        <f aca="false">Precios!N572</f>
        <v>222</v>
      </c>
      <c r="G572" s="2" t="n">
        <v>14</v>
      </c>
      <c r="H572" s="10" t="str">
        <f aca="false">Parámetros!$B$28</f>
        <v>Nuevo</v>
      </c>
      <c r="I572" s="10" t="str">
        <f aca="false">Parámetros!$B$29</f>
        <v>Clásica</v>
      </c>
      <c r="J572" s="11" t="s">
        <v>6135</v>
      </c>
      <c r="K572" s="10" t="str">
        <f aca="false">Parámetros!$B$30</f>
        <v>Mercado Envíos</v>
      </c>
      <c r="L572" s="2" t="str">
        <f aca="false">IF(F572&gt;=Parámetros!$B$7,"Envío gratis (obligatorio en Mercado Libre)",Parámetros!$B$31)</f>
        <v>A cargo del comprador</v>
      </c>
      <c r="M572" s="10" t="str">
        <f aca="false">Parámetros!$B$32</f>
        <v>No acepto</v>
      </c>
      <c r="N572" s="10" t="str">
        <f aca="false">Parámetros!$B$33</f>
        <v>Sin garantía</v>
      </c>
      <c r="O572" s="2"/>
      <c r="P572" s="2" t="s">
        <v>6136</v>
      </c>
      <c r="Q572" s="2" t="s">
        <v>928</v>
      </c>
      <c r="R572" s="2"/>
      <c r="S572" s="2"/>
      <c r="T572" s="2" t="s">
        <v>216</v>
      </c>
      <c r="U572" s="2" t="n">
        <v>16</v>
      </c>
      <c r="V572" s="2" t="s">
        <v>217</v>
      </c>
      <c r="W572" s="2" t="n">
        <v>16</v>
      </c>
      <c r="X572" s="2" t="s">
        <v>6137</v>
      </c>
      <c r="Y572" s="2" t="s">
        <v>6138</v>
      </c>
      <c r="Z572" s="2" t="s">
        <v>133</v>
      </c>
      <c r="AA572" s="2"/>
      <c r="AB572" s="2"/>
      <c r="AC572" s="2"/>
      <c r="AD572" s="2"/>
      <c r="AE572" s="2"/>
      <c r="AF572" s="2"/>
      <c r="AG572" s="2" t="s">
        <v>6139</v>
      </c>
      <c r="AH572" s="2" t="s">
        <v>6140</v>
      </c>
      <c r="AI572" s="2"/>
      <c r="AJ572" s="2"/>
      <c r="AK572" s="2"/>
      <c r="AL572" s="2"/>
      <c r="AM572" s="2"/>
      <c r="AN572" s="2" t="s">
        <v>87</v>
      </c>
      <c r="AO572" s="2" t="s">
        <v>6141</v>
      </c>
      <c r="AP572" s="2" t="s">
        <v>89</v>
      </c>
    </row>
    <row r="573" customFormat="false" ht="15" hidden="false" customHeight="false" outlineLevel="0" collapsed="false">
      <c r="A573" s="8" t="s">
        <v>6142</v>
      </c>
      <c r="B573" s="8" t="s">
        <v>6142</v>
      </c>
      <c r="C573" s="2" t="s">
        <v>6143</v>
      </c>
      <c r="D573" s="2" t="s">
        <v>141</v>
      </c>
      <c r="E573" s="2" t="s">
        <v>142</v>
      </c>
      <c r="F573" s="9" t="n">
        <f aca="false">Precios!N573</f>
        <v>409</v>
      </c>
      <c r="G573" s="2" t="n">
        <v>106</v>
      </c>
      <c r="H573" s="10" t="str">
        <f aca="false">Parámetros!$B$28</f>
        <v>Nuevo</v>
      </c>
      <c r="I573" s="10" t="str">
        <f aca="false">Parámetros!$B$29</f>
        <v>Clásica</v>
      </c>
      <c r="J573" s="11" t="s">
        <v>6144</v>
      </c>
      <c r="K573" s="10" t="str">
        <f aca="false">Parámetros!$B$30</f>
        <v>Mercado Envíos</v>
      </c>
      <c r="L573" s="2" t="str">
        <f aca="false">IF(F573&gt;=Parámetros!$B$7,"Envío gratis (obligatorio en Mercado Libre)",Parámetros!$B$31)</f>
        <v>Envío gratis (obligatorio en Mercado Libre)</v>
      </c>
      <c r="M573" s="10" t="str">
        <f aca="false">Parámetros!$B$32</f>
        <v>No acepto</v>
      </c>
      <c r="N573" s="10" t="str">
        <f aca="false">Parámetros!$B$33</f>
        <v>Sin garantía</v>
      </c>
      <c r="O573" s="2"/>
      <c r="P573" s="2" t="s">
        <v>2243</v>
      </c>
      <c r="Q573" s="2" t="s">
        <v>984</v>
      </c>
      <c r="R573" s="2"/>
      <c r="S573" s="2"/>
      <c r="T573" s="2" t="s">
        <v>1316</v>
      </c>
      <c r="U573" s="2" t="n">
        <v>250</v>
      </c>
      <c r="V573" s="2" t="s">
        <v>77</v>
      </c>
      <c r="W573" s="2" t="n">
        <v>1</v>
      </c>
      <c r="X573" s="2" t="s">
        <v>2244</v>
      </c>
      <c r="Y573" s="2" t="s">
        <v>2245</v>
      </c>
      <c r="Z573" s="2" t="s">
        <v>133</v>
      </c>
      <c r="AA573" s="2"/>
      <c r="AB573" s="2"/>
      <c r="AC573" s="2"/>
      <c r="AD573" s="2"/>
      <c r="AE573" s="2"/>
      <c r="AF573" s="2"/>
      <c r="AG573" s="2" t="s">
        <v>6145</v>
      </c>
      <c r="AH573" s="2" t="s">
        <v>6146</v>
      </c>
      <c r="AI573" s="2"/>
      <c r="AJ573" s="2"/>
      <c r="AK573" s="2"/>
      <c r="AL573" s="2"/>
      <c r="AM573" s="2"/>
      <c r="AN573" s="2" t="s">
        <v>87</v>
      </c>
      <c r="AO573" s="2" t="s">
        <v>6147</v>
      </c>
      <c r="AP573" s="2" t="s">
        <v>89</v>
      </c>
    </row>
    <row r="574" customFormat="false" ht="15" hidden="false" customHeight="false" outlineLevel="0" collapsed="false">
      <c r="A574" s="8" t="s">
        <v>6148</v>
      </c>
      <c r="B574" s="8" t="s">
        <v>6148</v>
      </c>
      <c r="C574" s="2" t="s">
        <v>6149</v>
      </c>
      <c r="D574" s="2" t="s">
        <v>5507</v>
      </c>
      <c r="E574" s="2" t="s">
        <v>5508</v>
      </c>
      <c r="F574" s="9" t="n">
        <f aca="false">Precios!N574</f>
        <v>75</v>
      </c>
      <c r="G574" s="2" t="n">
        <v>990</v>
      </c>
      <c r="H574" s="10" t="str">
        <f aca="false">Parámetros!$B$28</f>
        <v>Nuevo</v>
      </c>
      <c r="I574" s="10" t="str">
        <f aca="false">Parámetros!$B$29</f>
        <v>Clásica</v>
      </c>
      <c r="J574" s="11" t="s">
        <v>6150</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3073</v>
      </c>
      <c r="Q574" s="2" t="s">
        <v>594</v>
      </c>
      <c r="R574" s="2" t="s">
        <v>3074</v>
      </c>
      <c r="S574" s="2" t="s">
        <v>6151</v>
      </c>
      <c r="T574" s="2" t="s">
        <v>5511</v>
      </c>
      <c r="U574" s="2" t="n">
        <v>100</v>
      </c>
      <c r="V574" s="2" t="s">
        <v>100</v>
      </c>
      <c r="W574" s="2" t="n">
        <v>1</v>
      </c>
      <c r="X574" s="2"/>
      <c r="Y574" s="2"/>
      <c r="Z574" s="2"/>
      <c r="AA574" s="2" t="s">
        <v>1242</v>
      </c>
      <c r="AB574" s="2"/>
      <c r="AC574" s="2"/>
      <c r="AD574" s="2" t="s">
        <v>903</v>
      </c>
      <c r="AE574" s="2"/>
      <c r="AF574" s="2" t="s">
        <v>6152</v>
      </c>
      <c r="AG574" s="2" t="s">
        <v>6153</v>
      </c>
      <c r="AH574" s="2" t="s">
        <v>6154</v>
      </c>
      <c r="AI574" s="2"/>
      <c r="AJ574" s="2"/>
      <c r="AK574" s="2"/>
      <c r="AL574" s="2"/>
      <c r="AM574" s="2"/>
      <c r="AN574" s="2" t="s">
        <v>172</v>
      </c>
      <c r="AO574" s="2" t="s">
        <v>6155</v>
      </c>
      <c r="AP574" s="2" t="s">
        <v>89</v>
      </c>
    </row>
    <row r="575" customFormat="false" ht="15" hidden="false" customHeight="false" outlineLevel="0" collapsed="false">
      <c r="A575" s="8" t="s">
        <v>6156</v>
      </c>
      <c r="B575" s="8" t="s">
        <v>6156</v>
      </c>
      <c r="C575" s="2" t="s">
        <v>6157</v>
      </c>
      <c r="D575" s="2" t="s">
        <v>3796</v>
      </c>
      <c r="E575" s="2" t="s">
        <v>3797</v>
      </c>
      <c r="F575" s="9" t="n">
        <f aca="false">Precios!N575</f>
        <v>573</v>
      </c>
      <c r="G575" s="2" t="n">
        <v>138</v>
      </c>
      <c r="H575" s="10" t="str">
        <f aca="false">Parámetros!$B$28</f>
        <v>Nuevo</v>
      </c>
      <c r="I575" s="10" t="str">
        <f aca="false">Parámetros!$B$29</f>
        <v>Clásica</v>
      </c>
      <c r="J575" s="11" t="s">
        <v>6158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c r="P575" s="2" t="s">
        <v>6159</v>
      </c>
      <c r="Q575" s="2" t="s">
        <v>984</v>
      </c>
      <c r="R575" s="2" t="s">
        <v>6160</v>
      </c>
      <c r="S575" s="2"/>
      <c r="T575" s="2" t="s">
        <v>216</v>
      </c>
      <c r="U575" s="2" t="n">
        <v>15</v>
      </c>
      <c r="V575" s="2" t="s">
        <v>217</v>
      </c>
      <c r="W575" s="2" t="n">
        <v>15</v>
      </c>
      <c r="X575" s="2" t="s">
        <v>6161</v>
      </c>
      <c r="Y575" s="2" t="s">
        <v>6162</v>
      </c>
      <c r="Z575" s="2" t="s">
        <v>133</v>
      </c>
      <c r="AA575" s="2"/>
      <c r="AB575" s="2"/>
      <c r="AC575" s="2"/>
      <c r="AD575" s="2"/>
      <c r="AE575" s="2"/>
      <c r="AF575" s="2" t="s">
        <v>6163</v>
      </c>
      <c r="AG575" s="2" t="s">
        <v>6164</v>
      </c>
      <c r="AH575" s="2" t="s">
        <v>6165</v>
      </c>
      <c r="AI575" s="2"/>
      <c r="AJ575" s="2"/>
      <c r="AK575" s="2"/>
      <c r="AL575" s="2"/>
      <c r="AM575" s="2"/>
      <c r="AN575" s="2" t="s">
        <v>87</v>
      </c>
      <c r="AO575" s="2" t="s">
        <v>6166</v>
      </c>
      <c r="AP575" s="2" t="s">
        <v>89</v>
      </c>
    </row>
    <row r="576" customFormat="false" ht="15" hidden="false" customHeight="false" outlineLevel="0" collapsed="false">
      <c r="A576" s="8" t="s">
        <v>6167</v>
      </c>
      <c r="B576" s="8" t="s">
        <v>6167</v>
      </c>
      <c r="C576" s="2" t="s">
        <v>6168</v>
      </c>
      <c r="D576" s="2" t="s">
        <v>590</v>
      </c>
      <c r="E576" s="2" t="s">
        <v>591</v>
      </c>
      <c r="F576" s="9" t="n">
        <f aca="false">Precios!N576</f>
        <v>69</v>
      </c>
      <c r="G576" s="2" t="n">
        <v>817</v>
      </c>
      <c r="H576" s="10" t="str">
        <f aca="false">Parámetros!$B$28</f>
        <v>Nuevo</v>
      </c>
      <c r="I576" s="10" t="str">
        <f aca="false">Parámetros!$B$29</f>
        <v>Clásica</v>
      </c>
      <c r="J576" s="11" t="s">
        <v>6169</v>
      </c>
      <c r="K576" s="10" t="str">
        <f aca="false">Parámetros!$B$30</f>
        <v>Mercado Envíos</v>
      </c>
      <c r="L576" s="2" t="str">
        <f aca="false">IF(F576&gt;=Parámetros!$B$7,"Envío gratis (obligatorio en Mercado Libre)",Parámetros!$B$31)</f>
        <v>A cargo del comprador</v>
      </c>
      <c r="M576" s="10" t="str">
        <f aca="false">Parámetros!$B$32</f>
        <v>No acepto</v>
      </c>
      <c r="N576" s="10" t="str">
        <f aca="false">Parámetros!$B$33</f>
        <v>Sin garantía</v>
      </c>
      <c r="O576" s="2"/>
      <c r="P576" s="2" t="s">
        <v>593</v>
      </c>
      <c r="Q576" s="2" t="s">
        <v>594</v>
      </c>
      <c r="R576" s="2" t="s">
        <v>4555</v>
      </c>
      <c r="S576" s="2" t="s">
        <v>4556</v>
      </c>
      <c r="T576" s="2" t="s">
        <v>3521</v>
      </c>
      <c r="U576" s="2" t="n">
        <v>100</v>
      </c>
      <c r="V576" s="2" t="s">
        <v>77</v>
      </c>
      <c r="W576" s="2" t="n">
        <v>1</v>
      </c>
      <c r="X576" s="2"/>
      <c r="Y576" s="2"/>
      <c r="Z576" s="2"/>
      <c r="AA576" s="2"/>
      <c r="AB576" s="2"/>
      <c r="AC576" s="2" t="s">
        <v>2148</v>
      </c>
      <c r="AD576" s="2"/>
      <c r="AE576" s="2"/>
      <c r="AF576" s="2"/>
      <c r="AG576" s="2" t="s">
        <v>6170</v>
      </c>
      <c r="AH576" s="2" t="s">
        <v>6171</v>
      </c>
      <c r="AI576" s="2" t="s">
        <v>6172</v>
      </c>
      <c r="AJ576" s="2"/>
      <c r="AK576" s="2"/>
      <c r="AL576" s="2"/>
      <c r="AM576" s="2"/>
      <c r="AN576" s="2" t="s">
        <v>172</v>
      </c>
      <c r="AO576" s="2" t="s">
        <v>6173</v>
      </c>
      <c r="AP576" s="2" t="s">
        <v>89</v>
      </c>
    </row>
    <row r="577" customFormat="false" ht="15" hidden="false" customHeight="false" outlineLevel="0" collapsed="false">
      <c r="A577" s="8" t="s">
        <v>6174</v>
      </c>
      <c r="B577" s="8" t="s">
        <v>6174</v>
      </c>
      <c r="C577" s="2" t="s">
        <v>6175</v>
      </c>
      <c r="D577" s="2" t="s">
        <v>141</v>
      </c>
      <c r="E577" s="2" t="s">
        <v>142</v>
      </c>
      <c r="F577" s="9" t="n">
        <f aca="false">Precios!N577</f>
        <v>573</v>
      </c>
      <c r="G577" s="2" t="n">
        <v>96</v>
      </c>
      <c r="H577" s="10" t="str">
        <f aca="false">Parámetros!$B$28</f>
        <v>Nuevo</v>
      </c>
      <c r="I577" s="10" t="str">
        <f aca="false">Parámetros!$B$29</f>
        <v>Clásica</v>
      </c>
      <c r="J577" s="11" t="s">
        <v>6176</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c r="P577" s="2" t="s">
        <v>6177</v>
      </c>
      <c r="Q577" s="2" t="s">
        <v>6178</v>
      </c>
      <c r="R577" s="2"/>
      <c r="S577" s="2"/>
      <c r="T577" s="2" t="s">
        <v>216</v>
      </c>
      <c r="U577" s="2" t="n">
        <v>24</v>
      </c>
      <c r="V577" s="2" t="s">
        <v>217</v>
      </c>
      <c r="W577" s="2" t="n">
        <v>24</v>
      </c>
      <c r="X577" s="2" t="s">
        <v>6179</v>
      </c>
      <c r="Y577" s="2" t="s">
        <v>6180</v>
      </c>
      <c r="Z577" s="2" t="s">
        <v>133</v>
      </c>
      <c r="AA577" s="2"/>
      <c r="AB577" s="2"/>
      <c r="AC577" s="2"/>
      <c r="AD577" s="2"/>
      <c r="AE577" s="2"/>
      <c r="AF577" s="2" t="s">
        <v>6181</v>
      </c>
      <c r="AG577" s="2" t="s">
        <v>6182</v>
      </c>
      <c r="AH577" s="2" t="s">
        <v>6183</v>
      </c>
      <c r="AI577" s="2" t="s">
        <v>6184</v>
      </c>
      <c r="AJ577" s="2"/>
      <c r="AK577" s="2"/>
      <c r="AL577" s="2"/>
      <c r="AM577" s="2"/>
      <c r="AN577" s="2" t="s">
        <v>87</v>
      </c>
      <c r="AO577" s="2" t="s">
        <v>6185</v>
      </c>
      <c r="AP577" s="2" t="s">
        <v>89</v>
      </c>
    </row>
    <row r="578" customFormat="false" ht="15" hidden="false" customHeight="false" outlineLevel="0" collapsed="false">
      <c r="A578" s="8" t="s">
        <v>6186</v>
      </c>
      <c r="B578" s="8" t="s">
        <v>6186</v>
      </c>
      <c r="C578" s="2" t="s">
        <v>6187</v>
      </c>
      <c r="D578" s="2" t="s">
        <v>141</v>
      </c>
      <c r="E578" s="2" t="s">
        <v>142</v>
      </c>
      <c r="F578" s="9" t="n">
        <f aca="false">Precios!N578</f>
        <v>138</v>
      </c>
      <c r="G578" s="2" t="n">
        <v>227</v>
      </c>
      <c r="H578" s="10" t="str">
        <f aca="false">Parámetros!$B$28</f>
        <v>Nuevo</v>
      </c>
      <c r="I578" s="10" t="str">
        <f aca="false">Parámetros!$B$29</f>
        <v>Clásica</v>
      </c>
      <c r="J578" s="11" t="s">
        <v>6188</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6189</v>
      </c>
      <c r="Q578" s="2"/>
      <c r="R578" s="2"/>
      <c r="S578" s="2"/>
      <c r="T578" s="2" t="s">
        <v>2438</v>
      </c>
      <c r="U578" s="2" t="n">
        <v>48</v>
      </c>
      <c r="V578" s="2" t="s">
        <v>130</v>
      </c>
      <c r="W578" s="2" t="n">
        <v>48</v>
      </c>
      <c r="X578" s="2" t="s">
        <v>6190</v>
      </c>
      <c r="Y578" s="2" t="s">
        <v>6191</v>
      </c>
      <c r="Z578" s="2" t="s">
        <v>133</v>
      </c>
      <c r="AA578" s="2"/>
      <c r="AB578" s="2"/>
      <c r="AC578" s="2" t="s">
        <v>6192</v>
      </c>
      <c r="AD578" s="2"/>
      <c r="AE578" s="2"/>
      <c r="AF578" s="2"/>
      <c r="AG578" s="2" t="s">
        <v>6193</v>
      </c>
      <c r="AH578" s="2" t="s">
        <v>6194</v>
      </c>
      <c r="AI578" s="2"/>
      <c r="AJ578" s="2"/>
      <c r="AK578" s="2"/>
      <c r="AL578" s="2"/>
      <c r="AM578" s="2"/>
      <c r="AN578" s="2" t="s">
        <v>87</v>
      </c>
      <c r="AO578" s="2" t="s">
        <v>6195</v>
      </c>
      <c r="AP578" s="2" t="s">
        <v>89</v>
      </c>
    </row>
    <row r="579" customFormat="false" ht="15" hidden="false" customHeight="false" outlineLevel="0" collapsed="false">
      <c r="A579" s="8" t="s">
        <v>6196</v>
      </c>
      <c r="B579" s="8" t="s">
        <v>6196</v>
      </c>
      <c r="C579" s="2" t="s">
        <v>6197</v>
      </c>
      <c r="D579" s="2" t="s">
        <v>141</v>
      </c>
      <c r="E579" s="2" t="s">
        <v>142</v>
      </c>
      <c r="F579" s="9" t="n">
        <f aca="false">Precios!N579</f>
        <v>286</v>
      </c>
      <c r="G579" s="2" t="n">
        <v>149</v>
      </c>
      <c r="H579" s="10" t="str">
        <f aca="false">Parámetros!$B$28</f>
        <v>Nuevo</v>
      </c>
      <c r="I579" s="10" t="str">
        <f aca="false">Parámetros!$B$29</f>
        <v>Clásica</v>
      </c>
      <c r="J579" s="11" t="s">
        <v>6198</v>
      </c>
      <c r="K579" s="10" t="str">
        <f aca="false">Parámetros!$B$30</f>
        <v>Mercado Envíos</v>
      </c>
      <c r="L579" s="2" t="str">
        <f aca="false">IF(F579&gt;=Parámetros!$B$7,"Envío gratis (obligatorio en Mercado Libre)",Parámetros!$B$31)</f>
        <v>A cargo del comprador</v>
      </c>
      <c r="M579" s="10" t="str">
        <f aca="false">Parámetros!$B$32</f>
        <v>No acepto</v>
      </c>
      <c r="N579" s="10" t="str">
        <f aca="false">Parámetros!$B$33</f>
        <v>Sin garantía</v>
      </c>
      <c r="O579" s="2"/>
      <c r="P579" s="2" t="s">
        <v>2307</v>
      </c>
      <c r="Q579" s="2" t="s">
        <v>5670</v>
      </c>
      <c r="R579" s="2" t="s">
        <v>2859</v>
      </c>
      <c r="S579" s="2"/>
      <c r="T579" s="2" t="s">
        <v>6199</v>
      </c>
      <c r="U579" s="2" t="n">
        <v>10</v>
      </c>
      <c r="V579" s="2" t="s">
        <v>710</v>
      </c>
      <c r="W579" s="2" t="n">
        <v>10</v>
      </c>
      <c r="X579" s="2" t="s">
        <v>4377</v>
      </c>
      <c r="Y579" s="2" t="s">
        <v>2862</v>
      </c>
      <c r="Z579" s="2" t="s">
        <v>133</v>
      </c>
      <c r="AA579" s="2"/>
      <c r="AB579" s="2"/>
      <c r="AC579" s="2"/>
      <c r="AD579" s="2"/>
      <c r="AE579" s="2"/>
      <c r="AF579" s="2"/>
      <c r="AG579" s="2" t="s">
        <v>6200</v>
      </c>
      <c r="AH579" s="2"/>
      <c r="AI579" s="2"/>
      <c r="AJ579" s="2"/>
      <c r="AK579" s="2"/>
      <c r="AL579" s="2"/>
      <c r="AM579" s="2"/>
      <c r="AN579" s="2" t="s">
        <v>87</v>
      </c>
      <c r="AO579" s="2" t="s">
        <v>6201</v>
      </c>
      <c r="AP579" s="2" t="s">
        <v>89</v>
      </c>
    </row>
    <row r="580" customFormat="false" ht="15" hidden="false" customHeight="false" outlineLevel="0" collapsed="false">
      <c r="A580" s="8" t="s">
        <v>6202</v>
      </c>
      <c r="B580" s="8" t="s">
        <v>6202</v>
      </c>
      <c r="C580" s="2" t="s">
        <v>6203</v>
      </c>
      <c r="D580" s="2" t="s">
        <v>542</v>
      </c>
      <c r="E580" s="2" t="s">
        <v>543</v>
      </c>
      <c r="F580" s="9" t="n">
        <f aca="false">Precios!N580</f>
        <v>919</v>
      </c>
      <c r="G580" s="2" t="n">
        <v>32</v>
      </c>
      <c r="H580" s="10" t="str">
        <f aca="false">Parámetros!$B$28</f>
        <v>Nuevo</v>
      </c>
      <c r="I580" s="10" t="str">
        <f aca="false">Parámetros!$B$29</f>
        <v>Clásica</v>
      </c>
      <c r="J580" s="11" t="s">
        <v>6204</v>
      </c>
      <c r="K580" s="10" t="str">
        <f aca="false">Parámetros!$B$30</f>
        <v>Mercado Envíos</v>
      </c>
      <c r="L580" s="2" t="str">
        <f aca="false">IF(F580&gt;=Parámetros!$B$7,"Envío gratis (obligatorio en Mercado Libre)",Parámetros!$B$31)</f>
        <v>Envío gratis (obligatorio en Mercado Libre)</v>
      </c>
      <c r="M580" s="10" t="str">
        <f aca="false">Parámetros!$B$32</f>
        <v>No acepto</v>
      </c>
      <c r="N580" s="10" t="str">
        <f aca="false">Parámetros!$B$33</f>
        <v>Sin garantía</v>
      </c>
      <c r="O580" s="2"/>
      <c r="P580" s="2" t="s">
        <v>6205</v>
      </c>
      <c r="Q580" s="2" t="s">
        <v>6206</v>
      </c>
      <c r="R580" s="2" t="s">
        <v>6207</v>
      </c>
      <c r="S580" s="2"/>
      <c r="T580" s="2" t="s">
        <v>6208</v>
      </c>
      <c r="U580" s="2" t="n">
        <v>0.5</v>
      </c>
      <c r="V580" s="2" t="s">
        <v>77</v>
      </c>
      <c r="W580" s="2" t="n">
        <v>1</v>
      </c>
      <c r="X580" s="2" t="s">
        <v>6209</v>
      </c>
      <c r="Y580" s="2" t="s">
        <v>6210</v>
      </c>
      <c r="Z580" s="2" t="s">
        <v>80</v>
      </c>
      <c r="AA580" s="2"/>
      <c r="AB580" s="2"/>
      <c r="AC580" s="2"/>
      <c r="AD580" s="2"/>
      <c r="AE580" s="2"/>
      <c r="AF580" s="2" t="s">
        <v>6211</v>
      </c>
      <c r="AG580" s="2" t="s">
        <v>6212</v>
      </c>
      <c r="AH580" s="2" t="s">
        <v>6213</v>
      </c>
      <c r="AI580" s="2"/>
      <c r="AJ580" s="2"/>
      <c r="AK580" s="2"/>
      <c r="AL580" s="2"/>
      <c r="AM580" s="2"/>
      <c r="AN580" s="2" t="s">
        <v>87</v>
      </c>
      <c r="AO580" s="2" t="s">
        <v>6214</v>
      </c>
      <c r="AP580" s="2" t="s">
        <v>89</v>
      </c>
    </row>
    <row r="581" customFormat="false" ht="15" hidden="false" customHeight="false" outlineLevel="0" collapsed="false">
      <c r="A581" s="8" t="s">
        <v>6215</v>
      </c>
      <c r="B581" s="8" t="s">
        <v>6215</v>
      </c>
      <c r="C581" s="2" t="s">
        <v>6216</v>
      </c>
      <c r="D581" s="2" t="s">
        <v>300</v>
      </c>
      <c r="E581" s="2" t="s">
        <v>301</v>
      </c>
      <c r="F581" s="9" t="n">
        <f aca="false">Precios!N581</f>
        <v>218</v>
      </c>
      <c r="G581" s="2" t="n">
        <v>98</v>
      </c>
      <c r="H581" s="10" t="str">
        <f aca="false">Parámetros!$B$28</f>
        <v>Nuevo</v>
      </c>
      <c r="I581" s="10" t="str">
        <f aca="false">Parámetros!$B$29</f>
        <v>Clásica</v>
      </c>
      <c r="J581" s="11" t="s">
        <v>6217</v>
      </c>
      <c r="K581" s="10" t="str">
        <f aca="false">Parámetros!$B$30</f>
        <v>Mercado Envíos</v>
      </c>
      <c r="L581" s="2" t="str">
        <f aca="false">IF(F581&gt;=Parámetros!$B$7,"Envío gratis (obligatorio en Mercado Libre)",Parámetros!$B$31)</f>
        <v>A cargo del comprador</v>
      </c>
      <c r="M581" s="10" t="str">
        <f aca="false">Parámetros!$B$32</f>
        <v>No acepto</v>
      </c>
      <c r="N581" s="10" t="str">
        <f aca="false">Parámetros!$B$33</f>
        <v>Sin garantía</v>
      </c>
      <c r="O581" s="2"/>
      <c r="P581" s="2" t="s">
        <v>6218</v>
      </c>
      <c r="Q581" s="2"/>
      <c r="R581" s="2" t="s">
        <v>6219</v>
      </c>
      <c r="S581" s="2"/>
      <c r="T581" s="2" t="s">
        <v>2438</v>
      </c>
      <c r="U581" s="2" t="n">
        <v>30</v>
      </c>
      <c r="V581" s="2" t="s">
        <v>130</v>
      </c>
      <c r="W581" s="2" t="n">
        <v>30</v>
      </c>
      <c r="X581" s="2" t="s">
        <v>6220</v>
      </c>
      <c r="Y581" s="2" t="s">
        <v>6221</v>
      </c>
      <c r="Z581" s="2" t="s">
        <v>133</v>
      </c>
      <c r="AA581" s="2"/>
      <c r="AB581" s="2"/>
      <c r="AC581" s="2"/>
      <c r="AD581" s="2"/>
      <c r="AE581" s="2"/>
      <c r="AF581" s="2"/>
      <c r="AG581" s="2" t="s">
        <v>6222</v>
      </c>
      <c r="AH581" s="2" t="s">
        <v>6223</v>
      </c>
      <c r="AI581" s="2" t="s">
        <v>6224</v>
      </c>
      <c r="AJ581" s="2"/>
      <c r="AK581" s="2"/>
      <c r="AL581" s="2"/>
      <c r="AM581" s="2"/>
      <c r="AN581" s="2" t="s">
        <v>87</v>
      </c>
      <c r="AO581" s="2" t="s">
        <v>6225</v>
      </c>
      <c r="AP581" s="2" t="s">
        <v>89</v>
      </c>
    </row>
    <row r="582" customFormat="false" ht="15" hidden="false" customHeight="false" outlineLevel="0" collapsed="false">
      <c r="A582" s="8" t="s">
        <v>6226</v>
      </c>
      <c r="B582" s="8" t="s">
        <v>6226</v>
      </c>
      <c r="C582" s="2" t="s">
        <v>6227</v>
      </c>
      <c r="D582" s="2" t="s">
        <v>141</v>
      </c>
      <c r="E582" s="2" t="s">
        <v>142</v>
      </c>
      <c r="F582" s="9" t="n">
        <f aca="false">Precios!N582</f>
        <v>1157</v>
      </c>
      <c r="G582" s="2" t="n">
        <v>0</v>
      </c>
      <c r="H582" s="10" t="str">
        <f aca="false">Parámetros!$B$28</f>
        <v>Nuevo</v>
      </c>
      <c r="I582" s="10" t="str">
        <f aca="false">Parámetros!$B$29</f>
        <v>Clásica</v>
      </c>
      <c r="J582" s="11" t="s">
        <v>6228</v>
      </c>
      <c r="K582" s="10" t="str">
        <f aca="false">Parámetros!$B$30</f>
        <v>Mercado Envíos</v>
      </c>
      <c r="L582" s="2" t="str">
        <f aca="false">IF(F582&gt;=Parámetros!$B$7,"Envío gratis (obligatorio en Mercado Libre)",Parámetros!$B$31)</f>
        <v>Envío gratis (obligatorio en Mercado Libre)</v>
      </c>
      <c r="M582" s="10" t="str">
        <f aca="false">Parámetros!$B$32</f>
        <v>No acepto</v>
      </c>
      <c r="N582" s="10" t="str">
        <f aca="false">Parámetros!$B$33</f>
        <v>Sin garantía</v>
      </c>
      <c r="O582" s="2"/>
      <c r="P582" s="2" t="s">
        <v>4714</v>
      </c>
      <c r="Q582" s="2" t="s">
        <v>2133</v>
      </c>
      <c r="R582" s="2"/>
      <c r="S582" s="2"/>
      <c r="T582" s="2" t="s">
        <v>1009</v>
      </c>
      <c r="U582" s="2" t="n">
        <v>60</v>
      </c>
      <c r="V582" s="2" t="s">
        <v>1575</v>
      </c>
      <c r="W582" s="2" t="n">
        <v>60</v>
      </c>
      <c r="X582" s="2" t="s">
        <v>6229</v>
      </c>
      <c r="Y582" s="2" t="s">
        <v>6230</v>
      </c>
      <c r="Z582" s="2" t="s">
        <v>133</v>
      </c>
      <c r="AA582" s="2"/>
      <c r="AB582" s="2"/>
      <c r="AC582" s="2"/>
      <c r="AD582" s="2"/>
      <c r="AE582" s="2"/>
      <c r="AF582" s="2" t="s">
        <v>6231</v>
      </c>
      <c r="AG582" s="2" t="s">
        <v>6130</v>
      </c>
      <c r="AH582" s="2" t="s">
        <v>6232</v>
      </c>
      <c r="AI582" s="2"/>
      <c r="AJ582" s="2"/>
      <c r="AK582" s="2"/>
      <c r="AL582" s="2"/>
      <c r="AM582" s="2"/>
      <c r="AN582" s="2" t="s">
        <v>87</v>
      </c>
      <c r="AO582" s="2" t="s">
        <v>6233</v>
      </c>
      <c r="AP582" s="2" t="s">
        <v>89</v>
      </c>
    </row>
    <row r="583" customFormat="false" ht="15" hidden="false" customHeight="false" outlineLevel="0" collapsed="false">
      <c r="A583" s="8" t="s">
        <v>6234</v>
      </c>
      <c r="B583" s="8" t="s">
        <v>6234</v>
      </c>
      <c r="C583" s="2" t="s">
        <v>6235</v>
      </c>
      <c r="D583" s="2" t="s">
        <v>345</v>
      </c>
      <c r="E583" s="2" t="s">
        <v>346</v>
      </c>
      <c r="F583" s="9" t="n">
        <f aca="false">Precios!N583</f>
        <v>111</v>
      </c>
      <c r="G583" s="2" t="n">
        <v>1918</v>
      </c>
      <c r="H583" s="10" t="str">
        <f aca="false">Parámetros!$B$28</f>
        <v>Nuevo</v>
      </c>
      <c r="I583" s="10" t="str">
        <f aca="false">Parámetros!$B$29</f>
        <v>Clásica</v>
      </c>
      <c r="J583" s="11" t="s">
        <v>6236</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6237</v>
      </c>
      <c r="Q583" s="2" t="s">
        <v>6238</v>
      </c>
      <c r="R583" s="2"/>
      <c r="S583" s="2"/>
      <c r="T583" s="2" t="s">
        <v>216</v>
      </c>
      <c r="U583" s="2" t="n">
        <v>20</v>
      </c>
      <c r="V583" s="2" t="s">
        <v>217</v>
      </c>
      <c r="W583" s="2" t="n">
        <v>20</v>
      </c>
      <c r="X583" s="2" t="s">
        <v>6239</v>
      </c>
      <c r="Y583" s="2" t="s">
        <v>6240</v>
      </c>
      <c r="Z583" s="2" t="s">
        <v>133</v>
      </c>
      <c r="AA583" s="2"/>
      <c r="AB583" s="2"/>
      <c r="AC583" s="2"/>
      <c r="AD583" s="2"/>
      <c r="AE583" s="2"/>
      <c r="AF583" s="2"/>
      <c r="AG583" s="2" t="s">
        <v>6241</v>
      </c>
      <c r="AH583" s="2" t="s">
        <v>6242</v>
      </c>
      <c r="AI583" s="2"/>
      <c r="AJ583" s="2"/>
      <c r="AK583" s="2"/>
      <c r="AL583" s="2"/>
      <c r="AM583" s="2"/>
      <c r="AN583" s="2" t="s">
        <v>87</v>
      </c>
      <c r="AO583" s="2" t="s">
        <v>6243</v>
      </c>
      <c r="AP583" s="2" t="s">
        <v>89</v>
      </c>
    </row>
    <row r="584" customFormat="false" ht="15" hidden="false" customHeight="false" outlineLevel="0" collapsed="false">
      <c r="A584" s="8" t="s">
        <v>6244</v>
      </c>
      <c r="B584" s="8" t="s">
        <v>6244</v>
      </c>
      <c r="C584" s="2" t="s">
        <v>6245</v>
      </c>
      <c r="D584" s="2" t="s">
        <v>6246</v>
      </c>
      <c r="E584" s="2" t="s">
        <v>6247</v>
      </c>
      <c r="F584" s="9" t="n">
        <f aca="false">Precios!N584</f>
        <v>105</v>
      </c>
      <c r="G584" s="2" t="n">
        <v>64</v>
      </c>
      <c r="H584" s="10" t="str">
        <f aca="false">Parámetros!$B$28</f>
        <v>Nuevo</v>
      </c>
      <c r="I584" s="10" t="str">
        <f aca="false">Parámetros!$B$29</f>
        <v>Clásica</v>
      </c>
      <c r="J584" s="11" t="s">
        <v>6248</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c r="P584" s="2" t="s">
        <v>787</v>
      </c>
      <c r="Q584" s="2"/>
      <c r="R584" s="2" t="s">
        <v>6249</v>
      </c>
      <c r="S584" s="2"/>
      <c r="T584" s="2" t="s">
        <v>6250</v>
      </c>
      <c r="U584" s="2" t="n">
        <v>1000</v>
      </c>
      <c r="V584" s="2" t="s">
        <v>77</v>
      </c>
      <c r="W584" s="2" t="n">
        <v>1</v>
      </c>
      <c r="X584" s="2"/>
      <c r="Y584" s="2"/>
      <c r="Z584" s="2"/>
      <c r="AA584" s="2"/>
      <c r="AB584" s="2"/>
      <c r="AC584" s="2" t="s">
        <v>534</v>
      </c>
      <c r="AD584" s="2"/>
      <c r="AE584" s="2"/>
      <c r="AF584" s="2"/>
      <c r="AG584" s="2" t="s">
        <v>6251</v>
      </c>
      <c r="AH584" s="2" t="s">
        <v>6252</v>
      </c>
      <c r="AI584" s="2"/>
      <c r="AJ584" s="2"/>
      <c r="AK584" s="2"/>
      <c r="AL584" s="2"/>
      <c r="AM584" s="2"/>
      <c r="AN584" s="2" t="s">
        <v>87</v>
      </c>
      <c r="AO584" s="2" t="s">
        <v>6253</v>
      </c>
      <c r="AP584" s="2" t="s">
        <v>89</v>
      </c>
    </row>
    <row r="585" customFormat="false" ht="15" hidden="false" customHeight="false" outlineLevel="0" collapsed="false">
      <c r="A585" s="8" t="s">
        <v>6254</v>
      </c>
      <c r="B585" s="8" t="s">
        <v>6254</v>
      </c>
      <c r="C585" s="2" t="s">
        <v>6255</v>
      </c>
      <c r="D585" s="2" t="s">
        <v>993</v>
      </c>
      <c r="E585" s="2" t="s">
        <v>994</v>
      </c>
      <c r="F585" s="9" t="n">
        <f aca="false">Precios!N585</f>
        <v>462</v>
      </c>
      <c r="G585" s="2" t="n">
        <v>26</v>
      </c>
      <c r="H585" s="10" t="str">
        <f aca="false">Parámetros!$B$28</f>
        <v>Nuevo</v>
      </c>
      <c r="I585" s="10" t="str">
        <f aca="false">Parámetros!$B$29</f>
        <v>Clásica</v>
      </c>
      <c r="J585" s="11" t="s">
        <v>6256</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c r="P585" s="2" t="s">
        <v>6257</v>
      </c>
      <c r="Q585" s="2" t="s">
        <v>6258</v>
      </c>
      <c r="R585" s="2"/>
      <c r="S585" s="2"/>
      <c r="T585" s="2" t="s">
        <v>149</v>
      </c>
      <c r="U585" s="2" t="n">
        <v>1</v>
      </c>
      <c r="V585" s="2" t="s">
        <v>3539</v>
      </c>
      <c r="W585" s="2" t="n">
        <v>1</v>
      </c>
      <c r="X585" s="2" t="s">
        <v>6259</v>
      </c>
      <c r="Y585" s="2" t="s">
        <v>6260</v>
      </c>
      <c r="Z585" s="2" t="s">
        <v>133</v>
      </c>
      <c r="AA585" s="2"/>
      <c r="AB585" s="2"/>
      <c r="AC585" s="2"/>
      <c r="AD585" s="2" t="s">
        <v>1000</v>
      </c>
      <c r="AE585" s="2"/>
      <c r="AF585" s="2"/>
      <c r="AG585" s="2" t="s">
        <v>6261</v>
      </c>
      <c r="AH585" s="2" t="s">
        <v>6262</v>
      </c>
      <c r="AI585" s="2"/>
      <c r="AJ585" s="2"/>
      <c r="AK585" s="2"/>
      <c r="AL585" s="2"/>
      <c r="AM585" s="2"/>
      <c r="AN585" s="2" t="s">
        <v>87</v>
      </c>
      <c r="AO585" s="2" t="s">
        <v>6263</v>
      </c>
      <c r="AP585" s="2" t="s">
        <v>89</v>
      </c>
    </row>
    <row r="586" customFormat="false" ht="15" hidden="false" customHeight="false" outlineLevel="0" collapsed="false">
      <c r="A586" s="8" t="s">
        <v>6264</v>
      </c>
      <c r="B586" s="8" t="s">
        <v>6264</v>
      </c>
      <c r="C586" s="2" t="s">
        <v>6265</v>
      </c>
      <c r="D586" s="2" t="s">
        <v>2732</v>
      </c>
      <c r="E586" s="2" t="s">
        <v>2733</v>
      </c>
      <c r="F586" s="9" t="n">
        <f aca="false">Precios!N586</f>
        <v>323</v>
      </c>
      <c r="G586" s="2" t="n">
        <v>0</v>
      </c>
      <c r="H586" s="10" t="str">
        <f aca="false">Parámetros!$B$28</f>
        <v>Nuevo</v>
      </c>
      <c r="I586" s="10" t="str">
        <f aca="false">Parámetros!$B$29</f>
        <v>Clásica</v>
      </c>
      <c r="J586" s="11" t="s">
        <v>6266</v>
      </c>
      <c r="K586" s="10" t="str">
        <f aca="false">Parámetros!$B$30</f>
        <v>Mercado Envíos</v>
      </c>
      <c r="L586" s="2" t="str">
        <f aca="false">IF(F586&gt;=Parámetros!$B$7,"Envío gratis (obligatorio en Mercado Libre)",Parámetros!$B$31)</f>
        <v>Envío gratis (obligatorio en Mercado Libre)</v>
      </c>
      <c r="M586" s="10" t="str">
        <f aca="false">Parámetros!$B$32</f>
        <v>No acepto</v>
      </c>
      <c r="N586" s="10" t="str">
        <f aca="false">Parámetros!$B$33</f>
        <v>Sin garantía</v>
      </c>
      <c r="O586" s="2"/>
      <c r="P586" s="2" t="s">
        <v>6267</v>
      </c>
      <c r="Q586" s="2" t="s">
        <v>126</v>
      </c>
      <c r="R586" s="2" t="s">
        <v>6268</v>
      </c>
      <c r="S586" s="2"/>
      <c r="T586" s="2" t="s">
        <v>149</v>
      </c>
      <c r="U586" s="2" t="n">
        <v>10</v>
      </c>
      <c r="V586" s="2" t="s">
        <v>130</v>
      </c>
      <c r="W586" s="2" t="n">
        <v>10</v>
      </c>
      <c r="X586" s="2" t="s">
        <v>6269</v>
      </c>
      <c r="Y586" s="2" t="s">
        <v>6270</v>
      </c>
      <c r="Z586" s="2" t="s">
        <v>133</v>
      </c>
      <c r="AA586" s="2"/>
      <c r="AB586" s="2"/>
      <c r="AC586" s="2"/>
      <c r="AD586" s="2"/>
      <c r="AE586" s="2"/>
      <c r="AF586" s="2"/>
      <c r="AG586" s="2" t="s">
        <v>6271</v>
      </c>
      <c r="AH586" s="2" t="s">
        <v>6272</v>
      </c>
      <c r="AI586" s="2"/>
      <c r="AJ586" s="2"/>
      <c r="AK586" s="2"/>
      <c r="AL586" s="2"/>
      <c r="AM586" s="2"/>
      <c r="AN586" s="2" t="s">
        <v>87</v>
      </c>
      <c r="AO586" s="2" t="s">
        <v>6273</v>
      </c>
      <c r="AP586" s="2" t="s">
        <v>89</v>
      </c>
    </row>
    <row r="587" customFormat="false" ht="15" hidden="false" customHeight="false" outlineLevel="0" collapsed="false">
      <c r="A587" s="8" t="s">
        <v>6274</v>
      </c>
      <c r="B587" s="8" t="s">
        <v>6274</v>
      </c>
      <c r="C587" s="2" t="s">
        <v>6275</v>
      </c>
      <c r="D587" s="2" t="s">
        <v>448</v>
      </c>
      <c r="E587" s="2" t="s">
        <v>449</v>
      </c>
      <c r="F587" s="9" t="n">
        <f aca="false">Precios!N587</f>
        <v>391</v>
      </c>
      <c r="G587" s="2" t="n">
        <v>0</v>
      </c>
      <c r="H587" s="10" t="str">
        <f aca="false">Parámetros!$B$28</f>
        <v>Nuevo</v>
      </c>
      <c r="I587" s="10" t="str">
        <f aca="false">Parámetros!$B$29</f>
        <v>Clásica</v>
      </c>
      <c r="J587" s="11" t="s">
        <v>6276</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c r="P587" s="2" t="s">
        <v>6277</v>
      </c>
      <c r="Q587" s="2" t="s">
        <v>452</v>
      </c>
      <c r="R587" s="2"/>
      <c r="S587" s="2"/>
      <c r="T587" s="2" t="s">
        <v>216</v>
      </c>
      <c r="U587" s="2" t="n">
        <v>10</v>
      </c>
      <c r="V587" s="2" t="s">
        <v>217</v>
      </c>
      <c r="W587" s="2" t="n">
        <v>10</v>
      </c>
      <c r="X587" s="2" t="s">
        <v>6278</v>
      </c>
      <c r="Y587" s="2" t="s">
        <v>6162</v>
      </c>
      <c r="Z587" s="2" t="s">
        <v>133</v>
      </c>
      <c r="AA587" s="2"/>
      <c r="AB587" s="2"/>
      <c r="AC587" s="2"/>
      <c r="AD587" s="2"/>
      <c r="AE587" s="2"/>
      <c r="AF587" s="2"/>
      <c r="AG587" s="2" t="s">
        <v>6279</v>
      </c>
      <c r="AH587" s="2" t="s">
        <v>6280</v>
      </c>
      <c r="AI587" s="2"/>
      <c r="AJ587" s="2"/>
      <c r="AK587" s="2"/>
      <c r="AL587" s="2"/>
      <c r="AM587" s="2"/>
      <c r="AN587" s="2" t="s">
        <v>87</v>
      </c>
      <c r="AO587" s="2" t="s">
        <v>6281</v>
      </c>
      <c r="AP587" s="2" t="s">
        <v>89</v>
      </c>
    </row>
    <row r="588" customFormat="false" ht="15" hidden="false" customHeight="false" outlineLevel="0" collapsed="false">
      <c r="A588" s="8" t="s">
        <v>6282</v>
      </c>
      <c r="B588" s="8" t="s">
        <v>6282</v>
      </c>
      <c r="C588" s="2" t="s">
        <v>6283</v>
      </c>
      <c r="D588" s="2" t="s">
        <v>159</v>
      </c>
      <c r="E588" s="2" t="s">
        <v>160</v>
      </c>
      <c r="F588" s="9" t="n">
        <f aca="false">Precios!N588</f>
        <v>78</v>
      </c>
      <c r="G588" s="2" t="n">
        <v>122</v>
      </c>
      <c r="H588" s="10" t="str">
        <f aca="false">Parámetros!$B$28</f>
        <v>Nuevo</v>
      </c>
      <c r="I588" s="10" t="str">
        <f aca="false">Parámetros!$B$29</f>
        <v>Clásica</v>
      </c>
      <c r="J588" s="11" t="s">
        <v>6284</v>
      </c>
      <c r="K588" s="10" t="str">
        <f aca="false">Parámetros!$B$30</f>
        <v>Mercado Envíos</v>
      </c>
      <c r="L588" s="2" t="str">
        <f aca="false">IF(F588&gt;=Parámetros!$B$7,"Envío gratis (obligatorio en Mercado Libre)",Parámetros!$B$31)</f>
        <v>A cargo del comprador</v>
      </c>
      <c r="M588" s="10" t="str">
        <f aca="false">Parámetros!$B$32</f>
        <v>No acepto</v>
      </c>
      <c r="N588" s="10" t="str">
        <f aca="false">Parámetros!$B$33</f>
        <v>Sin garantía</v>
      </c>
      <c r="O588" s="2"/>
      <c r="P588" s="2" t="s">
        <v>227</v>
      </c>
      <c r="Q588" s="2" t="s">
        <v>164</v>
      </c>
      <c r="R588" s="2" t="s">
        <v>228</v>
      </c>
      <c r="S588" s="2" t="s">
        <v>103</v>
      </c>
      <c r="T588" s="2" t="s">
        <v>3132</v>
      </c>
      <c r="U588" s="2" t="n">
        <v>16</v>
      </c>
      <c r="V588" s="2" t="s">
        <v>168</v>
      </c>
      <c r="W588" s="2" t="n">
        <v>16</v>
      </c>
      <c r="X588" s="2"/>
      <c r="Y588" s="2"/>
      <c r="Z588" s="2"/>
      <c r="AA588" s="2" t="s">
        <v>6285</v>
      </c>
      <c r="AB588" s="2" t="s">
        <v>430</v>
      </c>
      <c r="AC588" s="2"/>
      <c r="AD588" s="2" t="s">
        <v>103</v>
      </c>
      <c r="AE588" s="2"/>
      <c r="AF588" s="2"/>
      <c r="AG588" s="2" t="s">
        <v>6286</v>
      </c>
      <c r="AH588" s="2" t="s">
        <v>6287</v>
      </c>
      <c r="AI588" s="2"/>
      <c r="AJ588" s="2"/>
      <c r="AK588" s="2"/>
      <c r="AL588" s="2"/>
      <c r="AM588" s="2"/>
      <c r="AN588" s="2" t="s">
        <v>172</v>
      </c>
      <c r="AO588" s="2" t="s">
        <v>6288</v>
      </c>
      <c r="AP588" s="2" t="s">
        <v>89</v>
      </c>
    </row>
    <row r="589" customFormat="false" ht="15" hidden="false" customHeight="false" outlineLevel="0" collapsed="false">
      <c r="A589" s="8" t="s">
        <v>6289</v>
      </c>
      <c r="B589" s="8" t="s">
        <v>6289</v>
      </c>
      <c r="C589" s="2" t="s">
        <v>6290</v>
      </c>
      <c r="D589" s="2" t="s">
        <v>141</v>
      </c>
      <c r="E589" s="2" t="s">
        <v>142</v>
      </c>
      <c r="F589" s="9" t="n">
        <f aca="false">Precios!N589</f>
        <v>563</v>
      </c>
      <c r="G589" s="2" t="n">
        <v>0</v>
      </c>
      <c r="H589" s="10" t="str">
        <f aca="false">Parámetros!$B$28</f>
        <v>Nuevo</v>
      </c>
      <c r="I589" s="10" t="str">
        <f aca="false">Parámetros!$B$29</f>
        <v>Clásica</v>
      </c>
      <c r="J589" s="11" t="s">
        <v>6291</v>
      </c>
      <c r="K589" s="10" t="str">
        <f aca="false">Parámetros!$B$30</f>
        <v>Mercado Envíos</v>
      </c>
      <c r="L589" s="2" t="str">
        <f aca="false">IF(F589&gt;=Parámetros!$B$7,"Envío gratis (obligatorio en Mercado Libre)",Parámetros!$B$31)</f>
        <v>Envío gratis (obligatorio en Mercado Libre)</v>
      </c>
      <c r="M589" s="10" t="str">
        <f aca="false">Parámetros!$B$32</f>
        <v>No acepto</v>
      </c>
      <c r="N589" s="10" t="str">
        <f aca="false">Parámetros!$B$33</f>
        <v>Sin garantía</v>
      </c>
      <c r="O589" s="2"/>
      <c r="P589" s="2" t="s">
        <v>1572</v>
      </c>
      <c r="Q589" s="2" t="s">
        <v>6292</v>
      </c>
      <c r="R589" s="2" t="s">
        <v>1574</v>
      </c>
      <c r="S589" s="2" t="s">
        <v>6293</v>
      </c>
      <c r="T589" s="2" t="s">
        <v>6294</v>
      </c>
      <c r="U589" s="2" t="n">
        <v>20</v>
      </c>
      <c r="V589" s="2" t="s">
        <v>1575</v>
      </c>
      <c r="W589" s="2" t="n">
        <v>20</v>
      </c>
      <c r="X589" s="2" t="s">
        <v>6295</v>
      </c>
      <c r="Y589" s="2" t="s">
        <v>6296</v>
      </c>
      <c r="Z589" s="2" t="s">
        <v>133</v>
      </c>
      <c r="AA589" s="2" t="s">
        <v>616</v>
      </c>
      <c r="AB589" s="2"/>
      <c r="AC589" s="2"/>
      <c r="AD589" s="2"/>
      <c r="AE589" s="2"/>
      <c r="AF589" s="2" t="s">
        <v>6297</v>
      </c>
      <c r="AG589" s="2" t="s">
        <v>6298</v>
      </c>
      <c r="AH589" s="2" t="s">
        <v>6299</v>
      </c>
      <c r="AI589" s="2" t="s">
        <v>6300</v>
      </c>
      <c r="AJ589" s="2" t="s">
        <v>6301</v>
      </c>
      <c r="AK589" s="2"/>
      <c r="AL589" s="2"/>
      <c r="AM589" s="2"/>
      <c r="AN589" s="2" t="s">
        <v>87</v>
      </c>
      <c r="AO589" s="2" t="s">
        <v>6302</v>
      </c>
      <c r="AP589" s="2" t="s">
        <v>89</v>
      </c>
    </row>
    <row r="590" customFormat="false" ht="15" hidden="false" customHeight="false" outlineLevel="0" collapsed="false">
      <c r="A590" s="8" t="s">
        <v>6303</v>
      </c>
      <c r="B590" s="8" t="s">
        <v>6303</v>
      </c>
      <c r="C590" s="2" t="s">
        <v>6304</v>
      </c>
      <c r="D590" s="2" t="s">
        <v>4365</v>
      </c>
      <c r="E590" s="2" t="s">
        <v>4366</v>
      </c>
      <c r="F590" s="9" t="n">
        <f aca="false">Precios!N590</f>
        <v>38</v>
      </c>
      <c r="G590" s="2" t="n">
        <v>5525</v>
      </c>
      <c r="H590" s="10" t="str">
        <f aca="false">Parámetros!$B$28</f>
        <v>Nuevo</v>
      </c>
      <c r="I590" s="10" t="str">
        <f aca="false">Parámetros!$B$29</f>
        <v>Clásica</v>
      </c>
      <c r="J590" s="11" t="s">
        <v>6305</v>
      </c>
      <c r="K590" s="10" t="str">
        <f aca="false">Parámetros!$B$30</f>
        <v>Mercado Envíos</v>
      </c>
      <c r="L590" s="2" t="str">
        <f aca="false">IF(F590&gt;=Parámetros!$B$7,"Envío gratis (obligatorio en Mercado Libre)",Parámetros!$B$31)</f>
        <v>A cargo del comprador</v>
      </c>
      <c r="M590" s="10" t="str">
        <f aca="false">Parámetros!$B$32</f>
        <v>No acepto</v>
      </c>
      <c r="N590" s="10" t="str">
        <f aca="false">Parámetros!$B$33</f>
        <v>Sin garantía</v>
      </c>
      <c r="O590" s="2"/>
      <c r="P590" s="2" t="s">
        <v>6306</v>
      </c>
      <c r="Q590" s="2"/>
      <c r="R590" s="2"/>
      <c r="S590" s="2"/>
      <c r="T590" s="2" t="s">
        <v>6307</v>
      </c>
      <c r="U590" s="2" t="n">
        <v>120</v>
      </c>
      <c r="V590" s="2" t="s">
        <v>77</v>
      </c>
      <c r="W590" s="2" t="n">
        <v>1</v>
      </c>
      <c r="X590" s="2"/>
      <c r="Y590" s="2"/>
      <c r="Z590" s="2"/>
      <c r="AA590" s="2"/>
      <c r="AB590" s="2"/>
      <c r="AC590" s="2"/>
      <c r="AD590" s="2"/>
      <c r="AE590" s="2"/>
      <c r="AF590" s="2"/>
      <c r="AG590" s="2" t="s">
        <v>6308</v>
      </c>
      <c r="AH590" s="2" t="s">
        <v>6309</v>
      </c>
      <c r="AI590" s="2" t="s">
        <v>6310</v>
      </c>
      <c r="AJ590" s="2"/>
      <c r="AK590" s="2"/>
      <c r="AL590" s="2"/>
      <c r="AM590" s="2"/>
      <c r="AN590" s="2" t="s">
        <v>172</v>
      </c>
      <c r="AO590" s="2" t="s">
        <v>6311</v>
      </c>
      <c r="AP590" s="2" t="s">
        <v>89</v>
      </c>
    </row>
    <row r="591" customFormat="false" ht="15" hidden="false" customHeight="false" outlineLevel="0" collapsed="false">
      <c r="A591" s="8" t="s">
        <v>6312</v>
      </c>
      <c r="B591" s="8" t="s">
        <v>6312</v>
      </c>
      <c r="C591" s="2" t="s">
        <v>6313</v>
      </c>
      <c r="D591" s="2" t="s">
        <v>300</v>
      </c>
      <c r="E591" s="2" t="s">
        <v>301</v>
      </c>
      <c r="F591" s="9" t="n">
        <f aca="false">Precios!N591</f>
        <v>299</v>
      </c>
      <c r="G591" s="2" t="n">
        <v>222</v>
      </c>
      <c r="H591" s="10" t="str">
        <f aca="false">Parámetros!$B$28</f>
        <v>Nuevo</v>
      </c>
      <c r="I591" s="10" t="str">
        <f aca="false">Parámetros!$B$29</f>
        <v>Clásica</v>
      </c>
      <c r="J591" s="11" t="s">
        <v>6314</v>
      </c>
      <c r="K591" s="10" t="str">
        <f aca="false">Parámetros!$B$30</f>
        <v>Mercado Envíos</v>
      </c>
      <c r="L591" s="2" t="str">
        <f aca="false">IF(F591&gt;=Parámetros!$B$7,"Envío gratis (obligatorio en Mercado Libre)",Parámetros!$B$31)</f>
        <v>Envío gratis (obligatorio en Mercado Libre)</v>
      </c>
      <c r="M591" s="10" t="str">
        <f aca="false">Parámetros!$B$32</f>
        <v>No acepto</v>
      </c>
      <c r="N591" s="10" t="str">
        <f aca="false">Parámetros!$B$33</f>
        <v>Sin garantía</v>
      </c>
      <c r="O591" s="2"/>
      <c r="P591" s="2" t="s">
        <v>6315</v>
      </c>
      <c r="Q591" s="2" t="s">
        <v>2095</v>
      </c>
      <c r="R591" s="2" t="s">
        <v>6316</v>
      </c>
      <c r="S591" s="2" t="s">
        <v>6317</v>
      </c>
      <c r="T591" s="2" t="s">
        <v>6318</v>
      </c>
      <c r="U591" s="2" t="n">
        <v>50</v>
      </c>
      <c r="V591" s="2" t="s">
        <v>77</v>
      </c>
      <c r="W591" s="2" t="n">
        <v>1</v>
      </c>
      <c r="X591" s="2" t="s">
        <v>6319</v>
      </c>
      <c r="Y591" s="2" t="s">
        <v>6320</v>
      </c>
      <c r="Z591" s="2" t="s">
        <v>133</v>
      </c>
      <c r="AA591" s="2" t="s">
        <v>6321</v>
      </c>
      <c r="AB591" s="2"/>
      <c r="AC591" s="2"/>
      <c r="AD591" s="2"/>
      <c r="AE591" s="2"/>
      <c r="AF591" s="2" t="s">
        <v>6322</v>
      </c>
      <c r="AG591" s="2" t="s">
        <v>6323</v>
      </c>
      <c r="AH591" s="2" t="s">
        <v>6324</v>
      </c>
      <c r="AI591" s="2" t="s">
        <v>6325</v>
      </c>
      <c r="AJ591" s="2" t="s">
        <v>6326</v>
      </c>
      <c r="AK591" s="2" t="s">
        <v>6327</v>
      </c>
      <c r="AL591" s="2"/>
      <c r="AM591" s="2"/>
      <c r="AN591" s="2" t="s">
        <v>87</v>
      </c>
      <c r="AO591" s="2" t="s">
        <v>6328</v>
      </c>
      <c r="AP591" s="2" t="s">
        <v>89</v>
      </c>
    </row>
    <row r="592" customFormat="false" ht="15" hidden="false" customHeight="false" outlineLevel="0" collapsed="false">
      <c r="A592" s="8" t="s">
        <v>6329</v>
      </c>
      <c r="B592" s="8" t="s">
        <v>6329</v>
      </c>
      <c r="C592" s="2" t="s">
        <v>6330</v>
      </c>
      <c r="D592" s="2" t="s">
        <v>575</v>
      </c>
      <c r="E592" s="2" t="s">
        <v>576</v>
      </c>
      <c r="F592" s="9" t="n">
        <f aca="false">Precios!N592</f>
        <v>218</v>
      </c>
      <c r="G592" s="2" t="n">
        <v>91</v>
      </c>
      <c r="H592" s="10" t="str">
        <f aca="false">Parámetros!$B$28</f>
        <v>Nuevo</v>
      </c>
      <c r="I592" s="10" t="str">
        <f aca="false">Parámetros!$B$29</f>
        <v>Clásica</v>
      </c>
      <c r="J592" s="11" t="s">
        <v>6331</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c r="P592" s="2" t="s">
        <v>3274</v>
      </c>
      <c r="Q592" s="2" t="s">
        <v>3275</v>
      </c>
      <c r="R592" s="2" t="s">
        <v>6332</v>
      </c>
      <c r="S592" s="2" t="s">
        <v>6333</v>
      </c>
      <c r="T592" s="2" t="s">
        <v>6334</v>
      </c>
      <c r="U592" s="2" t="n">
        <v>10</v>
      </c>
      <c r="V592" s="2" t="s">
        <v>168</v>
      </c>
      <c r="W592" s="2" t="n">
        <v>10</v>
      </c>
      <c r="X592" s="2"/>
      <c r="Y592" s="2"/>
      <c r="Z592" s="2"/>
      <c r="AA592" s="2"/>
      <c r="AB592" s="2" t="s">
        <v>5130</v>
      </c>
      <c r="AC592" s="2"/>
      <c r="AD592" s="2" t="s">
        <v>103</v>
      </c>
      <c r="AE592" s="2"/>
      <c r="AF592" s="2"/>
      <c r="AG592" s="2" t="s">
        <v>6335</v>
      </c>
      <c r="AH592" s="2" t="s">
        <v>6336</v>
      </c>
      <c r="AI592" s="2"/>
      <c r="AJ592" s="2"/>
      <c r="AK592" s="2"/>
      <c r="AL592" s="2"/>
      <c r="AM592" s="2"/>
      <c r="AN592" s="2" t="s">
        <v>172</v>
      </c>
      <c r="AO592" s="2" t="s">
        <v>6337</v>
      </c>
      <c r="AP592" s="2" t="s">
        <v>89</v>
      </c>
    </row>
    <row r="593" customFormat="false" ht="15" hidden="false" customHeight="false" outlineLevel="0" collapsed="false">
      <c r="A593" s="8" t="s">
        <v>6338</v>
      </c>
      <c r="B593" s="8" t="s">
        <v>6338</v>
      </c>
      <c r="C593" s="2" t="s">
        <v>6339</v>
      </c>
      <c r="D593" s="2" t="s">
        <v>300</v>
      </c>
      <c r="E593" s="2" t="s">
        <v>301</v>
      </c>
      <c r="F593" s="9" t="n">
        <f aca="false">Precios!N593</f>
        <v>189</v>
      </c>
      <c r="G593" s="2" t="n">
        <v>353</v>
      </c>
      <c r="H593" s="10" t="str">
        <f aca="false">Parámetros!$B$28</f>
        <v>Nuevo</v>
      </c>
      <c r="I593" s="10" t="str">
        <f aca="false">Parámetros!$B$29</f>
        <v>Clásica</v>
      </c>
      <c r="J593" s="11" t="s">
        <v>6340</v>
      </c>
      <c r="K593" s="10" t="str">
        <f aca="false">Parámetros!$B$30</f>
        <v>Mercado Envíos</v>
      </c>
      <c r="L593" s="2" t="str">
        <f aca="false">IF(F593&gt;=Parámetros!$B$7,"Envío gratis (obligatorio en Mercado Libre)",Parámetros!$B$31)</f>
        <v>A cargo del comprador</v>
      </c>
      <c r="M593" s="10" t="str">
        <f aca="false">Parámetros!$B$32</f>
        <v>No acepto</v>
      </c>
      <c r="N593" s="10" t="str">
        <f aca="false">Parámetros!$B$33</f>
        <v>Sin garantía</v>
      </c>
      <c r="O593" s="2"/>
      <c r="P593" s="2" t="s">
        <v>6341</v>
      </c>
      <c r="Q593" s="2" t="s">
        <v>6342</v>
      </c>
      <c r="R593" s="2" t="s">
        <v>6343</v>
      </c>
      <c r="S593" s="2" t="s">
        <v>6344</v>
      </c>
      <c r="T593" s="2" t="s">
        <v>4850</v>
      </c>
      <c r="U593" s="2" t="n">
        <v>30</v>
      </c>
      <c r="V593" s="2" t="s">
        <v>130</v>
      </c>
      <c r="W593" s="2" t="n">
        <v>30</v>
      </c>
      <c r="X593" s="2" t="s">
        <v>6345</v>
      </c>
      <c r="Y593" s="2" t="s">
        <v>6346</v>
      </c>
      <c r="Z593" s="2" t="s">
        <v>133</v>
      </c>
      <c r="AA593" s="2" t="s">
        <v>81</v>
      </c>
      <c r="AB593" s="2"/>
      <c r="AC593" s="2"/>
      <c r="AD593" s="2"/>
      <c r="AE593" s="2"/>
      <c r="AF593" s="2"/>
      <c r="AG593" s="2" t="s">
        <v>6347</v>
      </c>
      <c r="AH593" s="2" t="s">
        <v>6348</v>
      </c>
      <c r="AI593" s="2" t="s">
        <v>6349</v>
      </c>
      <c r="AJ593" s="2" t="s">
        <v>6350</v>
      </c>
      <c r="AK593" s="2"/>
      <c r="AL593" s="2"/>
      <c r="AM593" s="2"/>
      <c r="AN593" s="2" t="s">
        <v>87</v>
      </c>
      <c r="AO593" s="2" t="s">
        <v>6351</v>
      </c>
      <c r="AP593" s="2" t="s">
        <v>89</v>
      </c>
    </row>
    <row r="594" customFormat="false" ht="15" hidden="false" customHeight="false" outlineLevel="0" collapsed="false">
      <c r="A594" s="8" t="s">
        <v>6352</v>
      </c>
      <c r="B594" s="8" t="s">
        <v>6352</v>
      </c>
      <c r="C594" s="2" t="s">
        <v>6353</v>
      </c>
      <c r="D594" s="2" t="s">
        <v>6040</v>
      </c>
      <c r="E594" s="2" t="s">
        <v>6041</v>
      </c>
      <c r="F594" s="9" t="n">
        <f aca="false">Precios!N594</f>
        <v>123</v>
      </c>
      <c r="G594" s="2" t="n">
        <v>48</v>
      </c>
      <c r="H594" s="10" t="str">
        <f aca="false">Parámetros!$B$28</f>
        <v>Nuevo</v>
      </c>
      <c r="I594" s="10" t="str">
        <f aca="false">Parámetros!$B$29</f>
        <v>Clásica</v>
      </c>
      <c r="J594" s="11" t="s">
        <v>6354</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c r="P594" s="2" t="s">
        <v>6355</v>
      </c>
      <c r="Q594" s="2" t="s">
        <v>126</v>
      </c>
      <c r="R594" s="2"/>
      <c r="S594" s="2" t="s">
        <v>6356</v>
      </c>
      <c r="T594" s="2" t="s">
        <v>6357</v>
      </c>
      <c r="U594" s="2" t="n">
        <v>160</v>
      </c>
      <c r="V594" s="2" t="s">
        <v>100</v>
      </c>
      <c r="W594" s="2" t="n">
        <v>1</v>
      </c>
      <c r="X594" s="2"/>
      <c r="Y594" s="2"/>
      <c r="Z594" s="2"/>
      <c r="AA594" s="2"/>
      <c r="AB594" s="2"/>
      <c r="AC594" s="2" t="s">
        <v>6358</v>
      </c>
      <c r="AD594" s="2"/>
      <c r="AE594" s="2"/>
      <c r="AF594" s="2"/>
      <c r="AG594" s="2" t="s">
        <v>6359</v>
      </c>
      <c r="AH594" s="2" t="s">
        <v>6360</v>
      </c>
      <c r="AI594" s="2"/>
      <c r="AJ594" s="2"/>
      <c r="AK594" s="2"/>
      <c r="AL594" s="2"/>
      <c r="AM594" s="2"/>
      <c r="AN594" s="2" t="s">
        <v>172</v>
      </c>
      <c r="AO594" s="2" t="s">
        <v>6361</v>
      </c>
      <c r="AP594" s="2" t="s">
        <v>89</v>
      </c>
    </row>
    <row r="595" customFormat="false" ht="15" hidden="false" customHeight="false" outlineLevel="0" collapsed="false">
      <c r="A595" s="8" t="s">
        <v>6362</v>
      </c>
      <c r="B595" s="8" t="s">
        <v>6362</v>
      </c>
      <c r="C595" s="2" t="s">
        <v>6363</v>
      </c>
      <c r="D595" s="2" t="s">
        <v>141</v>
      </c>
      <c r="E595" s="2" t="s">
        <v>142</v>
      </c>
      <c r="F595" s="9" t="n">
        <f aca="false">Precios!N595</f>
        <v>1118</v>
      </c>
      <c r="G595" s="2" t="n">
        <v>15</v>
      </c>
      <c r="H595" s="10" t="str">
        <f aca="false">Parámetros!$B$28</f>
        <v>Nuevo</v>
      </c>
      <c r="I595" s="10" t="str">
        <f aca="false">Parámetros!$B$29</f>
        <v>Clásica</v>
      </c>
      <c r="J595" s="11" t="s">
        <v>6364</v>
      </c>
      <c r="K595" s="10" t="str">
        <f aca="false">Parámetros!$B$30</f>
        <v>Mercado Envíos</v>
      </c>
      <c r="L595" s="2" t="str">
        <f aca="false">IF(F595&gt;=Parámetros!$B$7,"Envío gratis (obligatorio en Mercado Libre)",Parámetros!$B$31)</f>
        <v>Envío gratis (obligatorio en Mercado Libre)</v>
      </c>
      <c r="M595" s="10" t="str">
        <f aca="false">Parámetros!$B$32</f>
        <v>No acepto</v>
      </c>
      <c r="N595" s="10" t="str">
        <f aca="false">Parámetros!$B$33</f>
        <v>Sin garantía</v>
      </c>
      <c r="O595" s="2"/>
      <c r="P595" s="2" t="s">
        <v>6365</v>
      </c>
      <c r="Q595" s="2" t="s">
        <v>1084</v>
      </c>
      <c r="R595" s="2" t="s">
        <v>664</v>
      </c>
      <c r="S595" s="2" t="s">
        <v>665</v>
      </c>
      <c r="T595" s="2" t="s">
        <v>6366</v>
      </c>
      <c r="U595" s="2" t="n">
        <v>56</v>
      </c>
      <c r="V595" s="2" t="s">
        <v>130</v>
      </c>
      <c r="W595" s="2" t="n">
        <v>56</v>
      </c>
      <c r="X595" s="2" t="s">
        <v>6367</v>
      </c>
      <c r="Y595" s="2" t="s">
        <v>6368</v>
      </c>
      <c r="Z595" s="2" t="s">
        <v>133</v>
      </c>
      <c r="AA595" s="2" t="s">
        <v>81</v>
      </c>
      <c r="AB595" s="2"/>
      <c r="AC595" s="2"/>
      <c r="AD595" s="2"/>
      <c r="AE595" s="2"/>
      <c r="AF595" s="2" t="s">
        <v>6369</v>
      </c>
      <c r="AG595" s="2" t="s">
        <v>6370</v>
      </c>
      <c r="AH595" s="2" t="s">
        <v>6371</v>
      </c>
      <c r="AI595" s="2" t="s">
        <v>6372</v>
      </c>
      <c r="AJ595" s="2"/>
      <c r="AK595" s="2"/>
      <c r="AL595" s="2"/>
      <c r="AM595" s="2"/>
      <c r="AN595" s="2" t="s">
        <v>87</v>
      </c>
      <c r="AO595" s="2" t="s">
        <v>6373</v>
      </c>
      <c r="AP595" s="2" t="s">
        <v>89</v>
      </c>
    </row>
    <row r="596" customFormat="false" ht="15" hidden="false" customHeight="false" outlineLevel="0" collapsed="false">
      <c r="A596" s="8" t="s">
        <v>6374</v>
      </c>
      <c r="B596" s="8" t="s">
        <v>6374</v>
      </c>
      <c r="C596" s="2" t="s">
        <v>6375</v>
      </c>
      <c r="D596" s="2" t="s">
        <v>467</v>
      </c>
      <c r="E596" s="2" t="s">
        <v>468</v>
      </c>
      <c r="F596" s="9" t="n">
        <f aca="false">Precios!N596</f>
        <v>129</v>
      </c>
      <c r="G596" s="2" t="n">
        <v>723</v>
      </c>
      <c r="H596" s="10" t="str">
        <f aca="false">Parámetros!$B$28</f>
        <v>Nuevo</v>
      </c>
      <c r="I596" s="10" t="str">
        <f aca="false">Parámetros!$B$29</f>
        <v>Clásica</v>
      </c>
      <c r="J596" s="11" t="s">
        <v>6376</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c r="P596" s="2" t="s">
        <v>470</v>
      </c>
      <c r="Q596" s="2" t="s">
        <v>332</v>
      </c>
      <c r="R596" s="2" t="s">
        <v>6377</v>
      </c>
      <c r="S596" s="2" t="s">
        <v>2148</v>
      </c>
      <c r="T596" s="2" t="s">
        <v>6378</v>
      </c>
      <c r="U596" s="2" t="n">
        <v>40</v>
      </c>
      <c r="V596" s="2" t="s">
        <v>77</v>
      </c>
      <c r="W596" s="2" t="n">
        <v>1</v>
      </c>
      <c r="X596" s="2"/>
      <c r="Y596" s="2"/>
      <c r="Z596" s="2"/>
      <c r="AA596" s="2"/>
      <c r="AB596" s="2"/>
      <c r="AC596" s="2" t="s">
        <v>2148</v>
      </c>
      <c r="AD596" s="2"/>
      <c r="AE596" s="2"/>
      <c r="AF596" s="2"/>
      <c r="AG596" s="2" t="s">
        <v>6379</v>
      </c>
      <c r="AH596" s="2" t="s">
        <v>6380</v>
      </c>
      <c r="AI596" s="2"/>
      <c r="AJ596" s="2"/>
      <c r="AK596" s="2"/>
      <c r="AL596" s="2"/>
      <c r="AM596" s="2"/>
      <c r="AN596" s="2" t="s">
        <v>87</v>
      </c>
      <c r="AO596" s="2" t="s">
        <v>6381</v>
      </c>
      <c r="AP596" s="2" t="s">
        <v>89</v>
      </c>
    </row>
    <row r="597" customFormat="false" ht="15" hidden="false" customHeight="false" outlineLevel="0" collapsed="false">
      <c r="A597" s="8" t="s">
        <v>6382</v>
      </c>
      <c r="B597" s="8" t="s">
        <v>6382</v>
      </c>
      <c r="C597" s="2" t="s">
        <v>6383</v>
      </c>
      <c r="D597" s="2" t="s">
        <v>141</v>
      </c>
      <c r="E597" s="2" t="s">
        <v>142</v>
      </c>
      <c r="F597" s="9" t="n">
        <f aca="false">Precios!N597</f>
        <v>319</v>
      </c>
      <c r="G597" s="2" t="n">
        <v>118</v>
      </c>
      <c r="H597" s="10" t="str">
        <f aca="false">Parámetros!$B$28</f>
        <v>Nuevo</v>
      </c>
      <c r="I597" s="10" t="str">
        <f aca="false">Parámetros!$B$29</f>
        <v>Clásica</v>
      </c>
      <c r="J597" s="11" t="s">
        <v>6384</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c r="P597" s="2" t="s">
        <v>1070</v>
      </c>
      <c r="Q597" s="2" t="s">
        <v>349</v>
      </c>
      <c r="R597" s="2"/>
      <c r="S597" s="2" t="s">
        <v>6385</v>
      </c>
      <c r="T597" s="2" t="s">
        <v>4850</v>
      </c>
      <c r="U597" s="2" t="n">
        <v>30</v>
      </c>
      <c r="V597" s="2" t="s">
        <v>130</v>
      </c>
      <c r="W597" s="2" t="n">
        <v>30</v>
      </c>
      <c r="X597" s="2" t="s">
        <v>2353</v>
      </c>
      <c r="Y597" s="2" t="s">
        <v>6386</v>
      </c>
      <c r="Z597" s="2" t="s">
        <v>133</v>
      </c>
      <c r="AA597" s="2" t="s">
        <v>6387</v>
      </c>
      <c r="AB597" s="2"/>
      <c r="AC597" s="2"/>
      <c r="AD597" s="2"/>
      <c r="AE597" s="2"/>
      <c r="AF597" s="2"/>
      <c r="AG597" s="2" t="s">
        <v>6388</v>
      </c>
      <c r="AH597" s="2" t="s">
        <v>6389</v>
      </c>
      <c r="AI597" s="2"/>
      <c r="AJ597" s="2"/>
      <c r="AK597" s="2"/>
      <c r="AL597" s="2"/>
      <c r="AM597" s="2"/>
      <c r="AN597" s="2" t="s">
        <v>87</v>
      </c>
      <c r="AO597" s="2" t="s">
        <v>6390</v>
      </c>
      <c r="AP597" s="2" t="s">
        <v>89</v>
      </c>
    </row>
    <row r="598" customFormat="false" ht="15" hidden="false" customHeight="false" outlineLevel="0" collapsed="false">
      <c r="A598" s="8" t="s">
        <v>6391</v>
      </c>
      <c r="B598" s="8" t="s">
        <v>6391</v>
      </c>
      <c r="C598" s="2" t="s">
        <v>6392</v>
      </c>
      <c r="D598" s="2" t="s">
        <v>141</v>
      </c>
      <c r="E598" s="2" t="s">
        <v>142</v>
      </c>
      <c r="F598" s="9" t="n">
        <f aca="false">Precios!N598</f>
        <v>956</v>
      </c>
      <c r="G598" s="2" t="n">
        <v>0</v>
      </c>
      <c r="H598" s="10" t="str">
        <f aca="false">Parámetros!$B$28</f>
        <v>Nuevo</v>
      </c>
      <c r="I598" s="10" t="str">
        <f aca="false">Parámetros!$B$29</f>
        <v>Clásica</v>
      </c>
      <c r="J598" s="11" t="s">
        <v>6393</v>
      </c>
      <c r="K598" s="10" t="str">
        <f aca="false">Parámetros!$B$30</f>
        <v>Mercado Envíos</v>
      </c>
      <c r="L598" s="2" t="str">
        <f aca="false">IF(F598&gt;=Parámetros!$B$7,"Envío gratis (obligatorio en Mercado Libre)",Parámetros!$B$31)</f>
        <v>Envío gratis (obligatorio en Mercado Libre)</v>
      </c>
      <c r="M598" s="10" t="str">
        <f aca="false">Parámetros!$B$32</f>
        <v>No acepto</v>
      </c>
      <c r="N598" s="10" t="str">
        <f aca="false">Parámetros!$B$33</f>
        <v>Sin garantía</v>
      </c>
      <c r="O598" s="2"/>
      <c r="P598" s="2" t="s">
        <v>6394</v>
      </c>
      <c r="Q598" s="2" t="s">
        <v>6395</v>
      </c>
      <c r="R598" s="2"/>
      <c r="S598" s="2" t="s">
        <v>6396</v>
      </c>
      <c r="T598" s="2" t="s">
        <v>6397</v>
      </c>
      <c r="U598" s="2" t="n">
        <v>30</v>
      </c>
      <c r="V598" s="2" t="s">
        <v>530</v>
      </c>
      <c r="W598" s="2" t="n">
        <v>30</v>
      </c>
      <c r="X598" s="2" t="s">
        <v>6398</v>
      </c>
      <c r="Y598" s="2" t="s">
        <v>6399</v>
      </c>
      <c r="Z598" s="2" t="s">
        <v>133</v>
      </c>
      <c r="AA598" s="2" t="s">
        <v>81</v>
      </c>
      <c r="AB598" s="2"/>
      <c r="AC598" s="2"/>
      <c r="AD598" s="2"/>
      <c r="AE598" s="2"/>
      <c r="AF598" s="2"/>
      <c r="AG598" s="2" t="s">
        <v>6400</v>
      </c>
      <c r="AH598" s="2" t="s">
        <v>6401</v>
      </c>
      <c r="AI598" s="2"/>
      <c r="AJ598" s="2"/>
      <c r="AK598" s="2"/>
      <c r="AL598" s="2"/>
      <c r="AM598" s="2"/>
      <c r="AN598" s="2" t="s">
        <v>87</v>
      </c>
      <c r="AO598" s="2" t="s">
        <v>6402</v>
      </c>
      <c r="AP598" s="2" t="s">
        <v>89</v>
      </c>
    </row>
    <row r="599" customFormat="false" ht="15" hidden="false" customHeight="false" outlineLevel="0" collapsed="false">
      <c r="A599" s="8" t="s">
        <v>6403</v>
      </c>
      <c r="B599" s="8" t="s">
        <v>6403</v>
      </c>
      <c r="C599" s="2" t="s">
        <v>6404</v>
      </c>
      <c r="D599" s="2" t="s">
        <v>575</v>
      </c>
      <c r="E599" s="2" t="s">
        <v>576</v>
      </c>
      <c r="F599" s="9" t="n">
        <f aca="false">Precios!N599</f>
        <v>197</v>
      </c>
      <c r="G599" s="2" t="n">
        <v>65</v>
      </c>
      <c r="H599" s="10" t="str">
        <f aca="false">Parámetros!$B$28</f>
        <v>Nuevo</v>
      </c>
      <c r="I599" s="10" t="str">
        <f aca="false">Parámetros!$B$29</f>
        <v>Clásica</v>
      </c>
      <c r="J599" s="11" t="s">
        <v>6405</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c r="P599" s="2" t="s">
        <v>3274</v>
      </c>
      <c r="Q599" s="2" t="s">
        <v>3275</v>
      </c>
      <c r="R599" s="2" t="s">
        <v>6406</v>
      </c>
      <c r="S599" s="2" t="s">
        <v>6333</v>
      </c>
      <c r="T599" s="2" t="s">
        <v>6407</v>
      </c>
      <c r="U599" s="2" t="n">
        <v>8</v>
      </c>
      <c r="V599" s="2" t="s">
        <v>168</v>
      </c>
      <c r="W599" s="2" t="n">
        <v>8</v>
      </c>
      <c r="X599" s="2"/>
      <c r="Y599" s="2"/>
      <c r="Z599" s="2"/>
      <c r="AA599" s="2"/>
      <c r="AB599" s="2" t="s">
        <v>5130</v>
      </c>
      <c r="AC599" s="2"/>
      <c r="AD599" s="2" t="s">
        <v>103</v>
      </c>
      <c r="AE599" s="2"/>
      <c r="AF599" s="2"/>
      <c r="AG599" s="2" t="s">
        <v>6408</v>
      </c>
      <c r="AH599" s="2" t="s">
        <v>6409</v>
      </c>
      <c r="AI599" s="2" t="s">
        <v>6410</v>
      </c>
      <c r="AJ599" s="2"/>
      <c r="AK599" s="2"/>
      <c r="AL599" s="2"/>
      <c r="AM599" s="2"/>
      <c r="AN599" s="2" t="s">
        <v>172</v>
      </c>
      <c r="AO599" s="2" t="s">
        <v>6411</v>
      </c>
      <c r="AP599" s="2" t="s">
        <v>89</v>
      </c>
    </row>
    <row r="600" customFormat="false" ht="15" hidden="false" customHeight="false" outlineLevel="0" collapsed="false">
      <c r="A600" s="8" t="s">
        <v>6412</v>
      </c>
      <c r="B600" s="8" t="s">
        <v>6412</v>
      </c>
      <c r="C600" s="2" t="s">
        <v>6413</v>
      </c>
      <c r="D600" s="2" t="s">
        <v>1803</v>
      </c>
      <c r="E600" s="2" t="s">
        <v>1804</v>
      </c>
      <c r="F600" s="9" t="n">
        <f aca="false">Precios!N600</f>
        <v>377</v>
      </c>
      <c r="G600" s="2" t="n">
        <v>40</v>
      </c>
      <c r="H600" s="10" t="str">
        <f aca="false">Parámetros!$B$28</f>
        <v>Nuevo</v>
      </c>
      <c r="I600" s="10" t="str">
        <f aca="false">Parámetros!$B$29</f>
        <v>Clásica</v>
      </c>
      <c r="J600" s="11" t="s">
        <v>6414</v>
      </c>
      <c r="K600" s="10" t="str">
        <f aca="false">Parámetros!$B$30</f>
        <v>Mercado Envíos</v>
      </c>
      <c r="L600" s="2" t="str">
        <f aca="false">IF(F600&gt;=Parámetros!$B$7,"Envío gratis (obligatorio en Mercado Libre)",Parámetros!$B$31)</f>
        <v>Envío gratis (obligatorio en Mercado Libre)</v>
      </c>
      <c r="M600" s="10" t="str">
        <f aca="false">Parámetros!$B$32</f>
        <v>No acepto</v>
      </c>
      <c r="N600" s="10" t="str">
        <f aca="false">Parámetros!$B$33</f>
        <v>Sin garantía</v>
      </c>
      <c r="O600" s="2"/>
      <c r="P600" s="2" t="s">
        <v>787</v>
      </c>
      <c r="Q600" s="2" t="s">
        <v>787</v>
      </c>
      <c r="R600" s="2" t="s">
        <v>6415</v>
      </c>
      <c r="S600" s="2" t="s">
        <v>6416</v>
      </c>
      <c r="T600" s="2" t="s">
        <v>6417</v>
      </c>
      <c r="U600" s="2" t="n">
        <v>125</v>
      </c>
      <c r="V600" s="2" t="s">
        <v>77</v>
      </c>
      <c r="W600" s="2" t="n">
        <v>48</v>
      </c>
      <c r="X600" s="2" t="s">
        <v>1809</v>
      </c>
      <c r="Y600" s="2" t="s">
        <v>2594</v>
      </c>
      <c r="Z600" s="2"/>
      <c r="AA600" s="2"/>
      <c r="AB600" s="2"/>
      <c r="AC600" s="2"/>
      <c r="AD600" s="2"/>
      <c r="AE600" s="2"/>
      <c r="AF600" s="2"/>
      <c r="AG600" s="2" t="s">
        <v>6418</v>
      </c>
      <c r="AH600" s="2" t="s">
        <v>6419</v>
      </c>
      <c r="AI600" s="2"/>
      <c r="AJ600" s="2"/>
      <c r="AK600" s="2"/>
      <c r="AL600" s="2"/>
      <c r="AM600" s="2"/>
      <c r="AN600" s="2" t="s">
        <v>87</v>
      </c>
      <c r="AO600" s="2" t="s">
        <v>6420</v>
      </c>
      <c r="AP600" s="2" t="s">
        <v>89</v>
      </c>
    </row>
    <row r="601" customFormat="false" ht="15" hidden="false" customHeight="false" outlineLevel="0" collapsed="false">
      <c r="A601" s="8" t="s">
        <v>6421</v>
      </c>
      <c r="B601" s="8" t="s">
        <v>6421</v>
      </c>
      <c r="C601" s="2" t="s">
        <v>6422</v>
      </c>
      <c r="D601" s="2" t="s">
        <v>575</v>
      </c>
      <c r="E601" s="2" t="s">
        <v>576</v>
      </c>
      <c r="F601" s="9" t="n">
        <f aca="false">Precios!N601</f>
        <v>172</v>
      </c>
      <c r="G601" s="2" t="n">
        <v>70</v>
      </c>
      <c r="H601" s="10" t="str">
        <f aca="false">Parámetros!$B$28</f>
        <v>Nuevo</v>
      </c>
      <c r="I601" s="10" t="str">
        <f aca="false">Parámetros!$B$29</f>
        <v>Clásica</v>
      </c>
      <c r="J601" s="11" t="s">
        <v>6423</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3274</v>
      </c>
      <c r="Q601" s="2" t="s">
        <v>3275</v>
      </c>
      <c r="R601" s="2" t="s">
        <v>6424</v>
      </c>
      <c r="S601" s="2" t="s">
        <v>6425</v>
      </c>
      <c r="T601" s="2" t="s">
        <v>6334</v>
      </c>
      <c r="U601" s="2" t="n">
        <v>10</v>
      </c>
      <c r="V601" s="2" t="s">
        <v>168</v>
      </c>
      <c r="W601" s="2" t="n">
        <v>10</v>
      </c>
      <c r="X601" s="2"/>
      <c r="Y601" s="2"/>
      <c r="Z601" s="2"/>
      <c r="AA601" s="2"/>
      <c r="AB601" s="2" t="s">
        <v>5130</v>
      </c>
      <c r="AC601" s="2"/>
      <c r="AD601" s="2" t="s">
        <v>103</v>
      </c>
      <c r="AE601" s="2"/>
      <c r="AF601" s="2"/>
      <c r="AG601" s="2" t="s">
        <v>6426</v>
      </c>
      <c r="AH601" s="2" t="s">
        <v>6427</v>
      </c>
      <c r="AI601" s="2"/>
      <c r="AJ601" s="2"/>
      <c r="AK601" s="2"/>
      <c r="AL601" s="2"/>
      <c r="AM601" s="2"/>
      <c r="AN601" s="2" t="s">
        <v>172</v>
      </c>
      <c r="AO601" s="2" t="s">
        <v>6428</v>
      </c>
      <c r="AP601" s="2" t="s">
        <v>89</v>
      </c>
    </row>
    <row r="602" customFormat="false" ht="15" hidden="false" customHeight="false" outlineLevel="0" collapsed="false">
      <c r="A602" s="8" t="s">
        <v>6429</v>
      </c>
      <c r="B602" s="8" t="s">
        <v>6429</v>
      </c>
      <c r="C602" s="2" t="s">
        <v>6430</v>
      </c>
      <c r="D602" s="2" t="s">
        <v>448</v>
      </c>
      <c r="E602" s="2" t="s">
        <v>449</v>
      </c>
      <c r="F602" s="9" t="n">
        <f aca="false">Precios!N602</f>
        <v>51</v>
      </c>
      <c r="G602" s="2" t="n">
        <v>9325</v>
      </c>
      <c r="H602" s="10" t="str">
        <f aca="false">Parámetros!$B$28</f>
        <v>Nuevo</v>
      </c>
      <c r="I602" s="10" t="str">
        <f aca="false">Parámetros!$B$29</f>
        <v>Clásica</v>
      </c>
      <c r="J602" s="11" t="s">
        <v>6431</v>
      </c>
      <c r="K602" s="10" t="str">
        <f aca="false">Parámetros!$B$30</f>
        <v>Mercado Envíos</v>
      </c>
      <c r="L602" s="2" t="str">
        <f aca="false">IF(F602&gt;=Parámetros!$B$7,"Envío gratis (obligatorio en Mercado Libre)",Parámetros!$B$31)</f>
        <v>A cargo del comprador</v>
      </c>
      <c r="M602" s="10" t="str">
        <f aca="false">Parámetros!$B$32</f>
        <v>No acepto</v>
      </c>
      <c r="N602" s="10" t="str">
        <f aca="false">Parámetros!$B$33</f>
        <v>Sin garantía</v>
      </c>
      <c r="O602" s="2"/>
      <c r="P602" s="2" t="s">
        <v>6432</v>
      </c>
      <c r="Q602" s="2" t="s">
        <v>1989</v>
      </c>
      <c r="R602" s="2"/>
      <c r="S602" s="2" t="s">
        <v>6433</v>
      </c>
      <c r="T602" s="2" t="s">
        <v>6434</v>
      </c>
      <c r="U602" s="2" t="n">
        <v>1</v>
      </c>
      <c r="V602" s="2" t="s">
        <v>100</v>
      </c>
      <c r="W602" s="2" t="n">
        <v>1</v>
      </c>
      <c r="X602" s="2" t="s">
        <v>6435</v>
      </c>
      <c r="Y602" s="2" t="s">
        <v>6436</v>
      </c>
      <c r="Z602" s="2" t="s">
        <v>6437</v>
      </c>
      <c r="AA602" s="2"/>
      <c r="AB602" s="2"/>
      <c r="AC602" s="2"/>
      <c r="AD602" s="2"/>
      <c r="AE602" s="2"/>
      <c r="AF602" s="2" t="s">
        <v>6438</v>
      </c>
      <c r="AG602" s="2" t="s">
        <v>6439</v>
      </c>
      <c r="AH602" s="2" t="s">
        <v>6440</v>
      </c>
      <c r="AI602" s="2"/>
      <c r="AJ602" s="2"/>
      <c r="AK602" s="2"/>
      <c r="AL602" s="2"/>
      <c r="AM602" s="2"/>
      <c r="AN602" s="2" t="s">
        <v>87</v>
      </c>
      <c r="AO602" s="2" t="s">
        <v>6441</v>
      </c>
      <c r="AP602" s="2" t="s">
        <v>89</v>
      </c>
    </row>
    <row r="603" customFormat="false" ht="15" hidden="false" customHeight="false" outlineLevel="0" collapsed="false">
      <c r="A603" s="8" t="s">
        <v>6442</v>
      </c>
      <c r="B603" s="8" t="s">
        <v>6442</v>
      </c>
      <c r="C603" s="2" t="s">
        <v>6443</v>
      </c>
      <c r="D603" s="2" t="s">
        <v>141</v>
      </c>
      <c r="E603" s="2" t="s">
        <v>142</v>
      </c>
      <c r="F603" s="9" t="n">
        <f aca="false">Precios!N603</f>
        <v>282</v>
      </c>
      <c r="G603" s="2" t="n">
        <v>67</v>
      </c>
      <c r="H603" s="10" t="str">
        <f aca="false">Parámetros!$B$28</f>
        <v>Nuevo</v>
      </c>
      <c r="I603" s="10" t="str">
        <f aca="false">Parámetros!$B$29</f>
        <v>Clásica</v>
      </c>
      <c r="J603" s="11" t="s">
        <v>6444</v>
      </c>
      <c r="K603" s="10" t="str">
        <f aca="false">Parámetros!$B$30</f>
        <v>Mercado Envíos</v>
      </c>
      <c r="L603" s="2" t="str">
        <f aca="false">IF(F603&gt;=Parámetros!$B$7,"Envío gratis (obligatorio en Mercado Libre)",Parámetros!$B$31)</f>
        <v>A cargo del comprador</v>
      </c>
      <c r="M603" s="10" t="str">
        <f aca="false">Parámetros!$B$32</f>
        <v>No acepto</v>
      </c>
      <c r="N603" s="10" t="str">
        <f aca="false">Parámetros!$B$33</f>
        <v>Sin garantía</v>
      </c>
      <c r="O603" s="2"/>
      <c r="P603" s="2" t="s">
        <v>6136</v>
      </c>
      <c r="Q603" s="2" t="s">
        <v>6445</v>
      </c>
      <c r="R603" s="2"/>
      <c r="S603" s="2" t="s">
        <v>6446</v>
      </c>
      <c r="T603" s="2" t="s">
        <v>6447</v>
      </c>
      <c r="U603" s="2" t="n">
        <v>120</v>
      </c>
      <c r="V603" s="2" t="s">
        <v>77</v>
      </c>
      <c r="W603" s="2" t="n">
        <v>1</v>
      </c>
      <c r="X603" s="2" t="s">
        <v>6137</v>
      </c>
      <c r="Y603" s="2" t="s">
        <v>6448</v>
      </c>
      <c r="Z603" s="2" t="s">
        <v>133</v>
      </c>
      <c r="AA603" s="2" t="s">
        <v>6449</v>
      </c>
      <c r="AB603" s="2"/>
      <c r="AC603" s="2"/>
      <c r="AD603" s="2"/>
      <c r="AE603" s="2"/>
      <c r="AF603" s="2" t="s">
        <v>6450</v>
      </c>
      <c r="AG603" s="2" t="s">
        <v>6451</v>
      </c>
      <c r="AH603" s="2" t="s">
        <v>6452</v>
      </c>
      <c r="AI603" s="2" t="s">
        <v>6453</v>
      </c>
      <c r="AJ603" s="2" t="s">
        <v>6454</v>
      </c>
      <c r="AK603" s="2"/>
      <c r="AL603" s="2"/>
      <c r="AM603" s="2"/>
      <c r="AN603" s="2" t="s">
        <v>87</v>
      </c>
      <c r="AO603" s="2" t="s">
        <v>6455</v>
      </c>
      <c r="AP603" s="2" t="s">
        <v>89</v>
      </c>
    </row>
    <row r="604" customFormat="false" ht="15" hidden="false" customHeight="false" outlineLevel="0" collapsed="false">
      <c r="A604" s="8" t="s">
        <v>6456</v>
      </c>
      <c r="B604" s="8" t="s">
        <v>6456</v>
      </c>
      <c r="C604" s="2" t="s">
        <v>6457</v>
      </c>
      <c r="D604" s="2" t="s">
        <v>704</v>
      </c>
      <c r="E604" s="2" t="s">
        <v>705</v>
      </c>
      <c r="F604" s="9" t="n">
        <f aca="false">Precios!N604</f>
        <v>190</v>
      </c>
      <c r="G604" s="2" t="n">
        <v>135</v>
      </c>
      <c r="H604" s="10" t="str">
        <f aca="false">Parámetros!$B$28</f>
        <v>Nuevo</v>
      </c>
      <c r="I604" s="10" t="str">
        <f aca="false">Parámetros!$B$29</f>
        <v>Clásica</v>
      </c>
      <c r="J604" s="11" t="s">
        <v>6458</v>
      </c>
      <c r="K604" s="10" t="str">
        <f aca="false">Parámetros!$B$30</f>
        <v>Mercado Envíos</v>
      </c>
      <c r="L604" s="2" t="str">
        <f aca="false">IF(F604&gt;=Parámetros!$B$7,"Envío gratis (obligatorio en Mercado Libre)",Parámetros!$B$31)</f>
        <v>A cargo del comprador</v>
      </c>
      <c r="M604" s="10" t="str">
        <f aca="false">Parámetros!$B$32</f>
        <v>No acepto</v>
      </c>
      <c r="N604" s="10" t="str">
        <f aca="false">Parámetros!$B$33</f>
        <v>Sin garantía</v>
      </c>
      <c r="O604" s="2"/>
      <c r="P604" s="2" t="s">
        <v>2937</v>
      </c>
      <c r="Q604" s="2" t="s">
        <v>6342</v>
      </c>
      <c r="R604" s="2" t="s">
        <v>6459</v>
      </c>
      <c r="S604" s="2" t="s">
        <v>6460</v>
      </c>
      <c r="T604" s="2" t="s">
        <v>6461</v>
      </c>
      <c r="U604" s="2" t="n">
        <v>140</v>
      </c>
      <c r="V604" s="2" t="s">
        <v>77</v>
      </c>
      <c r="W604" s="2" t="n">
        <v>1</v>
      </c>
      <c r="X604" s="2" t="s">
        <v>6462</v>
      </c>
      <c r="Y604" s="2" t="s">
        <v>6463</v>
      </c>
      <c r="Z604" s="2" t="s">
        <v>133</v>
      </c>
      <c r="AA604" s="2" t="s">
        <v>6464</v>
      </c>
      <c r="AB604" s="2"/>
      <c r="AC604" s="2" t="s">
        <v>1318</v>
      </c>
      <c r="AD604" s="2"/>
      <c r="AE604" s="2"/>
      <c r="AF604" s="2" t="s">
        <v>6465</v>
      </c>
      <c r="AG604" s="2" t="s">
        <v>6466</v>
      </c>
      <c r="AH604" s="2" t="s">
        <v>6467</v>
      </c>
      <c r="AI604" s="2" t="s">
        <v>6468</v>
      </c>
      <c r="AJ604" s="2" t="s">
        <v>6469</v>
      </c>
      <c r="AK604" s="2"/>
      <c r="AL604" s="2"/>
      <c r="AM604" s="2"/>
      <c r="AN604" s="2" t="s">
        <v>87</v>
      </c>
      <c r="AO604" s="2" t="s">
        <v>6470</v>
      </c>
      <c r="AP604" s="2" t="s">
        <v>89</v>
      </c>
    </row>
    <row r="605" customFormat="false" ht="15" hidden="false" customHeight="false" outlineLevel="0" collapsed="false">
      <c r="A605" s="8" t="s">
        <v>6471</v>
      </c>
      <c r="B605" s="8" t="s">
        <v>6471</v>
      </c>
      <c r="C605" s="2" t="s">
        <v>6472</v>
      </c>
      <c r="D605" s="2" t="s">
        <v>2118</v>
      </c>
      <c r="E605" s="2" t="s">
        <v>2119</v>
      </c>
      <c r="F605" s="9" t="n">
        <f aca="false">Precios!N605</f>
        <v>66</v>
      </c>
      <c r="G605" s="2" t="n">
        <v>16</v>
      </c>
      <c r="H605" s="10" t="str">
        <f aca="false">Parámetros!$B$28</f>
        <v>Nuevo</v>
      </c>
      <c r="I605" s="10" t="str">
        <f aca="false">Parámetros!$B$29</f>
        <v>Clásica</v>
      </c>
      <c r="J605" s="11" t="s">
        <v>6473</v>
      </c>
      <c r="K605" s="10" t="str">
        <f aca="false">Parámetros!$B$30</f>
        <v>Mercado Envíos</v>
      </c>
      <c r="L605" s="2" t="str">
        <f aca="false">IF(F605&gt;=Parámetros!$B$7,"Envío gratis (obligatorio en Mercado Libre)",Parámetros!$B$31)</f>
        <v>A cargo del comprador</v>
      </c>
      <c r="M605" s="10" t="str">
        <f aca="false">Parámetros!$B$32</f>
        <v>No acepto</v>
      </c>
      <c r="N605" s="10" t="str">
        <f aca="false">Parámetros!$B$33</f>
        <v>Sin garantía</v>
      </c>
      <c r="O605" s="2"/>
      <c r="P605" s="2" t="s">
        <v>3009</v>
      </c>
      <c r="Q605" s="2" t="s">
        <v>594</v>
      </c>
      <c r="R605" s="2" t="s">
        <v>3010</v>
      </c>
      <c r="S605" s="2" t="s">
        <v>3011</v>
      </c>
      <c r="T605" s="2" t="s">
        <v>6474</v>
      </c>
      <c r="U605" s="2" t="n">
        <v>52</v>
      </c>
      <c r="V605" s="2" t="s">
        <v>77</v>
      </c>
      <c r="W605" s="2" t="n">
        <v>1</v>
      </c>
      <c r="X605" s="2"/>
      <c r="Y605" s="2"/>
      <c r="Z605" s="2"/>
      <c r="AA605" s="2"/>
      <c r="AB605" s="2"/>
      <c r="AC605" s="2" t="s">
        <v>6475</v>
      </c>
      <c r="AD605" s="2"/>
      <c r="AE605" s="2"/>
      <c r="AF605" s="2"/>
      <c r="AG605" s="2" t="s">
        <v>6476</v>
      </c>
      <c r="AH605" s="2" t="s">
        <v>6477</v>
      </c>
      <c r="AI605" s="2"/>
      <c r="AJ605" s="2"/>
      <c r="AK605" s="2"/>
      <c r="AL605" s="2"/>
      <c r="AM605" s="2"/>
      <c r="AN605" s="2" t="s">
        <v>172</v>
      </c>
      <c r="AO605" s="2" t="s">
        <v>6478</v>
      </c>
      <c r="AP605" s="2" t="s">
        <v>89</v>
      </c>
    </row>
    <row r="606" customFormat="false" ht="15" hidden="false" customHeight="false" outlineLevel="0" collapsed="false">
      <c r="A606" s="8" t="s">
        <v>6479</v>
      </c>
      <c r="B606" s="8" t="s">
        <v>6479</v>
      </c>
      <c r="C606" s="2" t="s">
        <v>6480</v>
      </c>
      <c r="D606" s="2" t="s">
        <v>1641</v>
      </c>
      <c r="E606" s="2" t="s">
        <v>1642</v>
      </c>
      <c r="F606" s="9" t="n">
        <f aca="false">Precios!N606</f>
        <v>60</v>
      </c>
      <c r="G606" s="2" t="n">
        <v>0</v>
      </c>
      <c r="H606" s="10" t="str">
        <f aca="false">Parámetros!$B$28</f>
        <v>Nuevo</v>
      </c>
      <c r="I606" s="10" t="str">
        <f aca="false">Parámetros!$B$29</f>
        <v>Clásica</v>
      </c>
      <c r="J606" s="11" t="s">
        <v>6481</v>
      </c>
      <c r="K606" s="10" t="str">
        <f aca="false">Parámetros!$B$30</f>
        <v>Mercado Envíos</v>
      </c>
      <c r="L606" s="2" t="str">
        <f aca="false">IF(F606&gt;=Parámetros!$B$7,"Envío gratis (obligatorio en Mercado Libre)",Parámetros!$B$31)</f>
        <v>A cargo del comprador</v>
      </c>
      <c r="M606" s="10" t="str">
        <f aca="false">Parámetros!$B$32</f>
        <v>No acepto</v>
      </c>
      <c r="N606" s="10" t="str">
        <f aca="false">Parámetros!$B$33</f>
        <v>Sin garantía</v>
      </c>
      <c r="O606" s="2"/>
      <c r="P606" s="2" t="s">
        <v>6482</v>
      </c>
      <c r="Q606" s="2" t="s">
        <v>6483</v>
      </c>
      <c r="R606" s="2"/>
      <c r="S606" s="2" t="s">
        <v>6484</v>
      </c>
      <c r="T606" s="2" t="s">
        <v>6485</v>
      </c>
      <c r="U606" s="2" t="n">
        <v>30</v>
      </c>
      <c r="V606" s="2" t="s">
        <v>100</v>
      </c>
      <c r="W606" s="2" t="n">
        <v>1</v>
      </c>
      <c r="X606" s="2" t="s">
        <v>6110</v>
      </c>
      <c r="Y606" s="2" t="s">
        <v>6486</v>
      </c>
      <c r="Z606" s="2" t="s">
        <v>337</v>
      </c>
      <c r="AA606" s="2"/>
      <c r="AB606" s="2"/>
      <c r="AC606" s="2"/>
      <c r="AD606" s="2"/>
      <c r="AE606" s="2"/>
      <c r="AF606" s="2"/>
      <c r="AG606" s="2" t="s">
        <v>6487</v>
      </c>
      <c r="AH606" s="2" t="s">
        <v>6488</v>
      </c>
      <c r="AI606" s="2" t="s">
        <v>6489</v>
      </c>
      <c r="AJ606" s="2"/>
      <c r="AK606" s="2"/>
      <c r="AL606" s="2"/>
      <c r="AM606" s="2"/>
      <c r="AN606" s="2" t="s">
        <v>87</v>
      </c>
      <c r="AO606" s="2" t="s">
        <v>6490</v>
      </c>
      <c r="AP606" s="2" t="s">
        <v>89</v>
      </c>
    </row>
    <row r="607" customFormat="false" ht="15" hidden="false" customHeight="false" outlineLevel="0" collapsed="false">
      <c r="A607" s="8" t="s">
        <v>6491</v>
      </c>
      <c r="B607" s="8" t="s">
        <v>6491</v>
      </c>
      <c r="C607" s="2" t="s">
        <v>6492</v>
      </c>
      <c r="D607" s="2" t="s">
        <v>993</v>
      </c>
      <c r="E607" s="2" t="s">
        <v>994</v>
      </c>
      <c r="F607" s="9" t="n">
        <f aca="false">Precios!N607</f>
        <v>518</v>
      </c>
      <c r="G607" s="2" t="n">
        <v>0</v>
      </c>
      <c r="H607" s="10" t="str">
        <f aca="false">Parámetros!$B$28</f>
        <v>Nuevo</v>
      </c>
      <c r="I607" s="10" t="str">
        <f aca="false">Parámetros!$B$29</f>
        <v>Clásica</v>
      </c>
      <c r="J607" s="11" t="s">
        <v>6493</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c r="P607" s="2" t="s">
        <v>6494</v>
      </c>
      <c r="Q607" s="2" t="s">
        <v>3520</v>
      </c>
      <c r="R607" s="2" t="s">
        <v>3048</v>
      </c>
      <c r="S607" s="2" t="s">
        <v>6495</v>
      </c>
      <c r="T607" s="2" t="s">
        <v>6496</v>
      </c>
      <c r="U607" s="2" t="n">
        <v>150</v>
      </c>
      <c r="V607" s="2" t="s">
        <v>77</v>
      </c>
      <c r="W607" s="2" t="n">
        <v>1</v>
      </c>
      <c r="X607" s="2" t="s">
        <v>6497</v>
      </c>
      <c r="Y607" s="2" t="s">
        <v>6498</v>
      </c>
      <c r="Z607" s="2" t="s">
        <v>133</v>
      </c>
      <c r="AA607" s="2"/>
      <c r="AB607" s="2"/>
      <c r="AC607" s="2"/>
      <c r="AD607" s="2"/>
      <c r="AE607" s="2"/>
      <c r="AF607" s="2"/>
      <c r="AG607" s="2" t="s">
        <v>6499</v>
      </c>
      <c r="AH607" s="2" t="s">
        <v>6500</v>
      </c>
      <c r="AI607" s="2" t="s">
        <v>6501</v>
      </c>
      <c r="AJ607" s="2"/>
      <c r="AK607" s="2"/>
      <c r="AL607" s="2"/>
      <c r="AM607" s="2"/>
      <c r="AN607" s="2" t="s">
        <v>87</v>
      </c>
      <c r="AO607" s="2" t="s">
        <v>6502</v>
      </c>
      <c r="AP607" s="2" t="s">
        <v>89</v>
      </c>
    </row>
    <row r="608" customFormat="false" ht="15" hidden="false" customHeight="false" outlineLevel="0" collapsed="false">
      <c r="A608" s="8" t="s">
        <v>6503</v>
      </c>
      <c r="B608" s="8" t="s">
        <v>6503</v>
      </c>
      <c r="C608" s="2" t="s">
        <v>6504</v>
      </c>
      <c r="D608" s="2" t="s">
        <v>5988</v>
      </c>
      <c r="E608" s="2" t="s">
        <v>5989</v>
      </c>
      <c r="F608" s="9" t="n">
        <f aca="false">Precios!N608</f>
        <v>96</v>
      </c>
      <c r="G608" s="2" t="n">
        <v>412</v>
      </c>
      <c r="H608" s="10" t="str">
        <f aca="false">Parámetros!$B$28</f>
        <v>Nuevo</v>
      </c>
      <c r="I608" s="10" t="str">
        <f aca="false">Parámetros!$B$29</f>
        <v>Clásica</v>
      </c>
      <c r="J608" s="11" t="s">
        <v>6505</v>
      </c>
      <c r="K608" s="10" t="str">
        <f aca="false">Parámetros!$B$30</f>
        <v>Mercado Envíos</v>
      </c>
      <c r="L608" s="2" t="str">
        <f aca="false">IF(F608&gt;=Parámetros!$B$7,"Envío gratis (obligatorio en Mercado Libre)",Parámetros!$B$31)</f>
        <v>A cargo del comprador</v>
      </c>
      <c r="M608" s="10" t="str">
        <f aca="false">Parámetros!$B$32</f>
        <v>No acepto</v>
      </c>
      <c r="N608" s="10" t="str">
        <f aca="false">Parámetros!$B$33</f>
        <v>Sin garantía</v>
      </c>
      <c r="O608" s="2"/>
      <c r="P608" s="2" t="s">
        <v>6506</v>
      </c>
      <c r="Q608" s="2" t="s">
        <v>594</v>
      </c>
      <c r="R608" s="2" t="s">
        <v>6507</v>
      </c>
      <c r="S608" s="2" t="s">
        <v>6508</v>
      </c>
      <c r="T608" s="2" t="s">
        <v>6509</v>
      </c>
      <c r="U608" s="2" t="n">
        <v>159</v>
      </c>
      <c r="V608" s="2" t="s">
        <v>77</v>
      </c>
      <c r="W608" s="2" t="n">
        <v>1</v>
      </c>
      <c r="X608" s="2"/>
      <c r="Y608" s="2"/>
      <c r="Z608" s="2"/>
      <c r="AA608" s="2"/>
      <c r="AB608" s="2"/>
      <c r="AC608" s="2" t="s">
        <v>6510</v>
      </c>
      <c r="AD608" s="2" t="s">
        <v>1000</v>
      </c>
      <c r="AE608" s="2"/>
      <c r="AF608" s="2"/>
      <c r="AG608" s="2" t="s">
        <v>6511</v>
      </c>
      <c r="AH608" s="2" t="s">
        <v>6512</v>
      </c>
      <c r="AI608" s="2" t="s">
        <v>6513</v>
      </c>
      <c r="AJ608" s="2"/>
      <c r="AK608" s="2"/>
      <c r="AL608" s="2"/>
      <c r="AM608" s="2"/>
      <c r="AN608" s="2" t="s">
        <v>172</v>
      </c>
      <c r="AO608" s="2" t="s">
        <v>6514</v>
      </c>
      <c r="AP608" s="2" t="s">
        <v>89</v>
      </c>
    </row>
    <row r="609" customFormat="false" ht="15" hidden="false" customHeight="false" outlineLevel="0" collapsed="false">
      <c r="A609" s="8" t="s">
        <v>6515</v>
      </c>
      <c r="B609" s="8" t="s">
        <v>6515</v>
      </c>
      <c r="C609" s="2" t="s">
        <v>6516</v>
      </c>
      <c r="D609" s="2" t="s">
        <v>704</v>
      </c>
      <c r="E609" s="2" t="s">
        <v>705</v>
      </c>
      <c r="F609" s="9" t="n">
        <f aca="false">Precios!N609</f>
        <v>284</v>
      </c>
      <c r="G609" s="2" t="n">
        <v>4</v>
      </c>
      <c r="H609" s="10" t="str">
        <f aca="false">Parámetros!$B$28</f>
        <v>Nuevo</v>
      </c>
      <c r="I609" s="10" t="str">
        <f aca="false">Parámetros!$B$29</f>
        <v>Clásica</v>
      </c>
      <c r="J609" s="11" t="s">
        <v>6517</v>
      </c>
      <c r="K609" s="10" t="str">
        <f aca="false">Parámetros!$B$30</f>
        <v>Mercado Envíos</v>
      </c>
      <c r="L609" s="2" t="str">
        <f aca="false">IF(F609&gt;=Parámetros!$B$7,"Envío gratis (obligatorio en Mercado Libre)",Parámetros!$B$31)</f>
        <v>A cargo del comprador</v>
      </c>
      <c r="M609" s="10" t="str">
        <f aca="false">Parámetros!$B$32</f>
        <v>No acepto</v>
      </c>
      <c r="N609" s="10" t="str">
        <f aca="false">Parámetros!$B$33</f>
        <v>Sin garantía</v>
      </c>
      <c r="O609" s="2"/>
      <c r="P609" s="2" t="s">
        <v>5182</v>
      </c>
      <c r="Q609" s="2" t="s">
        <v>6445</v>
      </c>
      <c r="R609" s="2" t="s">
        <v>6518</v>
      </c>
      <c r="S609" s="2" t="s">
        <v>6519</v>
      </c>
      <c r="T609" s="2" t="s">
        <v>6520</v>
      </c>
      <c r="U609" s="2" t="n">
        <v>15</v>
      </c>
      <c r="V609" s="2" t="s">
        <v>130</v>
      </c>
      <c r="W609" s="2" t="n">
        <v>15</v>
      </c>
      <c r="X609" s="2" t="s">
        <v>6521</v>
      </c>
      <c r="Y609" s="2" t="s">
        <v>6522</v>
      </c>
      <c r="Z609" s="2" t="s">
        <v>133</v>
      </c>
      <c r="AA609" s="2" t="s">
        <v>6523</v>
      </c>
      <c r="AB609" s="2"/>
      <c r="AC609" s="2"/>
      <c r="AD609" s="2"/>
      <c r="AE609" s="2"/>
      <c r="AF609" s="2"/>
      <c r="AG609" s="2" t="s">
        <v>6524</v>
      </c>
      <c r="AH609" s="2" t="s">
        <v>6525</v>
      </c>
      <c r="AI609" s="2" t="s">
        <v>6526</v>
      </c>
      <c r="AJ609" s="2"/>
      <c r="AK609" s="2"/>
      <c r="AL609" s="2"/>
      <c r="AM609" s="2"/>
      <c r="AN609" s="2" t="s">
        <v>87</v>
      </c>
      <c r="AO609" s="2" t="s">
        <v>6527</v>
      </c>
      <c r="AP609" s="2" t="s">
        <v>89</v>
      </c>
    </row>
    <row r="610" customFormat="false" ht="15" hidden="false" customHeight="false" outlineLevel="0" collapsed="false">
      <c r="A610" s="8" t="s">
        <v>6528</v>
      </c>
      <c r="B610" s="8" t="s">
        <v>6528</v>
      </c>
      <c r="C610" s="2" t="s">
        <v>6529</v>
      </c>
      <c r="D610" s="2" t="s">
        <v>963</v>
      </c>
      <c r="E610" s="2" t="s">
        <v>964</v>
      </c>
      <c r="F610" s="9" t="n">
        <f aca="false">Precios!N610</f>
        <v>121</v>
      </c>
      <c r="G610" s="2" t="n">
        <v>232</v>
      </c>
      <c r="H610" s="10" t="str">
        <f aca="false">Parámetros!$B$28</f>
        <v>Nuevo</v>
      </c>
      <c r="I610" s="10" t="str">
        <f aca="false">Parámetros!$B$29</f>
        <v>Clásica</v>
      </c>
      <c r="J610" s="11" t="s">
        <v>6530</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c r="P610" s="2" t="s">
        <v>6531</v>
      </c>
      <c r="Q610" s="2" t="s">
        <v>5078</v>
      </c>
      <c r="R610" s="2"/>
      <c r="S610" s="2" t="s">
        <v>1795</v>
      </c>
      <c r="T610" s="2" t="s">
        <v>6532</v>
      </c>
      <c r="U610" s="2" t="n">
        <v>20</v>
      </c>
      <c r="V610" s="2" t="s">
        <v>130</v>
      </c>
      <c r="W610" s="2" t="n">
        <v>20</v>
      </c>
      <c r="X610" s="2" t="s">
        <v>6533</v>
      </c>
      <c r="Y610" s="2" t="s">
        <v>6534</v>
      </c>
      <c r="Z610" s="2" t="s">
        <v>133</v>
      </c>
      <c r="AA610" s="2" t="s">
        <v>81</v>
      </c>
      <c r="AB610" s="2"/>
      <c r="AC610" s="2"/>
      <c r="AD610" s="2"/>
      <c r="AE610" s="2"/>
      <c r="AF610" s="2"/>
      <c r="AG610" s="2" t="s">
        <v>6388</v>
      </c>
      <c r="AH610" s="2" t="s">
        <v>6535</v>
      </c>
      <c r="AI610" s="2" t="s">
        <v>6536</v>
      </c>
      <c r="AJ610" s="2" t="s">
        <v>6537</v>
      </c>
      <c r="AK610" s="2"/>
      <c r="AL610" s="2"/>
      <c r="AM610" s="2"/>
      <c r="AN610" s="2" t="s">
        <v>87</v>
      </c>
      <c r="AO610" s="2" t="s">
        <v>6538</v>
      </c>
      <c r="AP610" s="2" t="s">
        <v>89</v>
      </c>
    </row>
    <row r="611" customFormat="false" ht="15" hidden="false" customHeight="false" outlineLevel="0" collapsed="false">
      <c r="A611" s="8" t="s">
        <v>6539</v>
      </c>
      <c r="B611" s="8" t="s">
        <v>6539</v>
      </c>
      <c r="C611" s="2" t="s">
        <v>6540</v>
      </c>
      <c r="D611" s="2" t="s">
        <v>5988</v>
      </c>
      <c r="E611" s="2" t="s">
        <v>5989</v>
      </c>
      <c r="F611" s="9" t="n">
        <f aca="false">Precios!N611</f>
        <v>80</v>
      </c>
      <c r="G611" s="2" t="n">
        <v>213</v>
      </c>
      <c r="H611" s="10" t="str">
        <f aca="false">Parámetros!$B$28</f>
        <v>Nuevo</v>
      </c>
      <c r="I611" s="10" t="str">
        <f aca="false">Parámetros!$B$29</f>
        <v>Clásica</v>
      </c>
      <c r="J611" s="11" t="s">
        <v>6541</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c r="P611" s="2" t="s">
        <v>6542</v>
      </c>
      <c r="Q611" s="2" t="s">
        <v>5538</v>
      </c>
      <c r="R611" s="2" t="s">
        <v>6543</v>
      </c>
      <c r="S611" s="2" t="s">
        <v>6544</v>
      </c>
      <c r="T611" s="2" t="s">
        <v>6545</v>
      </c>
      <c r="U611" s="2" t="n">
        <v>150</v>
      </c>
      <c r="V611" s="2" t="s">
        <v>77</v>
      </c>
      <c r="W611" s="2" t="n">
        <v>1</v>
      </c>
      <c r="X611" s="2"/>
      <c r="Y611" s="2"/>
      <c r="Z611" s="2"/>
      <c r="AA611" s="2"/>
      <c r="AB611" s="2"/>
      <c r="AC611" s="2" t="s">
        <v>6546</v>
      </c>
      <c r="AD611" s="2" t="s">
        <v>1000</v>
      </c>
      <c r="AE611" s="2"/>
      <c r="AF611" s="2"/>
      <c r="AG611" s="2" t="s">
        <v>6547</v>
      </c>
      <c r="AH611" s="2" t="s">
        <v>6548</v>
      </c>
      <c r="AI611" s="2"/>
      <c r="AJ611" s="2"/>
      <c r="AK611" s="2"/>
      <c r="AL611" s="2"/>
      <c r="AM611" s="2"/>
      <c r="AN611" s="2" t="s">
        <v>172</v>
      </c>
      <c r="AO611" s="2" t="s">
        <v>6549</v>
      </c>
      <c r="AP611" s="2" t="s">
        <v>89</v>
      </c>
    </row>
    <row r="612" customFormat="false" ht="15" hidden="false" customHeight="false" outlineLevel="0" collapsed="false">
      <c r="A612" s="8" t="s">
        <v>6550</v>
      </c>
      <c r="B612" s="8" t="s">
        <v>6550</v>
      </c>
      <c r="C612" s="2" t="s">
        <v>6551</v>
      </c>
      <c r="D612" s="2" t="s">
        <v>5565</v>
      </c>
      <c r="E612" s="2" t="s">
        <v>5566</v>
      </c>
      <c r="F612" s="9" t="n">
        <f aca="false">Precios!N612</f>
        <v>610</v>
      </c>
      <c r="G612" s="2" t="n">
        <v>180</v>
      </c>
      <c r="H612" s="10" t="str">
        <f aca="false">Parámetros!$B$28</f>
        <v>Nuevo</v>
      </c>
      <c r="I612" s="10" t="str">
        <f aca="false">Parámetros!$B$29</f>
        <v>Clásica</v>
      </c>
      <c r="J612" s="11" t="s">
        <v>6552</v>
      </c>
      <c r="K612" s="10" t="str">
        <f aca="false">Parámetros!$B$30</f>
        <v>Mercado Envíos</v>
      </c>
      <c r="L612" s="2" t="str">
        <f aca="false">IF(F612&gt;=Parámetros!$B$7,"Envío gratis (obligatorio en Mercado Libre)",Parámetros!$B$31)</f>
        <v>Envío gratis (obligatorio en Mercado Libre)</v>
      </c>
      <c r="M612" s="10" t="str">
        <f aca="false">Parámetros!$B$32</f>
        <v>No acepto</v>
      </c>
      <c r="N612" s="10" t="str">
        <f aca="false">Parámetros!$B$33</f>
        <v>Sin garantía</v>
      </c>
      <c r="O612" s="2" t="s">
        <v>6553</v>
      </c>
      <c r="P612" s="2" t="s">
        <v>6554</v>
      </c>
      <c r="Q612" s="2"/>
      <c r="R612" s="2" t="s">
        <v>4173</v>
      </c>
      <c r="S612" s="2" t="s">
        <v>6555</v>
      </c>
      <c r="T612" s="2" t="s">
        <v>6556</v>
      </c>
      <c r="U612" s="2" t="n">
        <v>100</v>
      </c>
      <c r="V612" s="2" t="s">
        <v>6557</v>
      </c>
      <c r="W612" s="2" t="n">
        <v>100</v>
      </c>
      <c r="X612" s="2"/>
      <c r="Y612" s="2"/>
      <c r="Z612" s="2"/>
      <c r="AA612" s="2"/>
      <c r="AB612" s="2"/>
      <c r="AC612" s="2" t="s">
        <v>6558</v>
      </c>
      <c r="AD612" s="2"/>
      <c r="AE612" s="2"/>
      <c r="AF612" s="2"/>
      <c r="AG612" s="2" t="s">
        <v>6559</v>
      </c>
      <c r="AH612" s="2" t="s">
        <v>6560</v>
      </c>
      <c r="AI612" s="2" t="s">
        <v>6561</v>
      </c>
      <c r="AJ612" s="2"/>
      <c r="AK612" s="2"/>
      <c r="AL612" s="2"/>
      <c r="AM612" s="2"/>
      <c r="AN612" s="2" t="s">
        <v>87</v>
      </c>
      <c r="AO612" s="2" t="s">
        <v>6562</v>
      </c>
      <c r="AP612" s="2" t="s">
        <v>89</v>
      </c>
    </row>
    <row r="613" customFormat="false" ht="15" hidden="false" customHeight="false" outlineLevel="0" collapsed="false">
      <c r="A613" s="8" t="s">
        <v>6563</v>
      </c>
      <c r="B613" s="8" t="s">
        <v>6563</v>
      </c>
      <c r="C613" s="2" t="s">
        <v>6564</v>
      </c>
      <c r="D613" s="2" t="s">
        <v>963</v>
      </c>
      <c r="E613" s="2" t="s">
        <v>964</v>
      </c>
      <c r="F613" s="9" t="n">
        <f aca="false">Precios!N613</f>
        <v>1254</v>
      </c>
      <c r="G613" s="2" t="n">
        <v>25</v>
      </c>
      <c r="H613" s="10" t="str">
        <f aca="false">Parámetros!$B$28</f>
        <v>Nuevo</v>
      </c>
      <c r="I613" s="10" t="str">
        <f aca="false">Parámetros!$B$29</f>
        <v>Clásica</v>
      </c>
      <c r="J613" s="11" t="s">
        <v>6565</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6566</v>
      </c>
      <c r="Q613" s="2" t="s">
        <v>831</v>
      </c>
      <c r="R613" s="2"/>
      <c r="S613" s="2" t="s">
        <v>2046</v>
      </c>
      <c r="T613" s="2" t="s">
        <v>4850</v>
      </c>
      <c r="U613" s="2" t="n">
        <v>30</v>
      </c>
      <c r="V613" s="2" t="s">
        <v>130</v>
      </c>
      <c r="W613" s="2" t="n">
        <v>30</v>
      </c>
      <c r="X613" s="2" t="s">
        <v>6567</v>
      </c>
      <c r="Y613" s="2" t="s">
        <v>4230</v>
      </c>
      <c r="Z613" s="2" t="s">
        <v>133</v>
      </c>
      <c r="AA613" s="2" t="s">
        <v>81</v>
      </c>
      <c r="AB613" s="2"/>
      <c r="AC613" s="2"/>
      <c r="AD613" s="2"/>
      <c r="AE613" s="2"/>
      <c r="AF613" s="2"/>
      <c r="AG613" s="2" t="s">
        <v>6568</v>
      </c>
      <c r="AH613" s="2" t="s">
        <v>6569</v>
      </c>
      <c r="AI613" s="2" t="s">
        <v>6570</v>
      </c>
      <c r="AJ613" s="2"/>
      <c r="AK613" s="2"/>
      <c r="AL613" s="2"/>
      <c r="AM613" s="2"/>
      <c r="AN613" s="2" t="s">
        <v>87</v>
      </c>
      <c r="AO613" s="2" t="s">
        <v>6571</v>
      </c>
      <c r="AP613" s="2" t="s">
        <v>89</v>
      </c>
    </row>
    <row r="614" customFormat="false" ht="15" hidden="false" customHeight="false" outlineLevel="0" collapsed="false">
      <c r="A614" s="8" t="s">
        <v>6572</v>
      </c>
      <c r="B614" s="8" t="s">
        <v>6572</v>
      </c>
      <c r="C614" s="2" t="s">
        <v>6573</v>
      </c>
      <c r="D614" s="2" t="s">
        <v>300</v>
      </c>
      <c r="E614" s="2" t="s">
        <v>301</v>
      </c>
      <c r="F614" s="9" t="n">
        <f aca="false">Precios!N614</f>
        <v>359</v>
      </c>
      <c r="G614" s="2" t="n">
        <v>2</v>
      </c>
      <c r="H614" s="10" t="str">
        <f aca="false">Parámetros!$B$28</f>
        <v>Nuevo</v>
      </c>
      <c r="I614" s="10" t="str">
        <f aca="false">Parámetros!$B$29</f>
        <v>Clásica</v>
      </c>
      <c r="J614" s="11" t="s">
        <v>6574</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c r="P614" s="2" t="s">
        <v>6575</v>
      </c>
      <c r="Q614" s="2" t="s">
        <v>6576</v>
      </c>
      <c r="R614" s="2" t="s">
        <v>6577</v>
      </c>
      <c r="S614" s="2" t="s">
        <v>6578</v>
      </c>
      <c r="T614" s="2" t="s">
        <v>3724</v>
      </c>
      <c r="U614" s="2" t="n">
        <v>5</v>
      </c>
      <c r="V614" s="2" t="s">
        <v>77</v>
      </c>
      <c r="W614" s="2" t="n">
        <v>1</v>
      </c>
      <c r="X614" s="2" t="s">
        <v>6579</v>
      </c>
      <c r="Y614" s="2" t="s">
        <v>6580</v>
      </c>
      <c r="Z614" s="2" t="s">
        <v>133</v>
      </c>
      <c r="AA614" s="2"/>
      <c r="AB614" s="2"/>
      <c r="AC614" s="2"/>
      <c r="AD614" s="2"/>
      <c r="AE614" s="2"/>
      <c r="AF614" s="2"/>
      <c r="AG614" s="2" t="s">
        <v>6581</v>
      </c>
      <c r="AH614" s="2" t="s">
        <v>6582</v>
      </c>
      <c r="AI614" s="2" t="s">
        <v>6583</v>
      </c>
      <c r="AJ614" s="2"/>
      <c r="AK614" s="2"/>
      <c r="AL614" s="2"/>
      <c r="AM614" s="2"/>
      <c r="AN614" s="2" t="s">
        <v>87</v>
      </c>
      <c r="AO614" s="2" t="s">
        <v>6584</v>
      </c>
      <c r="AP614" s="2" t="s">
        <v>89</v>
      </c>
    </row>
    <row r="615" customFormat="false" ht="15" hidden="false" customHeight="false" outlineLevel="0" collapsed="false">
      <c r="A615" s="8" t="s">
        <v>6585</v>
      </c>
      <c r="B615" s="8" t="s">
        <v>6585</v>
      </c>
      <c r="C615" s="2" t="s">
        <v>6586</v>
      </c>
      <c r="D615" s="2" t="s">
        <v>141</v>
      </c>
      <c r="E615" s="2" t="s">
        <v>142</v>
      </c>
      <c r="F615" s="9" t="n">
        <f aca="false">Precios!N615</f>
        <v>433</v>
      </c>
      <c r="G615" s="2" t="n">
        <v>0</v>
      </c>
      <c r="H615" s="10" t="str">
        <f aca="false">Parámetros!$B$28</f>
        <v>Nuevo</v>
      </c>
      <c r="I615" s="10" t="str">
        <f aca="false">Parámetros!$B$29</f>
        <v>Clásica</v>
      </c>
      <c r="J615" s="11" t="s">
        <v>6587</v>
      </c>
      <c r="K615" s="10" t="str">
        <f aca="false">Parámetros!$B$30</f>
        <v>Mercado Envíos</v>
      </c>
      <c r="L615" s="2" t="str">
        <f aca="false">IF(F615&gt;=Parámetros!$B$7,"Envío gratis (obligatorio en Mercado Libre)",Parámetros!$B$31)</f>
        <v>Envío gratis (obligatorio en Mercado Libre)</v>
      </c>
      <c r="M615" s="10" t="str">
        <f aca="false">Parámetros!$B$32</f>
        <v>No acepto</v>
      </c>
      <c r="N615" s="10" t="str">
        <f aca="false">Parámetros!$B$33</f>
        <v>Sin garantía</v>
      </c>
      <c r="O615" s="2"/>
      <c r="P615" s="2" t="s">
        <v>6588</v>
      </c>
      <c r="Q615" s="2" t="s">
        <v>1573</v>
      </c>
      <c r="R615" s="2"/>
      <c r="S615" s="2"/>
      <c r="T615" s="2" t="s">
        <v>6589</v>
      </c>
      <c r="U615" s="2" t="n">
        <v>220</v>
      </c>
      <c r="V615" s="2" t="s">
        <v>77</v>
      </c>
      <c r="W615" s="2" t="n">
        <v>1</v>
      </c>
      <c r="X615" s="2" t="s">
        <v>6590</v>
      </c>
      <c r="Y615" s="2" t="s">
        <v>6591</v>
      </c>
      <c r="Z615" s="2" t="s">
        <v>133</v>
      </c>
      <c r="AA615" s="2"/>
      <c r="AB615" s="2"/>
      <c r="AC615" s="2"/>
      <c r="AD615" s="2"/>
      <c r="AE615" s="2"/>
      <c r="AF615" s="2"/>
      <c r="AG615" s="2" t="s">
        <v>6592</v>
      </c>
      <c r="AH615" s="2" t="s">
        <v>6593</v>
      </c>
      <c r="AI615" s="2"/>
      <c r="AJ615" s="2"/>
      <c r="AK615" s="2"/>
      <c r="AL615" s="2"/>
      <c r="AM615" s="2"/>
      <c r="AN615" s="2" t="s">
        <v>87</v>
      </c>
      <c r="AO615" s="2" t="s">
        <v>6594</v>
      </c>
      <c r="AP615" s="2" t="s">
        <v>89</v>
      </c>
    </row>
    <row r="616" customFormat="false" ht="15" hidden="false" customHeight="false" outlineLevel="0" collapsed="false">
      <c r="A616" s="8" t="s">
        <v>6595</v>
      </c>
      <c r="B616" s="8" t="s">
        <v>6595</v>
      </c>
      <c r="C616" s="2" t="s">
        <v>6596</v>
      </c>
      <c r="D616" s="2" t="s">
        <v>448</v>
      </c>
      <c r="E616" s="2" t="s">
        <v>449</v>
      </c>
      <c r="F616" s="9" t="n">
        <f aca="false">Precios!N616</f>
        <v>299</v>
      </c>
      <c r="G616" s="2" t="n">
        <v>24</v>
      </c>
      <c r="H616" s="10" t="str">
        <f aca="false">Parámetros!$B$28</f>
        <v>Nuevo</v>
      </c>
      <c r="I616" s="10" t="str">
        <f aca="false">Parámetros!$B$29</f>
        <v>Clásica</v>
      </c>
      <c r="J616" s="11" t="s">
        <v>6597</v>
      </c>
      <c r="K616" s="10" t="str">
        <f aca="false">Parámetros!$B$30</f>
        <v>Mercado Envíos</v>
      </c>
      <c r="L616" s="2" t="str">
        <f aca="false">IF(F616&gt;=Parámetros!$B$7,"Envío gratis (obligatorio en Mercado Libre)",Parámetros!$B$31)</f>
        <v>Envío gratis (obligatorio en Mercado Libre)</v>
      </c>
      <c r="M616" s="10" t="str">
        <f aca="false">Parámetros!$B$32</f>
        <v>No acepto</v>
      </c>
      <c r="N616" s="10" t="str">
        <f aca="false">Parámetros!$B$33</f>
        <v>Sin garantía</v>
      </c>
      <c r="O616" s="2"/>
      <c r="P616" s="2" t="s">
        <v>983</v>
      </c>
      <c r="Q616" s="2" t="s">
        <v>830</v>
      </c>
      <c r="R616" s="2" t="s">
        <v>6598</v>
      </c>
      <c r="S616" s="2"/>
      <c r="T616" s="2" t="s">
        <v>6599</v>
      </c>
      <c r="U616" s="2" t="n">
        <v>60</v>
      </c>
      <c r="V616" s="2" t="s">
        <v>77</v>
      </c>
      <c r="W616" s="2" t="n">
        <v>1</v>
      </c>
      <c r="X616" s="2" t="s">
        <v>6600</v>
      </c>
      <c r="Y616" s="2" t="s">
        <v>3256</v>
      </c>
      <c r="Z616" s="2" t="s">
        <v>133</v>
      </c>
      <c r="AA616" s="2"/>
      <c r="AB616" s="2"/>
      <c r="AC616" s="2"/>
      <c r="AD616" s="2"/>
      <c r="AE616" s="2"/>
      <c r="AF616" s="2" t="s">
        <v>6601</v>
      </c>
      <c r="AG616" s="2" t="s">
        <v>6602</v>
      </c>
      <c r="AH616" s="2" t="s">
        <v>6603</v>
      </c>
      <c r="AI616" s="2" t="s">
        <v>6604</v>
      </c>
      <c r="AJ616" s="2"/>
      <c r="AK616" s="2"/>
      <c r="AL616" s="2"/>
      <c r="AM616" s="2"/>
      <c r="AN616" s="2" t="s">
        <v>87</v>
      </c>
      <c r="AO616" s="2" t="s">
        <v>6605</v>
      </c>
      <c r="AP616" s="2" t="s">
        <v>89</v>
      </c>
    </row>
    <row r="617" customFormat="false" ht="15" hidden="false" customHeight="false" outlineLevel="0" collapsed="false">
      <c r="A617" s="8" t="s">
        <v>6606</v>
      </c>
      <c r="B617" s="8" t="s">
        <v>6606</v>
      </c>
      <c r="C617" s="2" t="s">
        <v>6607</v>
      </c>
      <c r="D617" s="2" t="s">
        <v>2732</v>
      </c>
      <c r="E617" s="2" t="s">
        <v>2733</v>
      </c>
      <c r="F617" s="9" t="n">
        <f aca="false">Precios!N617</f>
        <v>411</v>
      </c>
      <c r="G617" s="2" t="n">
        <v>0</v>
      </c>
      <c r="H617" s="10" t="str">
        <f aca="false">Parámetros!$B$28</f>
        <v>Nuevo</v>
      </c>
      <c r="I617" s="10" t="str">
        <f aca="false">Parámetros!$B$29</f>
        <v>Clásica</v>
      </c>
      <c r="J617" s="11" t="s">
        <v>6608</v>
      </c>
      <c r="K617" s="10" t="str">
        <f aca="false">Parámetros!$B$30</f>
        <v>Mercado Envíos</v>
      </c>
      <c r="L617" s="2" t="str">
        <f aca="false">IF(F617&gt;=Parámetros!$B$7,"Envío gratis (obligatorio en Mercado Libre)",Parámetros!$B$31)</f>
        <v>Envío gratis (obligatorio en Mercado Libre)</v>
      </c>
      <c r="M617" s="10" t="str">
        <f aca="false">Parámetros!$B$32</f>
        <v>No acepto</v>
      </c>
      <c r="N617" s="10" t="str">
        <f aca="false">Parámetros!$B$33</f>
        <v>Sin garantía</v>
      </c>
      <c r="O617" s="2"/>
      <c r="P617" s="2" t="s">
        <v>6609</v>
      </c>
      <c r="Q617" s="2" t="s">
        <v>1022</v>
      </c>
      <c r="R617" s="2"/>
      <c r="S617" s="2"/>
      <c r="T617" s="2" t="s">
        <v>6610</v>
      </c>
      <c r="U617" s="2" t="n">
        <v>10</v>
      </c>
      <c r="V617" s="2" t="s">
        <v>130</v>
      </c>
      <c r="W617" s="2" t="n">
        <v>10</v>
      </c>
      <c r="X617" s="2" t="s">
        <v>6611</v>
      </c>
      <c r="Y617" s="2" t="s">
        <v>6612</v>
      </c>
      <c r="Z617" s="2" t="s">
        <v>133</v>
      </c>
      <c r="AA617" s="2" t="s">
        <v>533</v>
      </c>
      <c r="AB617" s="2"/>
      <c r="AC617" s="2"/>
      <c r="AD617" s="2"/>
      <c r="AE617" s="2"/>
      <c r="AF617" s="2"/>
      <c r="AG617" s="2" t="s">
        <v>6613</v>
      </c>
      <c r="AH617" s="2" t="s">
        <v>6614</v>
      </c>
      <c r="AI617" s="2" t="s">
        <v>6615</v>
      </c>
      <c r="AJ617" s="2"/>
      <c r="AK617" s="2"/>
      <c r="AL617" s="2"/>
      <c r="AM617" s="2"/>
      <c r="AN617" s="2" t="s">
        <v>87</v>
      </c>
      <c r="AO617" s="2" t="s">
        <v>6616</v>
      </c>
      <c r="AP617" s="2" t="s">
        <v>89</v>
      </c>
    </row>
    <row r="618" customFormat="false" ht="15" hidden="false" customHeight="false" outlineLevel="0" collapsed="false">
      <c r="A618" s="8" t="s">
        <v>6617</v>
      </c>
      <c r="B618" s="8" t="s">
        <v>6617</v>
      </c>
      <c r="C618" s="2" t="s">
        <v>6618</v>
      </c>
      <c r="D618" s="2" t="s">
        <v>2732</v>
      </c>
      <c r="E618" s="2" t="s">
        <v>2733</v>
      </c>
      <c r="F618" s="9" t="n">
        <f aca="false">Precios!N618</f>
        <v>299</v>
      </c>
      <c r="G618" s="2" t="n">
        <v>98</v>
      </c>
      <c r="H618" s="10" t="str">
        <f aca="false">Parámetros!$B$28</f>
        <v>Nuevo</v>
      </c>
      <c r="I618" s="10" t="str">
        <f aca="false">Parámetros!$B$29</f>
        <v>Clásica</v>
      </c>
      <c r="J618" s="11" t="s">
        <v>6619</v>
      </c>
      <c r="K618" s="10" t="str">
        <f aca="false">Parámetros!$B$30</f>
        <v>Mercado Envíos</v>
      </c>
      <c r="L618" s="2" t="str">
        <f aca="false">IF(F618&gt;=Parámetros!$B$7,"Envío gratis (obligatorio en Mercado Libre)",Parámetros!$B$31)</f>
        <v>Envío gratis (obligatorio en Mercado Libre)</v>
      </c>
      <c r="M618" s="10" t="str">
        <f aca="false">Parámetros!$B$32</f>
        <v>No acepto</v>
      </c>
      <c r="N618" s="10" t="str">
        <f aca="false">Parámetros!$B$33</f>
        <v>Sin garantía</v>
      </c>
      <c r="O618" s="2"/>
      <c r="P618" s="2" t="s">
        <v>5291</v>
      </c>
      <c r="Q618" s="2" t="s">
        <v>830</v>
      </c>
      <c r="R618" s="2" t="s">
        <v>831</v>
      </c>
      <c r="S618" s="2"/>
      <c r="T618" s="2" t="s">
        <v>6610</v>
      </c>
      <c r="U618" s="2" t="n">
        <v>10</v>
      </c>
      <c r="V618" s="2" t="s">
        <v>130</v>
      </c>
      <c r="W618" s="2" t="n">
        <v>10</v>
      </c>
      <c r="X618" s="2" t="s">
        <v>6620</v>
      </c>
      <c r="Y618" s="2" t="s">
        <v>6621</v>
      </c>
      <c r="Z618" s="2" t="s">
        <v>133</v>
      </c>
      <c r="AA618" s="2"/>
      <c r="AB618" s="2"/>
      <c r="AC618" s="2"/>
      <c r="AD618" s="2"/>
      <c r="AE618" s="2"/>
      <c r="AF618" s="2" t="s">
        <v>6622</v>
      </c>
      <c r="AG618" s="2" t="s">
        <v>6623</v>
      </c>
      <c r="AH618" s="2" t="s">
        <v>6624</v>
      </c>
      <c r="AI618" s="2"/>
      <c r="AJ618" s="2"/>
      <c r="AK618" s="2"/>
      <c r="AL618" s="2"/>
      <c r="AM618" s="2"/>
      <c r="AN618" s="2" t="s">
        <v>87</v>
      </c>
      <c r="AO618" s="2" t="s">
        <v>6625</v>
      </c>
      <c r="AP618" s="2" t="s">
        <v>89</v>
      </c>
    </row>
    <row r="619" customFormat="false" ht="15" hidden="false" customHeight="false" outlineLevel="0" collapsed="false">
      <c r="A619" s="8" t="s">
        <v>6626</v>
      </c>
      <c r="B619" s="8" t="s">
        <v>6626</v>
      </c>
      <c r="C619" s="2" t="s">
        <v>6627</v>
      </c>
      <c r="D619" s="2" t="s">
        <v>300</v>
      </c>
      <c r="E619" s="2" t="s">
        <v>301</v>
      </c>
      <c r="F619" s="9" t="n">
        <f aca="false">Precios!N619</f>
        <v>327</v>
      </c>
      <c r="G619" s="2" t="n">
        <v>14</v>
      </c>
      <c r="H619" s="10" t="str">
        <f aca="false">Parámetros!$B$28</f>
        <v>Nuevo</v>
      </c>
      <c r="I619" s="10" t="str">
        <f aca="false">Parámetros!$B$29</f>
        <v>Clásica</v>
      </c>
      <c r="J619" s="11" t="s">
        <v>6628</v>
      </c>
      <c r="K619" s="10" t="str">
        <f aca="false">Parámetros!$B$30</f>
        <v>Mercado Envíos</v>
      </c>
      <c r="L619" s="2" t="str">
        <f aca="false">IF(F619&gt;=Parámetros!$B$7,"Envío gratis (obligatorio en Mercado Libre)",Parámetros!$B$31)</f>
        <v>Envío gratis (obligatorio en Mercado Libre)</v>
      </c>
      <c r="M619" s="10" t="str">
        <f aca="false">Parámetros!$B$32</f>
        <v>No acepto</v>
      </c>
      <c r="N619" s="10" t="str">
        <f aca="false">Parámetros!$B$33</f>
        <v>Sin garantía</v>
      </c>
      <c r="O619" s="2" t="s">
        <v>6629</v>
      </c>
      <c r="P619" s="2" t="s">
        <v>6630</v>
      </c>
      <c r="Q619" s="2" t="s">
        <v>928</v>
      </c>
      <c r="R619" s="2"/>
      <c r="S619" s="2"/>
      <c r="T619" s="2" t="s">
        <v>6631</v>
      </c>
      <c r="U619" s="2" t="n">
        <v>2</v>
      </c>
      <c r="V619" s="2" t="s">
        <v>77</v>
      </c>
      <c r="W619" s="2" t="n">
        <v>5</v>
      </c>
      <c r="X619" s="2" t="s">
        <v>6632</v>
      </c>
      <c r="Y619" s="2" t="s">
        <v>6633</v>
      </c>
      <c r="Z619" s="2" t="s">
        <v>80</v>
      </c>
      <c r="AA619" s="2"/>
      <c r="AB619" s="2"/>
      <c r="AC619" s="2"/>
      <c r="AD619" s="2"/>
      <c r="AE619" s="2"/>
      <c r="AF619" s="2"/>
      <c r="AG619" s="2" t="s">
        <v>6634</v>
      </c>
      <c r="AH619" s="2" t="s">
        <v>6635</v>
      </c>
      <c r="AI619" s="2"/>
      <c r="AJ619" s="2"/>
      <c r="AK619" s="2"/>
      <c r="AL619" s="2"/>
      <c r="AM619" s="2"/>
      <c r="AN619" s="2" t="s">
        <v>87</v>
      </c>
      <c r="AO619" s="2" t="s">
        <v>6636</v>
      </c>
      <c r="AP619" s="2" t="s">
        <v>89</v>
      </c>
    </row>
    <row r="620" customFormat="false" ht="15" hidden="false" customHeight="false" outlineLevel="0" collapsed="false">
      <c r="A620" s="8" t="s">
        <v>6637</v>
      </c>
      <c r="B620" s="8" t="s">
        <v>6637</v>
      </c>
      <c r="C620" s="2" t="s">
        <v>6638</v>
      </c>
      <c r="D620" s="2" t="s">
        <v>141</v>
      </c>
      <c r="E620" s="2" t="s">
        <v>142</v>
      </c>
      <c r="F620" s="9" t="n">
        <f aca="false">Precios!N620</f>
        <v>80</v>
      </c>
      <c r="G620" s="2" t="n">
        <v>524</v>
      </c>
      <c r="H620" s="10" t="str">
        <f aca="false">Parámetros!$B$28</f>
        <v>Nuevo</v>
      </c>
      <c r="I620" s="10" t="str">
        <f aca="false">Parámetros!$B$29</f>
        <v>Clásica</v>
      </c>
      <c r="J620" s="11" t="s">
        <v>6639</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c r="P620" s="2" t="s">
        <v>5033</v>
      </c>
      <c r="Q620" s="2" t="s">
        <v>126</v>
      </c>
      <c r="R620" s="2"/>
      <c r="S620" s="2"/>
      <c r="T620" s="2" t="s">
        <v>6640</v>
      </c>
      <c r="U620" s="2" t="n">
        <v>12</v>
      </c>
      <c r="V620" s="2" t="s">
        <v>130</v>
      </c>
      <c r="W620" s="2" t="n">
        <v>12</v>
      </c>
      <c r="X620" s="2" t="s">
        <v>6641</v>
      </c>
      <c r="Y620" s="2" t="s">
        <v>6642</v>
      </c>
      <c r="Z620" s="2" t="s">
        <v>133</v>
      </c>
      <c r="AA620" s="2"/>
      <c r="AB620" s="2"/>
      <c r="AC620" s="2"/>
      <c r="AD620" s="2"/>
      <c r="AE620" s="2"/>
      <c r="AF620" s="2"/>
      <c r="AG620" s="2" t="s">
        <v>6643</v>
      </c>
      <c r="AH620" s="2" t="s">
        <v>6644</v>
      </c>
      <c r="AI620" s="2"/>
      <c r="AJ620" s="2"/>
      <c r="AK620" s="2"/>
      <c r="AL620" s="2"/>
      <c r="AM620" s="2"/>
      <c r="AN620" s="2" t="s">
        <v>87</v>
      </c>
      <c r="AO620" s="2" t="s">
        <v>6645</v>
      </c>
      <c r="AP620" s="2" t="s">
        <v>89</v>
      </c>
    </row>
    <row r="621" customFormat="false" ht="15" hidden="false" customHeight="false" outlineLevel="0" collapsed="false">
      <c r="A621" s="8" t="s">
        <v>6646</v>
      </c>
      <c r="B621" s="8" t="s">
        <v>6646</v>
      </c>
      <c r="C621" s="2" t="s">
        <v>6647</v>
      </c>
      <c r="D621" s="2" t="s">
        <v>6648</v>
      </c>
      <c r="E621" s="2" t="s">
        <v>6649</v>
      </c>
      <c r="F621" s="9" t="n">
        <f aca="false">Precios!N621</f>
        <v>69</v>
      </c>
      <c r="G621" s="2" t="n">
        <v>37</v>
      </c>
      <c r="H621" s="10" t="str">
        <f aca="false">Parámetros!$B$28</f>
        <v>Nuevo</v>
      </c>
      <c r="I621" s="10" t="str">
        <f aca="false">Parámetros!$B$29</f>
        <v>Clásica</v>
      </c>
      <c r="J621" s="11" t="s">
        <v>6650</v>
      </c>
      <c r="K621" s="10" t="str">
        <f aca="false">Parámetros!$B$30</f>
        <v>Mercado Envíos</v>
      </c>
      <c r="L621" s="2" t="str">
        <f aca="false">IF(F621&gt;=Parámetros!$B$7,"Envío gratis (obligatorio en Mercado Libre)",Parámetros!$B$31)</f>
        <v>A cargo del comprador</v>
      </c>
      <c r="M621" s="10" t="str">
        <f aca="false">Parámetros!$B$32</f>
        <v>No acepto</v>
      </c>
      <c r="N621" s="10" t="str">
        <f aca="false">Parámetros!$B$33</f>
        <v>Sin garantía</v>
      </c>
      <c r="O621" s="2"/>
      <c r="P621" s="2" t="s">
        <v>6651</v>
      </c>
      <c r="Q621" s="2" t="s">
        <v>579</v>
      </c>
      <c r="R621" s="2" t="s">
        <v>6652</v>
      </c>
      <c r="S621" s="2" t="s">
        <v>6653</v>
      </c>
      <c r="T621" s="2" t="s">
        <v>6654</v>
      </c>
      <c r="U621" s="2" t="n">
        <v>12</v>
      </c>
      <c r="V621" s="2" t="s">
        <v>168</v>
      </c>
      <c r="W621" s="2" t="n">
        <v>12</v>
      </c>
      <c r="X621" s="2"/>
      <c r="Y621" s="2"/>
      <c r="Z621" s="2"/>
      <c r="AA621" s="2"/>
      <c r="AB621" s="2"/>
      <c r="AC621" s="2"/>
      <c r="AD621" s="2" t="s">
        <v>551</v>
      </c>
      <c r="AE621" s="2"/>
      <c r="AF621" s="2"/>
      <c r="AG621" s="2" t="s">
        <v>6655</v>
      </c>
      <c r="AH621" s="2" t="s">
        <v>6656</v>
      </c>
      <c r="AI621" s="2"/>
      <c r="AJ621" s="2"/>
      <c r="AK621" s="2"/>
      <c r="AL621" s="2"/>
      <c r="AM621" s="2"/>
      <c r="AN621" s="2" t="s">
        <v>172</v>
      </c>
      <c r="AO621" s="2" t="s">
        <v>6657</v>
      </c>
      <c r="AP621" s="2" t="s">
        <v>89</v>
      </c>
    </row>
    <row r="622" customFormat="false" ht="15" hidden="false" customHeight="false" outlineLevel="0" collapsed="false">
      <c r="A622" s="8" t="s">
        <v>6658</v>
      </c>
      <c r="B622" s="8" t="s">
        <v>6658</v>
      </c>
      <c r="C622" s="2" t="s">
        <v>6659</v>
      </c>
      <c r="D622" s="2" t="s">
        <v>5988</v>
      </c>
      <c r="E622" s="2" t="s">
        <v>5989</v>
      </c>
      <c r="F622" s="9" t="n">
        <f aca="false">Precios!N622</f>
        <v>88</v>
      </c>
      <c r="G622" s="2" t="n">
        <v>60</v>
      </c>
      <c r="H622" s="10" t="str">
        <f aca="false">Parámetros!$B$28</f>
        <v>Nuevo</v>
      </c>
      <c r="I622" s="10" t="str">
        <f aca="false">Parámetros!$B$29</f>
        <v>Clásica</v>
      </c>
      <c r="J622" s="11" t="s">
        <v>6660</v>
      </c>
      <c r="K622" s="10" t="str">
        <f aca="false">Parámetros!$B$30</f>
        <v>Mercado Envíos</v>
      </c>
      <c r="L622" s="2" t="str">
        <f aca="false">IF(F622&gt;=Parámetros!$B$7,"Envío gratis (obligatorio en Mercado Libre)",Parámetros!$B$31)</f>
        <v>A cargo del comprador</v>
      </c>
      <c r="M622" s="10" t="str">
        <f aca="false">Parámetros!$B$32</f>
        <v>No acepto</v>
      </c>
      <c r="N622" s="10" t="str">
        <f aca="false">Parámetros!$B$33</f>
        <v>Sin garantía</v>
      </c>
      <c r="O622" s="2"/>
      <c r="P622" s="2" t="s">
        <v>6661</v>
      </c>
      <c r="Q622" s="2" t="s">
        <v>594</v>
      </c>
      <c r="R622" s="2" t="s">
        <v>6662</v>
      </c>
      <c r="S622" s="2" t="s">
        <v>6663</v>
      </c>
      <c r="T622" s="2" t="s">
        <v>6664</v>
      </c>
      <c r="U622" s="2" t="n">
        <v>65</v>
      </c>
      <c r="V622" s="2" t="s">
        <v>100</v>
      </c>
      <c r="W622" s="2" t="n">
        <v>1</v>
      </c>
      <c r="X622" s="2"/>
      <c r="Y622" s="2"/>
      <c r="Z622" s="2"/>
      <c r="AA622" s="2"/>
      <c r="AB622" s="2"/>
      <c r="AC622" s="2" t="s">
        <v>6663</v>
      </c>
      <c r="AD622" s="2" t="s">
        <v>551</v>
      </c>
      <c r="AE622" s="2"/>
      <c r="AF622" s="2"/>
      <c r="AG622" s="2" t="s">
        <v>6665</v>
      </c>
      <c r="AH622" s="2" t="s">
        <v>6666</v>
      </c>
      <c r="AI622" s="2"/>
      <c r="AJ622" s="2"/>
      <c r="AK622" s="2"/>
      <c r="AL622" s="2"/>
      <c r="AM622" s="2"/>
      <c r="AN622" s="2" t="s">
        <v>172</v>
      </c>
      <c r="AO622" s="2" t="s">
        <v>6667</v>
      </c>
      <c r="AP622" s="2" t="s">
        <v>89</v>
      </c>
    </row>
    <row r="623" customFormat="false" ht="15" hidden="false" customHeight="false" outlineLevel="0" collapsed="false">
      <c r="A623" s="8" t="s">
        <v>6668</v>
      </c>
      <c r="B623" s="8" t="s">
        <v>6668</v>
      </c>
      <c r="C623" s="2" t="s">
        <v>6669</v>
      </c>
      <c r="D623" s="2" t="s">
        <v>1803</v>
      </c>
      <c r="E623" s="2" t="s">
        <v>1804</v>
      </c>
      <c r="F623" s="9" t="n">
        <f aca="false">Precios!N623</f>
        <v>513</v>
      </c>
      <c r="G623" s="2" t="n">
        <v>26</v>
      </c>
      <c r="H623" s="10" t="str">
        <f aca="false">Parámetros!$B$28</f>
        <v>Nuevo</v>
      </c>
      <c r="I623" s="10" t="str">
        <f aca="false">Parámetros!$B$29</f>
        <v>Clásica</v>
      </c>
      <c r="J623" s="11" t="s">
        <v>6670</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c r="P623" s="2" t="s">
        <v>787</v>
      </c>
      <c r="Q623" s="2"/>
      <c r="R623" s="2"/>
      <c r="S623" s="2"/>
      <c r="T623" s="2" t="s">
        <v>6671</v>
      </c>
      <c r="U623" s="2" t="n">
        <v>500</v>
      </c>
      <c r="V623" s="2" t="s">
        <v>77</v>
      </c>
      <c r="W623" s="2" t="n">
        <v>24</v>
      </c>
      <c r="X623" s="2" t="s">
        <v>6672</v>
      </c>
      <c r="Y623" s="2" t="s">
        <v>4039</v>
      </c>
      <c r="Z623" s="2" t="s">
        <v>4678</v>
      </c>
      <c r="AA623" s="2"/>
      <c r="AB623" s="2"/>
      <c r="AC623" s="2"/>
      <c r="AD623" s="2"/>
      <c r="AE623" s="2"/>
      <c r="AF623" s="2"/>
      <c r="AG623" s="2" t="s">
        <v>6673</v>
      </c>
      <c r="AH623" s="2" t="s">
        <v>6674</v>
      </c>
      <c r="AI623" s="2"/>
      <c r="AJ623" s="2"/>
      <c r="AK623" s="2"/>
      <c r="AL623" s="2"/>
      <c r="AM623" s="2"/>
      <c r="AN623" s="2" t="s">
        <v>87</v>
      </c>
      <c r="AO623" s="2" t="s">
        <v>6675</v>
      </c>
      <c r="AP623" s="2" t="s">
        <v>89</v>
      </c>
    </row>
    <row r="624" customFormat="false" ht="15" hidden="false" customHeight="false" outlineLevel="0" collapsed="false">
      <c r="A624" s="8" t="s">
        <v>6676</v>
      </c>
      <c r="B624" s="8" t="s">
        <v>6676</v>
      </c>
      <c r="C624" s="2" t="s">
        <v>6677</v>
      </c>
      <c r="D624" s="2" t="s">
        <v>448</v>
      </c>
      <c r="E624" s="2" t="s">
        <v>449</v>
      </c>
      <c r="F624" s="9" t="n">
        <f aca="false">Precios!N624</f>
        <v>680</v>
      </c>
      <c r="G624" s="2" t="n">
        <v>4</v>
      </c>
      <c r="H624" s="10" t="str">
        <f aca="false">Parámetros!$B$28</f>
        <v>Nuevo</v>
      </c>
      <c r="I624" s="10" t="str">
        <f aca="false">Parámetros!$B$29</f>
        <v>Clásica</v>
      </c>
      <c r="J624" s="11" t="s">
        <v>6678</v>
      </c>
      <c r="K624" s="10" t="str">
        <f aca="false">Parámetros!$B$30</f>
        <v>Mercado Envíos</v>
      </c>
      <c r="L624" s="2" t="str">
        <f aca="false">IF(F624&gt;=Parámetros!$B$7,"Envío gratis (obligatorio en Mercado Libre)",Parámetros!$B$31)</f>
        <v>Envío gratis (obligatorio en Mercado Libre)</v>
      </c>
      <c r="M624" s="10" t="str">
        <f aca="false">Parámetros!$B$32</f>
        <v>No acepto</v>
      </c>
      <c r="N624" s="10" t="str">
        <f aca="false">Parámetros!$B$33</f>
        <v>Sin garantía</v>
      </c>
      <c r="O624" s="2"/>
      <c r="P624" s="2" t="s">
        <v>6679</v>
      </c>
      <c r="Q624" s="2" t="s">
        <v>6680</v>
      </c>
      <c r="R624" s="2"/>
      <c r="S624" s="2"/>
      <c r="T624" s="2" t="s">
        <v>6681</v>
      </c>
      <c r="U624" s="2" t="n">
        <v>12</v>
      </c>
      <c r="V624" s="2" t="s">
        <v>130</v>
      </c>
      <c r="W624" s="2" t="n">
        <v>12</v>
      </c>
      <c r="X624" s="2" t="s">
        <v>3311</v>
      </c>
      <c r="Y624" s="2" t="s">
        <v>843</v>
      </c>
      <c r="Z624" s="2" t="s">
        <v>133</v>
      </c>
      <c r="AA624" s="2"/>
      <c r="AB624" s="2"/>
      <c r="AC624" s="2"/>
      <c r="AD624" s="2"/>
      <c r="AE624" s="2"/>
      <c r="AF624" s="2" t="s">
        <v>6682</v>
      </c>
      <c r="AG624" s="2" t="s">
        <v>6623</v>
      </c>
      <c r="AH624" s="2" t="s">
        <v>6683</v>
      </c>
      <c r="AI624" s="2" t="s">
        <v>6684</v>
      </c>
      <c r="AJ624" s="2"/>
      <c r="AK624" s="2"/>
      <c r="AL624" s="2"/>
      <c r="AM624" s="2"/>
      <c r="AN624" s="2" t="s">
        <v>87</v>
      </c>
      <c r="AO624" s="2" t="s">
        <v>6685</v>
      </c>
      <c r="AP624" s="2" t="s">
        <v>89</v>
      </c>
    </row>
    <row r="625" customFormat="false" ht="15" hidden="false" customHeight="false" outlineLevel="0" collapsed="false">
      <c r="A625" s="8" t="s">
        <v>6686</v>
      </c>
      <c r="B625" s="8" t="s">
        <v>6686</v>
      </c>
      <c r="C625" s="2" t="s">
        <v>6687</v>
      </c>
      <c r="D625" s="2" t="s">
        <v>590</v>
      </c>
      <c r="E625" s="2" t="s">
        <v>591</v>
      </c>
      <c r="F625" s="9" t="n">
        <f aca="false">Precios!N625</f>
        <v>54</v>
      </c>
      <c r="G625" s="2" t="n">
        <v>969</v>
      </c>
      <c r="H625" s="10" t="str">
        <f aca="false">Parámetros!$B$28</f>
        <v>Nuevo</v>
      </c>
      <c r="I625" s="10" t="str">
        <f aca="false">Parámetros!$B$29</f>
        <v>Clásica</v>
      </c>
      <c r="J625" s="11" t="s">
        <v>6688</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593</v>
      </c>
      <c r="Q625" s="2" t="s">
        <v>594</v>
      </c>
      <c r="R625" s="2" t="s">
        <v>3777</v>
      </c>
      <c r="S625" s="2" t="s">
        <v>471</v>
      </c>
      <c r="T625" s="2" t="s">
        <v>3521</v>
      </c>
      <c r="U625" s="2" t="n">
        <v>50</v>
      </c>
      <c r="V625" s="2" t="s">
        <v>77</v>
      </c>
      <c r="W625" s="2" t="n">
        <v>1</v>
      </c>
      <c r="X625" s="2" t="s">
        <v>3779</v>
      </c>
      <c r="Y625" s="2"/>
      <c r="Z625" s="2"/>
      <c r="AA625" s="2"/>
      <c r="AB625" s="2"/>
      <c r="AC625" s="2" t="s">
        <v>4556</v>
      </c>
      <c r="AD625" s="2"/>
      <c r="AE625" s="2"/>
      <c r="AF625" s="2"/>
      <c r="AG625" s="2" t="s">
        <v>6689</v>
      </c>
      <c r="AH625" s="2" t="s">
        <v>6690</v>
      </c>
      <c r="AI625" s="2"/>
      <c r="AJ625" s="2"/>
      <c r="AK625" s="2"/>
      <c r="AL625" s="2"/>
      <c r="AM625" s="2"/>
      <c r="AN625" s="2" t="s">
        <v>172</v>
      </c>
      <c r="AO625" s="2" t="s">
        <v>6691</v>
      </c>
      <c r="AP625" s="2" t="s">
        <v>89</v>
      </c>
    </row>
    <row r="626" customFormat="false" ht="15" hidden="false" customHeight="false" outlineLevel="0" collapsed="false">
      <c r="A626" s="8" t="s">
        <v>6692</v>
      </c>
      <c r="B626" s="8" t="s">
        <v>6692</v>
      </c>
      <c r="C626" s="2" t="s">
        <v>6693</v>
      </c>
      <c r="D626" s="2" t="s">
        <v>478</v>
      </c>
      <c r="E626" s="2" t="s">
        <v>479</v>
      </c>
      <c r="F626" s="9" t="n">
        <f aca="false">Precios!N626</f>
        <v>113</v>
      </c>
      <c r="G626" s="2" t="n">
        <v>46</v>
      </c>
      <c r="H626" s="10" t="str">
        <f aca="false">Parámetros!$B$28</f>
        <v>Nuevo</v>
      </c>
      <c r="I626" s="10" t="str">
        <f aca="false">Parámetros!$B$29</f>
        <v>Clásica</v>
      </c>
      <c r="J626" s="11" t="s">
        <v>6694</v>
      </c>
      <c r="K626" s="10" t="str">
        <f aca="false">Parámetros!$B$30</f>
        <v>Mercado Envíos</v>
      </c>
      <c r="L626" s="2" t="str">
        <f aca="false">IF(F626&gt;=Parámetros!$B$7,"Envío gratis (obligatorio en Mercado Libre)",Parámetros!$B$31)</f>
        <v>A cargo del comprador</v>
      </c>
      <c r="M626" s="10" t="str">
        <f aca="false">Parámetros!$B$32</f>
        <v>No acepto</v>
      </c>
      <c r="N626" s="10" t="str">
        <f aca="false">Parámetros!$B$33</f>
        <v>Sin garantía</v>
      </c>
      <c r="O626" s="2"/>
      <c r="P626" s="2" t="s">
        <v>6695</v>
      </c>
      <c r="Q626" s="2" t="s">
        <v>6696</v>
      </c>
      <c r="R626" s="2"/>
      <c r="S626" s="2"/>
      <c r="T626" s="2" t="s">
        <v>6697</v>
      </c>
      <c r="U626" s="2" t="n">
        <v>15</v>
      </c>
      <c r="V626" s="2" t="s">
        <v>77</v>
      </c>
      <c r="W626" s="2" t="n">
        <v>1</v>
      </c>
      <c r="X626" s="2" t="s">
        <v>6698</v>
      </c>
      <c r="Y626" s="2" t="s">
        <v>6699</v>
      </c>
      <c r="Z626" s="2" t="s">
        <v>488</v>
      </c>
      <c r="AA626" s="2"/>
      <c r="AB626" s="2"/>
      <c r="AC626" s="2"/>
      <c r="AD626" s="2"/>
      <c r="AE626" s="2"/>
      <c r="AF626" s="2"/>
      <c r="AG626" s="2" t="s">
        <v>6700</v>
      </c>
      <c r="AH626" s="2" t="s">
        <v>6701</v>
      </c>
      <c r="AI626" s="2"/>
      <c r="AJ626" s="2"/>
      <c r="AK626" s="2"/>
      <c r="AL626" s="2"/>
      <c r="AM626" s="2"/>
      <c r="AN626" s="2" t="s">
        <v>87</v>
      </c>
      <c r="AO626" s="2" t="s">
        <v>6702</v>
      </c>
      <c r="AP626" s="2" t="s">
        <v>89</v>
      </c>
    </row>
    <row r="627" customFormat="false" ht="15" hidden="false" customHeight="false" outlineLevel="0" collapsed="false">
      <c r="A627" s="8" t="s">
        <v>6703</v>
      </c>
      <c r="B627" s="8" t="s">
        <v>6703</v>
      </c>
      <c r="C627" s="2" t="s">
        <v>6704</v>
      </c>
      <c r="D627" s="2" t="s">
        <v>237</v>
      </c>
      <c r="E627" s="2" t="s">
        <v>238</v>
      </c>
      <c r="F627" s="9" t="n">
        <f aca="false">Precios!N627</f>
        <v>228</v>
      </c>
      <c r="G627" s="2" t="n">
        <v>427</v>
      </c>
      <c r="H627" s="10" t="str">
        <f aca="false">Parámetros!$B$28</f>
        <v>Nuevo</v>
      </c>
      <c r="I627" s="10" t="str">
        <f aca="false">Parámetros!$B$29</f>
        <v>Clásica</v>
      </c>
      <c r="J627" s="11" t="s">
        <v>6705</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6706</v>
      </c>
      <c r="P627" s="2" t="s">
        <v>6707</v>
      </c>
      <c r="Q627" s="2" t="s">
        <v>1084</v>
      </c>
      <c r="R627" s="2" t="s">
        <v>1227</v>
      </c>
      <c r="S627" s="2"/>
      <c r="T627" s="2" t="s">
        <v>6708</v>
      </c>
      <c r="U627" s="2" t="n">
        <v>10</v>
      </c>
      <c r="V627" s="2" t="s">
        <v>100</v>
      </c>
      <c r="W627" s="2" t="n">
        <v>1</v>
      </c>
      <c r="X627" s="2" t="s">
        <v>6709</v>
      </c>
      <c r="Y627" s="2" t="s">
        <v>6710</v>
      </c>
      <c r="Z627" s="2" t="s">
        <v>6711</v>
      </c>
      <c r="AA627" s="2" t="s">
        <v>6712</v>
      </c>
      <c r="AB627" s="2"/>
      <c r="AC627" s="2"/>
      <c r="AD627" s="2"/>
      <c r="AE627" s="2"/>
      <c r="AF627" s="2"/>
      <c r="AG627" s="2" t="s">
        <v>6713</v>
      </c>
      <c r="AH627" s="2" t="s">
        <v>6714</v>
      </c>
      <c r="AI627" s="2" t="s">
        <v>6715</v>
      </c>
      <c r="AJ627" s="2"/>
      <c r="AK627" s="2"/>
      <c r="AL627" s="2"/>
      <c r="AM627" s="2"/>
      <c r="AN627" s="2" t="s">
        <v>87</v>
      </c>
      <c r="AO627" s="2" t="s">
        <v>6716</v>
      </c>
      <c r="AP627" s="2" t="s">
        <v>89</v>
      </c>
    </row>
    <row r="628" customFormat="false" ht="15" hidden="false" customHeight="false" outlineLevel="0" collapsed="false">
      <c r="A628" s="8" t="s">
        <v>6717</v>
      </c>
      <c r="B628" s="8" t="s">
        <v>6717</v>
      </c>
      <c r="C628" s="2" t="s">
        <v>6718</v>
      </c>
      <c r="D628" s="2" t="s">
        <v>4962</v>
      </c>
      <c r="E628" s="2" t="s">
        <v>4963</v>
      </c>
      <c r="F628" s="9" t="n">
        <f aca="false">Precios!N628</f>
        <v>58</v>
      </c>
      <c r="G628" s="2" t="n">
        <v>791</v>
      </c>
      <c r="H628" s="10" t="str">
        <f aca="false">Parámetros!$B$28</f>
        <v>Nuevo</v>
      </c>
      <c r="I628" s="10" t="str">
        <f aca="false">Parámetros!$B$29</f>
        <v>Clásica</v>
      </c>
      <c r="J628" s="11" t="s">
        <v>6719</v>
      </c>
      <c r="K628" s="10" t="str">
        <f aca="false">Parámetros!$B$30</f>
        <v>Mercado Envíos</v>
      </c>
      <c r="L628" s="2" t="str">
        <f aca="false">IF(F628&gt;=Parámetros!$B$7,"Envío gratis (obligatorio en Mercado Libre)",Parámetros!$B$31)</f>
        <v>A cargo del comprador</v>
      </c>
      <c r="M628" s="10" t="str">
        <f aca="false">Parámetros!$B$32</f>
        <v>No acepto</v>
      </c>
      <c r="N628" s="10" t="str">
        <f aca="false">Parámetros!$B$33</f>
        <v>Sin garantía</v>
      </c>
      <c r="O628" s="2"/>
      <c r="P628" s="2" t="s">
        <v>4965</v>
      </c>
      <c r="Q628" s="2" t="s">
        <v>3498</v>
      </c>
      <c r="R628" s="2"/>
      <c r="S628" s="2" t="s">
        <v>6720</v>
      </c>
      <c r="T628" s="2" t="s">
        <v>3296</v>
      </c>
      <c r="U628" s="2" t="n">
        <v>625</v>
      </c>
      <c r="V628" s="2" t="s">
        <v>77</v>
      </c>
      <c r="W628" s="2" t="n">
        <v>1</v>
      </c>
      <c r="X628" s="2" t="s">
        <v>6721</v>
      </c>
      <c r="Y628" s="2"/>
      <c r="Z628" s="2" t="s">
        <v>133</v>
      </c>
      <c r="AA628" s="2"/>
      <c r="AB628" s="2"/>
      <c r="AC628" s="2" t="s">
        <v>6722</v>
      </c>
      <c r="AD628" s="2"/>
      <c r="AE628" s="2"/>
      <c r="AF628" s="2"/>
      <c r="AG628" s="2" t="s">
        <v>6723</v>
      </c>
      <c r="AH628" s="2" t="s">
        <v>6724</v>
      </c>
      <c r="AI628" s="2"/>
      <c r="AJ628" s="2"/>
      <c r="AK628" s="2"/>
      <c r="AL628" s="2"/>
      <c r="AM628" s="2"/>
      <c r="AN628" s="2" t="s">
        <v>87</v>
      </c>
      <c r="AO628" s="2" t="s">
        <v>6725</v>
      </c>
      <c r="AP628" s="2" t="s">
        <v>89</v>
      </c>
    </row>
    <row r="629" customFormat="false" ht="15" hidden="false" customHeight="false" outlineLevel="0" collapsed="false">
      <c r="A629" s="8" t="s">
        <v>6726</v>
      </c>
      <c r="B629" s="8" t="s">
        <v>6726</v>
      </c>
      <c r="C629" s="2" t="s">
        <v>6727</v>
      </c>
      <c r="D629" s="2" t="s">
        <v>5565</v>
      </c>
      <c r="E629" s="2" t="s">
        <v>5566</v>
      </c>
      <c r="F629" s="9" t="n">
        <f aca="false">Precios!N629</f>
        <v>69</v>
      </c>
      <c r="G629" s="2" t="n">
        <v>1683</v>
      </c>
      <c r="H629" s="10" t="str">
        <f aca="false">Parámetros!$B$28</f>
        <v>Nuevo</v>
      </c>
      <c r="I629" s="10" t="str">
        <f aca="false">Parámetros!$B$29</f>
        <v>Clásica</v>
      </c>
      <c r="J629" s="11" t="s">
        <v>6728</v>
      </c>
      <c r="K629" s="10" t="str">
        <f aca="false">Parámetros!$B$30</f>
        <v>Mercado Envíos</v>
      </c>
      <c r="L629" s="2" t="str">
        <f aca="false">IF(F629&gt;=Parámetros!$B$7,"Envío gratis (obligatorio en Mercado Libre)",Parámetros!$B$31)</f>
        <v>A cargo del comprador</v>
      </c>
      <c r="M629" s="10" t="str">
        <f aca="false">Parámetros!$B$32</f>
        <v>No acepto</v>
      </c>
      <c r="N629" s="10" t="str">
        <f aca="false">Parámetros!$B$33</f>
        <v>Sin garantía</v>
      </c>
      <c r="O629" s="2"/>
      <c r="P629" s="2" t="s">
        <v>6554</v>
      </c>
      <c r="Q629" s="2" t="s">
        <v>6729</v>
      </c>
      <c r="R629" s="2" t="s">
        <v>6730</v>
      </c>
      <c r="S629" s="2" t="s">
        <v>6731</v>
      </c>
      <c r="T629" s="2" t="s">
        <v>6732</v>
      </c>
      <c r="U629" s="2" t="n">
        <v>6</v>
      </c>
      <c r="V629" s="2" t="s">
        <v>168</v>
      </c>
      <c r="W629" s="2" t="n">
        <v>6</v>
      </c>
      <c r="X629" s="2"/>
      <c r="Y629" s="2"/>
      <c r="Z629" s="2"/>
      <c r="AA629" s="2"/>
      <c r="AB629" s="2"/>
      <c r="AC629" s="2"/>
      <c r="AD629" s="2" t="s">
        <v>1000</v>
      </c>
      <c r="AE629" s="2"/>
      <c r="AF629" s="2"/>
      <c r="AG629" s="2" t="s">
        <v>6733</v>
      </c>
      <c r="AH629" s="2" t="s">
        <v>6734</v>
      </c>
      <c r="AI629" s="2" t="s">
        <v>6735</v>
      </c>
      <c r="AJ629" s="2"/>
      <c r="AK629" s="2"/>
      <c r="AL629" s="2"/>
      <c r="AM629" s="2"/>
      <c r="AN629" s="2" t="s">
        <v>87</v>
      </c>
      <c r="AO629" s="2" t="s">
        <v>6736</v>
      </c>
      <c r="AP629" s="2" t="s">
        <v>89</v>
      </c>
    </row>
    <row r="630" customFormat="false" ht="15" hidden="false" customHeight="false" outlineLevel="0" collapsed="false">
      <c r="A630" s="8" t="s">
        <v>6737</v>
      </c>
      <c r="B630" s="8" t="s">
        <v>6737</v>
      </c>
      <c r="C630" s="2" t="s">
        <v>6738</v>
      </c>
      <c r="D630" s="2" t="s">
        <v>5988</v>
      </c>
      <c r="E630" s="2" t="s">
        <v>5989</v>
      </c>
      <c r="F630" s="9" t="n">
        <f aca="false">Precios!N630</f>
        <v>80</v>
      </c>
      <c r="G630" s="2" t="n">
        <v>194</v>
      </c>
      <c r="H630" s="10" t="str">
        <f aca="false">Parámetros!$B$28</f>
        <v>Nuevo</v>
      </c>
      <c r="I630" s="10" t="str">
        <f aca="false">Parámetros!$B$29</f>
        <v>Clásica</v>
      </c>
      <c r="J630" s="11" t="s">
        <v>6739</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c r="P630" s="2" t="s">
        <v>5991</v>
      </c>
      <c r="Q630" s="2" t="s">
        <v>5538</v>
      </c>
      <c r="R630" s="2"/>
      <c r="S630" s="2" t="s">
        <v>6740</v>
      </c>
      <c r="T630" s="2" t="s">
        <v>3085</v>
      </c>
      <c r="U630" s="2" t="n">
        <v>150</v>
      </c>
      <c r="V630" s="2" t="s">
        <v>77</v>
      </c>
      <c r="W630" s="2" t="n">
        <v>1</v>
      </c>
      <c r="X630" s="2"/>
      <c r="Y630" s="2"/>
      <c r="Z630" s="2"/>
      <c r="AA630" s="2"/>
      <c r="AB630" s="2"/>
      <c r="AC630" s="2" t="s">
        <v>6740</v>
      </c>
      <c r="AD630" s="2" t="s">
        <v>1000</v>
      </c>
      <c r="AE630" s="2"/>
      <c r="AF630" s="2"/>
      <c r="AG630" s="2" t="s">
        <v>6741</v>
      </c>
      <c r="AH630" s="2" t="s">
        <v>6742</v>
      </c>
      <c r="AI630" s="2"/>
      <c r="AJ630" s="2"/>
      <c r="AK630" s="2"/>
      <c r="AL630" s="2"/>
      <c r="AM630" s="2"/>
      <c r="AN630" s="2" t="s">
        <v>172</v>
      </c>
      <c r="AO630" s="2" t="s">
        <v>6743</v>
      </c>
      <c r="AP630" s="2" t="s">
        <v>89</v>
      </c>
    </row>
    <row r="631" customFormat="false" ht="15" hidden="false" customHeight="false" outlineLevel="0" collapsed="false">
      <c r="A631" s="8" t="s">
        <v>6744</v>
      </c>
      <c r="B631" s="8" t="s">
        <v>6744</v>
      </c>
      <c r="C631" s="2" t="s">
        <v>6745</v>
      </c>
      <c r="D631" s="2" t="s">
        <v>963</v>
      </c>
      <c r="E631" s="2" t="s">
        <v>964</v>
      </c>
      <c r="F631" s="9" t="n">
        <f aca="false">Precios!N631</f>
        <v>877</v>
      </c>
      <c r="G631" s="2" t="n">
        <v>0</v>
      </c>
      <c r="H631" s="10" t="str">
        <f aca="false">Parámetros!$B$28</f>
        <v>Nuevo</v>
      </c>
      <c r="I631" s="10" t="str">
        <f aca="false">Parámetros!$B$29</f>
        <v>Clásica</v>
      </c>
      <c r="J631" s="11" t="s">
        <v>6746</v>
      </c>
      <c r="K631" s="10" t="str">
        <f aca="false">Parámetros!$B$30</f>
        <v>Mercado Envíos</v>
      </c>
      <c r="L631" s="2" t="str">
        <f aca="false">IF(F631&gt;=Parámetros!$B$7,"Envío gratis (obligatorio en Mercado Libre)",Parámetros!$B$31)</f>
        <v>Envío gratis (obligatorio en Mercado Libre)</v>
      </c>
      <c r="M631" s="10" t="str">
        <f aca="false">Parámetros!$B$32</f>
        <v>No acepto</v>
      </c>
      <c r="N631" s="10" t="str">
        <f aca="false">Parámetros!$B$33</f>
        <v>Sin garantía</v>
      </c>
      <c r="O631" s="2"/>
      <c r="P631" s="2" t="s">
        <v>5109</v>
      </c>
      <c r="Q631" s="2" t="s">
        <v>2133</v>
      </c>
      <c r="R631" s="2"/>
      <c r="S631" s="2"/>
      <c r="T631" s="2" t="s">
        <v>6747</v>
      </c>
      <c r="U631" s="2" t="n">
        <v>60</v>
      </c>
      <c r="V631" s="2" t="s">
        <v>1575</v>
      </c>
      <c r="W631" s="2" t="n">
        <v>60</v>
      </c>
      <c r="X631" s="2" t="s">
        <v>6748</v>
      </c>
      <c r="Y631" s="2" t="s">
        <v>6749</v>
      </c>
      <c r="Z631" s="2" t="s">
        <v>133</v>
      </c>
      <c r="AA631" s="2"/>
      <c r="AB631" s="2"/>
      <c r="AC631" s="2"/>
      <c r="AD631" s="2"/>
      <c r="AE631" s="2"/>
      <c r="AF631" s="2" t="s">
        <v>6750</v>
      </c>
      <c r="AG631" s="2" t="s">
        <v>6751</v>
      </c>
      <c r="AH631" s="2" t="s">
        <v>6752</v>
      </c>
      <c r="AI631" s="2"/>
      <c r="AJ631" s="2"/>
      <c r="AK631" s="2"/>
      <c r="AL631" s="2"/>
      <c r="AM631" s="2"/>
      <c r="AN631" s="2" t="s">
        <v>87</v>
      </c>
      <c r="AO631" s="2" t="s">
        <v>6753</v>
      </c>
      <c r="AP631" s="2" t="s">
        <v>89</v>
      </c>
    </row>
    <row r="632" customFormat="false" ht="15" hidden="false" customHeight="false" outlineLevel="0" collapsed="false">
      <c r="A632" s="8" t="s">
        <v>6754</v>
      </c>
      <c r="B632" s="8" t="s">
        <v>6754</v>
      </c>
      <c r="C632" s="2" t="s">
        <v>6755</v>
      </c>
      <c r="D632" s="2" t="s">
        <v>4664</v>
      </c>
      <c r="E632" s="2" t="s">
        <v>4665</v>
      </c>
      <c r="F632" s="9" t="n">
        <f aca="false">Precios!N632</f>
        <v>249</v>
      </c>
      <c r="G632" s="2" t="n">
        <v>0</v>
      </c>
      <c r="H632" s="10" t="str">
        <f aca="false">Parámetros!$B$28</f>
        <v>Nuevo</v>
      </c>
      <c r="I632" s="10" t="str">
        <f aca="false">Parámetros!$B$29</f>
        <v>Clásica</v>
      </c>
      <c r="J632" s="11" t="s">
        <v>6756</v>
      </c>
      <c r="K632" s="10" t="str">
        <f aca="false">Parámetros!$B$30</f>
        <v>Mercado Envíos</v>
      </c>
      <c r="L632" s="2" t="str">
        <f aca="false">IF(F632&gt;=Parámetros!$B$7,"Envío gratis (obligatorio en Mercado Libre)",Parámetros!$B$31)</f>
        <v>A cargo del comprador</v>
      </c>
      <c r="M632" s="10" t="str">
        <f aca="false">Parámetros!$B$32</f>
        <v>No acepto</v>
      </c>
      <c r="N632" s="10" t="str">
        <f aca="false">Parámetros!$B$33</f>
        <v>Sin garantía</v>
      </c>
      <c r="O632" s="2"/>
      <c r="P632" s="2" t="s">
        <v>6757</v>
      </c>
      <c r="Q632" s="2" t="s">
        <v>6757</v>
      </c>
      <c r="R632" s="2" t="s">
        <v>6758</v>
      </c>
      <c r="S632" s="2"/>
      <c r="T632" s="2" t="s">
        <v>6759</v>
      </c>
      <c r="U632" s="2" t="n">
        <v>225</v>
      </c>
      <c r="V632" s="2" t="s">
        <v>77</v>
      </c>
      <c r="W632" s="2" t="n">
        <v>1</v>
      </c>
      <c r="X632" s="2"/>
      <c r="Y632" s="2"/>
      <c r="Z632" s="2"/>
      <c r="AA632" s="2"/>
      <c r="AB632" s="2"/>
      <c r="AC632" s="2"/>
      <c r="AD632" s="2"/>
      <c r="AE632" s="2" t="s">
        <v>6073</v>
      </c>
      <c r="AF632" s="2"/>
      <c r="AG632" s="2" t="s">
        <v>6760</v>
      </c>
      <c r="AH632" s="2" t="s">
        <v>6761</v>
      </c>
      <c r="AI632" s="2"/>
      <c r="AJ632" s="2"/>
      <c r="AK632" s="2"/>
      <c r="AL632" s="2"/>
      <c r="AM632" s="2"/>
      <c r="AN632" s="2" t="s">
        <v>87</v>
      </c>
      <c r="AO632" s="2" t="s">
        <v>6762</v>
      </c>
      <c r="AP632" s="2" t="s">
        <v>89</v>
      </c>
    </row>
    <row r="633" customFormat="false" ht="15" hidden="false" customHeight="false" outlineLevel="0" collapsed="false">
      <c r="A633" s="8" t="s">
        <v>6763</v>
      </c>
      <c r="B633" s="8" t="s">
        <v>6763</v>
      </c>
      <c r="C633" s="2" t="s">
        <v>6764</v>
      </c>
      <c r="D633" s="2" t="s">
        <v>448</v>
      </c>
      <c r="E633" s="2" t="s">
        <v>449</v>
      </c>
      <c r="F633" s="9" t="n">
        <f aca="false">Precios!N633</f>
        <v>348</v>
      </c>
      <c r="G633" s="2" t="n">
        <v>90</v>
      </c>
      <c r="H633" s="10" t="str">
        <f aca="false">Parámetros!$B$28</f>
        <v>Nuevo</v>
      </c>
      <c r="I633" s="10" t="str">
        <f aca="false">Parámetros!$B$29</f>
        <v>Clásica</v>
      </c>
      <c r="J633" s="11" t="s">
        <v>6765</v>
      </c>
      <c r="K633" s="10" t="str">
        <f aca="false">Parámetros!$B$30</f>
        <v>Mercado Envíos</v>
      </c>
      <c r="L633" s="2" t="str">
        <f aca="false">IF(F633&gt;=Parámetros!$B$7,"Envío gratis (obligatorio en Mercado Libre)",Parámetros!$B$31)</f>
        <v>Envío gratis (obligatorio en Mercado Libre)</v>
      </c>
      <c r="M633" s="10" t="str">
        <f aca="false">Parámetros!$B$32</f>
        <v>No acepto</v>
      </c>
      <c r="N633" s="10" t="str">
        <f aca="false">Parámetros!$B$33</f>
        <v>Sin garantía</v>
      </c>
      <c r="O633" s="2"/>
      <c r="P633" s="2" t="s">
        <v>4002</v>
      </c>
      <c r="Q633" s="2" t="s">
        <v>3498</v>
      </c>
      <c r="R633" s="2"/>
      <c r="S633" s="2"/>
      <c r="T633" s="2" t="s">
        <v>6766</v>
      </c>
      <c r="U633" s="2" t="n">
        <v>7</v>
      </c>
      <c r="V633" s="2" t="s">
        <v>130</v>
      </c>
      <c r="W633" s="2" t="n">
        <v>7</v>
      </c>
      <c r="X633" s="2" t="s">
        <v>6767</v>
      </c>
      <c r="Y633" s="2" t="s">
        <v>843</v>
      </c>
      <c r="Z633" s="2" t="s">
        <v>133</v>
      </c>
      <c r="AA633" s="2" t="s">
        <v>6768</v>
      </c>
      <c r="AB633" s="2"/>
      <c r="AC633" s="2"/>
      <c r="AD633" s="2"/>
      <c r="AE633" s="2"/>
      <c r="AF633" s="2"/>
      <c r="AG633" s="2" t="s">
        <v>6623</v>
      </c>
      <c r="AH633" s="2" t="s">
        <v>6769</v>
      </c>
      <c r="AI633" s="2" t="s">
        <v>6770</v>
      </c>
      <c r="AJ633" s="2"/>
      <c r="AK633" s="2"/>
      <c r="AL633" s="2"/>
      <c r="AM633" s="2"/>
      <c r="AN633" s="2" t="s">
        <v>87</v>
      </c>
      <c r="AO633" s="2" t="s">
        <v>6771</v>
      </c>
      <c r="AP633" s="2" t="s">
        <v>89</v>
      </c>
    </row>
    <row r="634" customFormat="false" ht="15" hidden="false" customHeight="false" outlineLevel="0" collapsed="false">
      <c r="A634" s="8" t="s">
        <v>6772</v>
      </c>
      <c r="B634" s="8" t="s">
        <v>6772</v>
      </c>
      <c r="C634" s="2" t="s">
        <v>6773</v>
      </c>
      <c r="D634" s="2" t="s">
        <v>1641</v>
      </c>
      <c r="E634" s="2" t="s">
        <v>1642</v>
      </c>
      <c r="F634" s="9" t="n">
        <f aca="false">Precios!N634</f>
        <v>144</v>
      </c>
      <c r="G634" s="2" t="n">
        <v>27</v>
      </c>
      <c r="H634" s="10" t="str">
        <f aca="false">Parámetros!$B$28</f>
        <v>Nuevo</v>
      </c>
      <c r="I634" s="10" t="str">
        <f aca="false">Parámetros!$B$29</f>
        <v>Clásica</v>
      </c>
      <c r="J634" s="11" t="s">
        <v>6774</v>
      </c>
      <c r="K634" s="10" t="str">
        <f aca="false">Parámetros!$B$30</f>
        <v>Mercado Envíos</v>
      </c>
      <c r="L634" s="2" t="str">
        <f aca="false">IF(F634&gt;=Parámetros!$B$7,"Envío gratis (obligatorio en Mercado Libre)",Parámetros!$B$31)</f>
        <v>A cargo del comprador</v>
      </c>
      <c r="M634" s="10" t="str">
        <f aca="false">Parámetros!$B$32</f>
        <v>No acepto</v>
      </c>
      <c r="N634" s="10" t="str">
        <f aca="false">Parámetros!$B$33</f>
        <v>Sin garantía</v>
      </c>
      <c r="O634" s="2"/>
      <c r="P634" s="2" t="s">
        <v>6775</v>
      </c>
      <c r="Q634" s="2" t="s">
        <v>6776</v>
      </c>
      <c r="R634" s="2"/>
      <c r="S634" s="2"/>
      <c r="T634" s="2" t="s">
        <v>6777</v>
      </c>
      <c r="U634" s="2" t="n">
        <v>3.5</v>
      </c>
      <c r="V634" s="2" t="s">
        <v>100</v>
      </c>
      <c r="W634" s="2" t="n">
        <v>1</v>
      </c>
      <c r="X634" s="2" t="s">
        <v>6778</v>
      </c>
      <c r="Y634" s="2"/>
      <c r="Z634" s="2" t="s">
        <v>337</v>
      </c>
      <c r="AA634" s="2"/>
      <c r="AB634" s="2"/>
      <c r="AC634" s="2"/>
      <c r="AD634" s="2"/>
      <c r="AE634" s="2"/>
      <c r="AF634" s="2"/>
      <c r="AG634" s="2" t="s">
        <v>6779</v>
      </c>
      <c r="AH634" s="2" t="s">
        <v>6780</v>
      </c>
      <c r="AI634" s="2" t="s">
        <v>6781</v>
      </c>
      <c r="AJ634" s="2"/>
      <c r="AK634" s="2"/>
      <c r="AL634" s="2"/>
      <c r="AM634" s="2"/>
      <c r="AN634" s="2" t="s">
        <v>87</v>
      </c>
      <c r="AO634" s="2" t="s">
        <v>6782</v>
      </c>
      <c r="AP634" s="2" t="s">
        <v>89</v>
      </c>
    </row>
    <row r="635" customFormat="false" ht="15" hidden="false" customHeight="false" outlineLevel="0" collapsed="false">
      <c r="A635" s="8" t="s">
        <v>6783</v>
      </c>
      <c r="B635" s="8" t="s">
        <v>6783</v>
      </c>
      <c r="C635" s="2" t="s">
        <v>6784</v>
      </c>
      <c r="D635" s="2" t="s">
        <v>4135</v>
      </c>
      <c r="E635" s="2" t="s">
        <v>4136</v>
      </c>
      <c r="F635" s="9" t="n">
        <f aca="false">Precios!N635</f>
        <v>292</v>
      </c>
      <c r="G635" s="2" t="n">
        <v>0</v>
      </c>
      <c r="H635" s="10" t="str">
        <f aca="false">Parámetros!$B$28</f>
        <v>Nuevo</v>
      </c>
      <c r="I635" s="10" t="str">
        <f aca="false">Parámetros!$B$29</f>
        <v>Clásica</v>
      </c>
      <c r="J635" s="11" t="s">
        <v>6785</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c r="P635" s="2" t="s">
        <v>6786</v>
      </c>
      <c r="Q635" s="2"/>
      <c r="R635" s="2" t="s">
        <v>6787</v>
      </c>
      <c r="S635" s="2" t="s">
        <v>6788</v>
      </c>
      <c r="T635" s="2" t="s">
        <v>6789</v>
      </c>
      <c r="U635" s="2" t="n">
        <v>12</v>
      </c>
      <c r="V635" s="2" t="s">
        <v>168</v>
      </c>
      <c r="W635" s="2" t="n">
        <v>12</v>
      </c>
      <c r="X635" s="2"/>
      <c r="Y635" s="2"/>
      <c r="Z635" s="2"/>
      <c r="AA635" s="2"/>
      <c r="AB635" s="2"/>
      <c r="AC635" s="2"/>
      <c r="AD635" s="2"/>
      <c r="AE635" s="2"/>
      <c r="AF635" s="2"/>
      <c r="AG635" s="2" t="s">
        <v>6790</v>
      </c>
      <c r="AH635" s="2" t="s">
        <v>6791</v>
      </c>
      <c r="AI635" s="2" t="s">
        <v>6792</v>
      </c>
      <c r="AJ635" s="2" t="s">
        <v>6793</v>
      </c>
      <c r="AK635" s="2"/>
      <c r="AL635" s="2"/>
      <c r="AM635" s="2"/>
      <c r="AN635" s="2" t="s">
        <v>172</v>
      </c>
      <c r="AO635" s="2" t="s">
        <v>6794</v>
      </c>
      <c r="AP635" s="2" t="s">
        <v>89</v>
      </c>
    </row>
    <row r="636" customFormat="false" ht="15" hidden="false" customHeight="false" outlineLevel="0" collapsed="false">
      <c r="A636" s="8" t="s">
        <v>6795</v>
      </c>
      <c r="B636" s="8" t="s">
        <v>6795</v>
      </c>
      <c r="C636" s="2" t="s">
        <v>6796</v>
      </c>
      <c r="D636" s="2" t="s">
        <v>141</v>
      </c>
      <c r="E636" s="2" t="s">
        <v>142</v>
      </c>
      <c r="F636" s="9" t="n">
        <f aca="false">Precios!N636</f>
        <v>305</v>
      </c>
      <c r="G636" s="2" t="n">
        <v>7</v>
      </c>
      <c r="H636" s="10" t="str">
        <f aca="false">Parámetros!$B$28</f>
        <v>Nuevo</v>
      </c>
      <c r="I636" s="10" t="str">
        <f aca="false">Parámetros!$B$29</f>
        <v>Clásica</v>
      </c>
      <c r="J636" s="11" t="s">
        <v>6797</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6798</v>
      </c>
      <c r="P636" s="2" t="s">
        <v>3992</v>
      </c>
      <c r="Q636" s="2" t="s">
        <v>332</v>
      </c>
      <c r="R636" s="2"/>
      <c r="S636" s="2" t="s">
        <v>6799</v>
      </c>
      <c r="T636" s="2" t="s">
        <v>6800</v>
      </c>
      <c r="U636" s="2" t="n">
        <v>210</v>
      </c>
      <c r="V636" s="2" t="s">
        <v>100</v>
      </c>
      <c r="W636" s="2" t="n">
        <v>1</v>
      </c>
      <c r="X636" s="2" t="s">
        <v>6801</v>
      </c>
      <c r="Y636" s="2"/>
      <c r="Z636" s="2" t="s">
        <v>133</v>
      </c>
      <c r="AA636" s="2"/>
      <c r="AB636" s="2"/>
      <c r="AC636" s="2" t="s">
        <v>6802</v>
      </c>
      <c r="AD636" s="2"/>
      <c r="AE636" s="2"/>
      <c r="AF636" s="2" t="s">
        <v>6803</v>
      </c>
      <c r="AG636" s="2" t="s">
        <v>6804</v>
      </c>
      <c r="AH636" s="2" t="s">
        <v>6805</v>
      </c>
      <c r="AI636" s="2"/>
      <c r="AJ636" s="2"/>
      <c r="AK636" s="2"/>
      <c r="AL636" s="2"/>
      <c r="AM636" s="2"/>
      <c r="AN636" s="2" t="s">
        <v>87</v>
      </c>
      <c r="AO636" s="2" t="s">
        <v>6806</v>
      </c>
      <c r="AP636" s="2" t="s">
        <v>89</v>
      </c>
    </row>
    <row r="637" customFormat="false" ht="15" hidden="false" customHeight="false" outlineLevel="0" collapsed="false">
      <c r="A637" s="8" t="s">
        <v>6807</v>
      </c>
      <c r="B637" s="8" t="s">
        <v>6807</v>
      </c>
      <c r="C637" s="2" t="s">
        <v>6808</v>
      </c>
      <c r="D637" s="2" t="s">
        <v>6809</v>
      </c>
      <c r="E637" s="2" t="s">
        <v>6810</v>
      </c>
      <c r="F637" s="9" t="n">
        <f aca="false">Precios!N637</f>
        <v>130</v>
      </c>
      <c r="G637" s="2" t="n">
        <v>445</v>
      </c>
      <c r="H637" s="10" t="str">
        <f aca="false">Parámetros!$B$28</f>
        <v>Nuevo</v>
      </c>
      <c r="I637" s="10" t="str">
        <f aca="false">Parámetros!$B$29</f>
        <v>Clásica</v>
      </c>
      <c r="J637" s="11" t="s">
        <v>6811</v>
      </c>
      <c r="K637" s="10" t="str">
        <f aca="false">Parámetros!$B$30</f>
        <v>Mercado Envíos</v>
      </c>
      <c r="L637" s="2" t="str">
        <f aca="false">IF(F637&gt;=Parámetros!$B$7,"Envío gratis (obligatorio en Mercado Libre)",Parámetros!$B$31)</f>
        <v>A cargo del comprador</v>
      </c>
      <c r="M637" s="10" t="str">
        <f aca="false">Parámetros!$B$32</f>
        <v>No acepto</v>
      </c>
      <c r="N637" s="10" t="str">
        <f aca="false">Parámetros!$B$33</f>
        <v>Sin garantía</v>
      </c>
      <c r="O637" s="2"/>
      <c r="P637" s="2" t="s">
        <v>5568</v>
      </c>
      <c r="Q637" s="2" t="s">
        <v>5216</v>
      </c>
      <c r="R637" s="2" t="s">
        <v>6812</v>
      </c>
      <c r="S637" s="2" t="s">
        <v>471</v>
      </c>
      <c r="T637" s="2" t="s">
        <v>6813</v>
      </c>
      <c r="U637" s="2" t="n">
        <v>56.7</v>
      </c>
      <c r="V637" s="2" t="s">
        <v>100</v>
      </c>
      <c r="W637" s="2" t="n">
        <v>1</v>
      </c>
      <c r="X637" s="2"/>
      <c r="Y637" s="2"/>
      <c r="Z637" s="2"/>
      <c r="AA637" s="2"/>
      <c r="AB637" s="2"/>
      <c r="AC637" s="2"/>
      <c r="AD637" s="2"/>
      <c r="AE637" s="2"/>
      <c r="AF637" s="2"/>
      <c r="AG637" s="2" t="s">
        <v>6814</v>
      </c>
      <c r="AH637" s="2" t="s">
        <v>6815</v>
      </c>
      <c r="AI637" s="2"/>
      <c r="AJ637" s="2"/>
      <c r="AK637" s="2"/>
      <c r="AL637" s="2"/>
      <c r="AM637" s="2"/>
      <c r="AN637" s="2" t="s">
        <v>87</v>
      </c>
      <c r="AO637" s="2" t="s">
        <v>6816</v>
      </c>
      <c r="AP637" s="2" t="s">
        <v>89</v>
      </c>
    </row>
    <row r="638" customFormat="false" ht="15" hidden="false" customHeight="false" outlineLevel="0" collapsed="false">
      <c r="A638" s="8" t="s">
        <v>6817</v>
      </c>
      <c r="B638" s="8" t="s">
        <v>6817</v>
      </c>
      <c r="C638" s="2" t="s">
        <v>6818</v>
      </c>
      <c r="D638" s="2" t="s">
        <v>448</v>
      </c>
      <c r="E638" s="2" t="s">
        <v>449</v>
      </c>
      <c r="F638" s="9" t="n">
        <f aca="false">Precios!N638</f>
        <v>665</v>
      </c>
      <c r="G638" s="2" t="n">
        <v>23</v>
      </c>
      <c r="H638" s="10" t="str">
        <f aca="false">Parámetros!$B$28</f>
        <v>Nuevo</v>
      </c>
      <c r="I638" s="10" t="str">
        <f aca="false">Parámetros!$B$29</f>
        <v>Clásica</v>
      </c>
      <c r="J638" s="11" t="s">
        <v>6819</v>
      </c>
      <c r="K638" s="10" t="str">
        <f aca="false">Parámetros!$B$30</f>
        <v>Mercado Envíos</v>
      </c>
      <c r="L638" s="2" t="str">
        <f aca="false">IF(F638&gt;=Parámetros!$B$7,"Envío gratis (obligatorio en Mercado Libre)",Parámetros!$B$31)</f>
        <v>Envío gratis (obligatorio en Mercado Libre)</v>
      </c>
      <c r="M638" s="10" t="str">
        <f aca="false">Parámetros!$B$32</f>
        <v>No acepto</v>
      </c>
      <c r="N638" s="10" t="str">
        <f aca="false">Parámetros!$B$33</f>
        <v>Sin garantía</v>
      </c>
      <c r="O638" s="2"/>
      <c r="P638" s="2" t="s">
        <v>6820</v>
      </c>
      <c r="Q638" s="2" t="s">
        <v>708</v>
      </c>
      <c r="R638" s="2" t="s">
        <v>6821</v>
      </c>
      <c r="S638" s="2"/>
      <c r="T638" s="2" t="s">
        <v>6822</v>
      </c>
      <c r="U638" s="2" t="n">
        <v>15</v>
      </c>
      <c r="V638" s="2" t="s">
        <v>130</v>
      </c>
      <c r="W638" s="2" t="n">
        <v>15</v>
      </c>
      <c r="X638" s="2" t="s">
        <v>5080</v>
      </c>
      <c r="Y638" s="2" t="s">
        <v>6823</v>
      </c>
      <c r="Z638" s="2" t="s">
        <v>133</v>
      </c>
      <c r="AA638" s="2"/>
      <c r="AB638" s="2"/>
      <c r="AC638" s="2"/>
      <c r="AD638" s="2"/>
      <c r="AE638" s="2"/>
      <c r="AF638" s="2" t="s">
        <v>6824</v>
      </c>
      <c r="AG638" s="2" t="s">
        <v>6825</v>
      </c>
      <c r="AH638" s="2" t="s">
        <v>6826</v>
      </c>
      <c r="AI638" s="2" t="s">
        <v>6827</v>
      </c>
      <c r="AJ638" s="2"/>
      <c r="AK638" s="2"/>
      <c r="AL638" s="2"/>
      <c r="AM638" s="2"/>
      <c r="AN638" s="2" t="s">
        <v>87</v>
      </c>
      <c r="AO638" s="2" t="s">
        <v>6828</v>
      </c>
      <c r="AP638" s="2" t="s">
        <v>89</v>
      </c>
    </row>
    <row r="639" customFormat="false" ht="15" hidden="false" customHeight="false" outlineLevel="0" collapsed="false">
      <c r="A639" s="8" t="s">
        <v>6829</v>
      </c>
      <c r="B639" s="8" t="s">
        <v>6829</v>
      </c>
      <c r="C639" s="2" t="s">
        <v>6830</v>
      </c>
      <c r="D639" s="2" t="s">
        <v>478</v>
      </c>
      <c r="E639" s="2" t="s">
        <v>479</v>
      </c>
      <c r="F639" s="9" t="n">
        <f aca="false">Precios!N639</f>
        <v>399</v>
      </c>
      <c r="G639" s="2" t="n">
        <v>3</v>
      </c>
      <c r="H639" s="10" t="str">
        <f aca="false">Parámetros!$B$28</f>
        <v>Nuevo</v>
      </c>
      <c r="I639" s="10" t="str">
        <f aca="false">Parámetros!$B$29</f>
        <v>Clásica</v>
      </c>
      <c r="J639" s="11" t="s">
        <v>6831</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6832</v>
      </c>
      <c r="P639" s="2" t="s">
        <v>3855</v>
      </c>
      <c r="Q639" s="2" t="s">
        <v>3854</v>
      </c>
      <c r="R639" s="2" t="s">
        <v>6543</v>
      </c>
      <c r="S639" s="2"/>
      <c r="T639" s="2" t="s">
        <v>6833</v>
      </c>
      <c r="U639" s="2" t="n">
        <v>10</v>
      </c>
      <c r="V639" s="2" t="s">
        <v>77</v>
      </c>
      <c r="W639" s="2" t="n">
        <v>1</v>
      </c>
      <c r="X639" s="2" t="s">
        <v>6834</v>
      </c>
      <c r="Y639" s="2"/>
      <c r="Z639" s="2" t="s">
        <v>488</v>
      </c>
      <c r="AA639" s="2"/>
      <c r="AB639" s="2"/>
      <c r="AC639" s="2"/>
      <c r="AD639" s="2"/>
      <c r="AE639" s="2"/>
      <c r="AF639" s="2"/>
      <c r="AG639" s="2" t="s">
        <v>6835</v>
      </c>
      <c r="AH639" s="2" t="s">
        <v>6836</v>
      </c>
      <c r="AI639" s="2"/>
      <c r="AJ639" s="2"/>
      <c r="AK639" s="2"/>
      <c r="AL639" s="2"/>
      <c r="AM639" s="2"/>
      <c r="AN639" s="2" t="s">
        <v>87</v>
      </c>
      <c r="AO639" s="2" t="s">
        <v>6837</v>
      </c>
      <c r="AP639" s="2" t="s">
        <v>89</v>
      </c>
    </row>
    <row r="640" customFormat="false" ht="15" hidden="false" customHeight="false" outlineLevel="0" collapsed="false">
      <c r="A640" s="8" t="s">
        <v>6838</v>
      </c>
      <c r="B640" s="8" t="s">
        <v>6838</v>
      </c>
      <c r="C640" s="2" t="s">
        <v>6839</v>
      </c>
      <c r="D640" s="2" t="s">
        <v>478</v>
      </c>
      <c r="E640" s="2" t="s">
        <v>479</v>
      </c>
      <c r="F640" s="9" t="n">
        <f aca="false">Precios!N640</f>
        <v>167</v>
      </c>
      <c r="G640" s="2" t="n">
        <v>61</v>
      </c>
      <c r="H640" s="10" t="str">
        <f aca="false">Parámetros!$B$28</f>
        <v>Nuevo</v>
      </c>
      <c r="I640" s="10" t="str">
        <f aca="false">Parámetros!$B$29</f>
        <v>Clásica</v>
      </c>
      <c r="J640" s="11" t="s">
        <v>6840</v>
      </c>
      <c r="K640" s="10" t="str">
        <f aca="false">Parámetros!$B$30</f>
        <v>Mercado Envíos</v>
      </c>
      <c r="L640" s="2" t="str">
        <f aca="false">IF(F640&gt;=Parámetros!$B$7,"Envío gratis (obligatorio en Mercado Libre)",Parámetros!$B$31)</f>
        <v>A cargo del comprador</v>
      </c>
      <c r="M640" s="10" t="str">
        <f aca="false">Parámetros!$B$32</f>
        <v>No acepto</v>
      </c>
      <c r="N640" s="10" t="str">
        <f aca="false">Parámetros!$B$33</f>
        <v>Sin garantía</v>
      </c>
      <c r="O640" s="2"/>
      <c r="P640" s="2" t="s">
        <v>6841</v>
      </c>
      <c r="Q640" s="2" t="s">
        <v>5923</v>
      </c>
      <c r="R640" s="2" t="s">
        <v>6842</v>
      </c>
      <c r="S640" s="2"/>
      <c r="T640" s="2" t="s">
        <v>6843</v>
      </c>
      <c r="U640" s="2" t="n">
        <v>10</v>
      </c>
      <c r="V640" s="2" t="s">
        <v>77</v>
      </c>
      <c r="W640" s="2" t="n">
        <v>1</v>
      </c>
      <c r="X640" s="2" t="s">
        <v>6844</v>
      </c>
      <c r="Y640" s="2" t="s">
        <v>6845</v>
      </c>
      <c r="Z640" s="2" t="s">
        <v>3625</v>
      </c>
      <c r="AA640" s="2"/>
      <c r="AB640" s="2"/>
      <c r="AC640" s="2"/>
      <c r="AD640" s="2"/>
      <c r="AE640" s="2"/>
      <c r="AF640" s="2" t="s">
        <v>6846</v>
      </c>
      <c r="AG640" s="2" t="s">
        <v>6847</v>
      </c>
      <c r="AH640" s="2" t="s">
        <v>6848</v>
      </c>
      <c r="AI640" s="2" t="s">
        <v>6849</v>
      </c>
      <c r="AJ640" s="2"/>
      <c r="AK640" s="2"/>
      <c r="AL640" s="2"/>
      <c r="AM640" s="2"/>
      <c r="AN640" s="2" t="s">
        <v>87</v>
      </c>
      <c r="AO640" s="2" t="s">
        <v>6850</v>
      </c>
      <c r="AP640" s="2" t="s">
        <v>89</v>
      </c>
    </row>
    <row r="641" customFormat="false" ht="15" hidden="false" customHeight="false" outlineLevel="0" collapsed="false">
      <c r="A641" s="8" t="s">
        <v>6851</v>
      </c>
      <c r="B641" s="8" t="s">
        <v>6851</v>
      </c>
      <c r="C641" s="2" t="s">
        <v>6852</v>
      </c>
      <c r="D641" s="2" t="s">
        <v>6853</v>
      </c>
      <c r="E641" s="2" t="s">
        <v>6854</v>
      </c>
      <c r="F641" s="9" t="n">
        <f aca="false">Precios!N641</f>
        <v>170</v>
      </c>
      <c r="G641" s="2" t="n">
        <v>1583</v>
      </c>
      <c r="H641" s="10" t="str">
        <f aca="false">Parámetros!$B$28</f>
        <v>Nuevo</v>
      </c>
      <c r="I641" s="10" t="str">
        <f aca="false">Parámetros!$B$29</f>
        <v>Clásica</v>
      </c>
      <c r="J641" s="11" t="s">
        <v>6855</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6856</v>
      </c>
      <c r="P641" s="2" t="s">
        <v>6857</v>
      </c>
      <c r="Q641" s="2"/>
      <c r="R641" s="2" t="s">
        <v>6858</v>
      </c>
      <c r="S641" s="2" t="s">
        <v>6859</v>
      </c>
      <c r="T641" s="2" t="s">
        <v>6860</v>
      </c>
      <c r="U641" s="2" t="n">
        <v>5</v>
      </c>
      <c r="V641" s="2" t="s">
        <v>168</v>
      </c>
      <c r="W641" s="2" t="n">
        <v>5</v>
      </c>
      <c r="X641" s="2"/>
      <c r="Y641" s="2"/>
      <c r="Z641" s="2"/>
      <c r="AA641" s="2"/>
      <c r="AB641" s="2"/>
      <c r="AC641" s="2"/>
      <c r="AD641" s="2"/>
      <c r="AE641" s="2"/>
      <c r="AF641" s="2"/>
      <c r="AG641" s="2" t="s">
        <v>6861</v>
      </c>
      <c r="AH641" s="2" t="s">
        <v>6862</v>
      </c>
      <c r="AI641" s="2" t="s">
        <v>6863</v>
      </c>
      <c r="AJ641" s="2"/>
      <c r="AK641" s="2"/>
      <c r="AL641" s="2"/>
      <c r="AM641" s="2"/>
      <c r="AN641" s="2" t="s">
        <v>172</v>
      </c>
      <c r="AO641" s="2" t="s">
        <v>6864</v>
      </c>
      <c r="AP641" s="2" t="s">
        <v>89</v>
      </c>
    </row>
    <row r="642" customFormat="false" ht="15" hidden="false" customHeight="false" outlineLevel="0" collapsed="false">
      <c r="A642" s="8" t="s">
        <v>6865</v>
      </c>
      <c r="B642" s="8" t="s">
        <v>6865</v>
      </c>
      <c r="C642" s="2" t="s">
        <v>6866</v>
      </c>
      <c r="D642" s="2" t="s">
        <v>345</v>
      </c>
      <c r="E642" s="2" t="s">
        <v>346</v>
      </c>
      <c r="F642" s="9" t="n">
        <f aca="false">Precios!N642</f>
        <v>299</v>
      </c>
      <c r="G642" s="2" t="n">
        <v>63</v>
      </c>
      <c r="H642" s="10" t="str">
        <f aca="false">Parámetros!$B$28</f>
        <v>Nuevo</v>
      </c>
      <c r="I642" s="10" t="str">
        <f aca="false">Parámetros!$B$29</f>
        <v>Clásica</v>
      </c>
      <c r="J642" s="11" t="s">
        <v>6867</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c r="P642" s="2" t="s">
        <v>6868</v>
      </c>
      <c r="Q642" s="2" t="s">
        <v>5923</v>
      </c>
      <c r="R642" s="2"/>
      <c r="S642" s="2"/>
      <c r="T642" s="2" t="s">
        <v>6869</v>
      </c>
      <c r="U642" s="2"/>
      <c r="V642" s="2"/>
      <c r="W642" s="2" t="n">
        <v>3</v>
      </c>
      <c r="X642" s="2" t="s">
        <v>6870</v>
      </c>
      <c r="Y642" s="2"/>
      <c r="Z642" s="2" t="s">
        <v>713</v>
      </c>
      <c r="AA642" s="2"/>
      <c r="AB642" s="2"/>
      <c r="AC642" s="2"/>
      <c r="AD642" s="2"/>
      <c r="AE642" s="2"/>
      <c r="AF642" s="2" t="s">
        <v>6871</v>
      </c>
      <c r="AG642" s="2" t="s">
        <v>6872</v>
      </c>
      <c r="AH642" s="2" t="s">
        <v>6873</v>
      </c>
      <c r="AI642" s="2" t="s">
        <v>6874</v>
      </c>
      <c r="AJ642" s="2"/>
      <c r="AK642" s="2"/>
      <c r="AL642" s="2"/>
      <c r="AM642" s="2"/>
      <c r="AN642" s="2" t="s">
        <v>87</v>
      </c>
      <c r="AO642" s="2" t="s">
        <v>6875</v>
      </c>
      <c r="AP642" s="2" t="s">
        <v>89</v>
      </c>
    </row>
    <row r="643" customFormat="false" ht="15" hidden="false" customHeight="false" outlineLevel="0" collapsed="false">
      <c r="A643" s="8" t="s">
        <v>6876</v>
      </c>
      <c r="B643" s="8" t="s">
        <v>6876</v>
      </c>
      <c r="C643" s="2" t="s">
        <v>6877</v>
      </c>
      <c r="D643" s="2" t="s">
        <v>327</v>
      </c>
      <c r="E643" s="2" t="s">
        <v>328</v>
      </c>
      <c r="F643" s="9" t="n">
        <f aca="false">Precios!N643</f>
        <v>165</v>
      </c>
      <c r="G643" s="2" t="n">
        <v>318</v>
      </c>
      <c r="H643" s="10" t="str">
        <f aca="false">Parámetros!$B$28</f>
        <v>Nuevo</v>
      </c>
      <c r="I643" s="10" t="str">
        <f aca="false">Parámetros!$B$29</f>
        <v>Clásica</v>
      </c>
      <c r="J643" s="11" t="s">
        <v>6878</v>
      </c>
      <c r="K643" s="10" t="str">
        <f aca="false">Parámetros!$B$30</f>
        <v>Mercado Envíos</v>
      </c>
      <c r="L643" s="2" t="str">
        <f aca="false">IF(F643&gt;=Parámetros!$B$7,"Envío gratis (obligatorio en Mercado Libre)",Parámetros!$B$31)</f>
        <v>A cargo del comprador</v>
      </c>
      <c r="M643" s="10" t="str">
        <f aca="false">Parámetros!$B$32</f>
        <v>No acepto</v>
      </c>
      <c r="N643" s="10" t="str">
        <f aca="false">Parámetros!$B$33</f>
        <v>Sin garantía</v>
      </c>
      <c r="O643" s="2"/>
      <c r="P643" s="2" t="s">
        <v>6879</v>
      </c>
      <c r="Q643" s="2" t="s">
        <v>874</v>
      </c>
      <c r="R643" s="2"/>
      <c r="S643" s="2"/>
      <c r="T643" s="2" t="s">
        <v>6880</v>
      </c>
      <c r="U643" s="2" t="n">
        <v>24</v>
      </c>
      <c r="V643" s="2" t="s">
        <v>217</v>
      </c>
      <c r="W643" s="2" t="n">
        <v>24</v>
      </c>
      <c r="X643" s="2" t="s">
        <v>6881</v>
      </c>
      <c r="Y643" s="2" t="s">
        <v>6882</v>
      </c>
      <c r="Z643" s="2" t="s">
        <v>133</v>
      </c>
      <c r="AA643" s="2" t="s">
        <v>533</v>
      </c>
      <c r="AB643" s="2"/>
      <c r="AC643" s="2"/>
      <c r="AD643" s="2"/>
      <c r="AE643" s="2"/>
      <c r="AF643" s="2" t="s">
        <v>6883</v>
      </c>
      <c r="AG643" s="2" t="s">
        <v>6884</v>
      </c>
      <c r="AH643" s="2" t="s">
        <v>6885</v>
      </c>
      <c r="AI643" s="2" t="s">
        <v>6886</v>
      </c>
      <c r="AJ643" s="2"/>
      <c r="AK643" s="2"/>
      <c r="AL643" s="2"/>
      <c r="AM643" s="2"/>
      <c r="AN643" s="2" t="s">
        <v>87</v>
      </c>
      <c r="AO643" s="2" t="s">
        <v>6887</v>
      </c>
      <c r="AP643" s="2" t="s">
        <v>89</v>
      </c>
    </row>
    <row r="644" customFormat="false" ht="15" hidden="false" customHeight="false" outlineLevel="0" collapsed="false">
      <c r="A644" s="8" t="s">
        <v>6888</v>
      </c>
      <c r="B644" s="8" t="s">
        <v>6888</v>
      </c>
      <c r="C644" s="2" t="s">
        <v>6889</v>
      </c>
      <c r="D644" s="2" t="s">
        <v>704</v>
      </c>
      <c r="E644" s="2" t="s">
        <v>705</v>
      </c>
      <c r="F644" s="9" t="n">
        <f aca="false">Precios!N644</f>
        <v>1373</v>
      </c>
      <c r="G644" s="2" t="n">
        <v>123</v>
      </c>
      <c r="H644" s="10" t="str">
        <f aca="false">Parámetros!$B$28</f>
        <v>Nuevo</v>
      </c>
      <c r="I644" s="10" t="str">
        <f aca="false">Parámetros!$B$29</f>
        <v>Clásica</v>
      </c>
      <c r="J644" s="11" t="s">
        <v>6890</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c r="P644" s="2" t="s">
        <v>4619</v>
      </c>
      <c r="Q644" s="2" t="s">
        <v>1022</v>
      </c>
      <c r="R644" s="2" t="s">
        <v>6891</v>
      </c>
      <c r="S644" s="2"/>
      <c r="T644" s="2" t="s">
        <v>6892</v>
      </c>
      <c r="U644" s="2" t="n">
        <v>3</v>
      </c>
      <c r="V644" s="2" t="s">
        <v>77</v>
      </c>
      <c r="W644" s="2" t="n">
        <v>20</v>
      </c>
      <c r="X644" s="2" t="s">
        <v>2389</v>
      </c>
      <c r="Y644" s="2"/>
      <c r="Z644" s="2" t="s">
        <v>133</v>
      </c>
      <c r="AA644" s="2"/>
      <c r="AB644" s="2"/>
      <c r="AC644" s="2"/>
      <c r="AD644" s="2"/>
      <c r="AE644" s="2"/>
      <c r="AF644" s="2" t="s">
        <v>6893</v>
      </c>
      <c r="AG644" s="2" t="s">
        <v>6894</v>
      </c>
      <c r="AH644" s="2" t="s">
        <v>6895</v>
      </c>
      <c r="AI644" s="2"/>
      <c r="AJ644" s="2"/>
      <c r="AK644" s="2"/>
      <c r="AL644" s="2"/>
      <c r="AM644" s="2"/>
      <c r="AN644" s="2" t="s">
        <v>87</v>
      </c>
      <c r="AO644" s="2" t="s">
        <v>6896</v>
      </c>
      <c r="AP644" s="2" t="s">
        <v>89</v>
      </c>
    </row>
    <row r="645" customFormat="false" ht="15" hidden="false" customHeight="false" outlineLevel="0" collapsed="false">
      <c r="A645" s="8" t="s">
        <v>6897</v>
      </c>
      <c r="B645" s="8" t="s">
        <v>6897</v>
      </c>
      <c r="C645" s="2" t="s">
        <v>6898</v>
      </c>
      <c r="D645" s="2" t="s">
        <v>5988</v>
      </c>
      <c r="E645" s="2" t="s">
        <v>5989</v>
      </c>
      <c r="F645" s="9" t="n">
        <f aca="false">Precios!N645</f>
        <v>105</v>
      </c>
      <c r="G645" s="2" t="n">
        <v>216</v>
      </c>
      <c r="H645" s="10" t="str">
        <f aca="false">Parámetros!$B$28</f>
        <v>Nuevo</v>
      </c>
      <c r="I645" s="10" t="str">
        <f aca="false">Parámetros!$B$29</f>
        <v>Clásica</v>
      </c>
      <c r="J645" s="11" t="s">
        <v>6899</v>
      </c>
      <c r="K645" s="10" t="str">
        <f aca="false">Parámetros!$B$30</f>
        <v>Mercado Envíos</v>
      </c>
      <c r="L645" s="2" t="str">
        <f aca="false">IF(F645&gt;=Parámetros!$B$7,"Envío gratis (obligatorio en Mercado Libre)",Parámetros!$B$31)</f>
        <v>A cargo del comprador</v>
      </c>
      <c r="M645" s="10" t="str">
        <f aca="false">Parámetros!$B$32</f>
        <v>No acepto</v>
      </c>
      <c r="N645" s="10" t="str">
        <f aca="false">Parámetros!$B$33</f>
        <v>Sin garantía</v>
      </c>
      <c r="O645" s="2"/>
      <c r="P645" s="2" t="s">
        <v>3009</v>
      </c>
      <c r="Q645" s="2" t="s">
        <v>594</v>
      </c>
      <c r="R645" s="2" t="s">
        <v>4667</v>
      </c>
      <c r="S645" s="2" t="s">
        <v>6900</v>
      </c>
      <c r="T645" s="2" t="s">
        <v>3085</v>
      </c>
      <c r="U645" s="2" t="n">
        <v>91</v>
      </c>
      <c r="V645" s="2" t="s">
        <v>100</v>
      </c>
      <c r="W645" s="2" t="n">
        <v>1</v>
      </c>
      <c r="X645" s="2"/>
      <c r="Y645" s="2"/>
      <c r="Z645" s="2"/>
      <c r="AA645" s="2"/>
      <c r="AB645" s="2"/>
      <c r="AC645" s="2"/>
      <c r="AD645" s="2"/>
      <c r="AE645" s="2"/>
      <c r="AF645" s="2"/>
      <c r="AG645" s="2" t="s">
        <v>6901</v>
      </c>
      <c r="AH645" s="2" t="s">
        <v>6902</v>
      </c>
      <c r="AI645" s="2" t="s">
        <v>6903</v>
      </c>
      <c r="AJ645" s="2"/>
      <c r="AK645" s="2"/>
      <c r="AL645" s="2"/>
      <c r="AM645" s="2"/>
      <c r="AN645" s="2" t="s">
        <v>172</v>
      </c>
      <c r="AO645" s="2" t="s">
        <v>6904</v>
      </c>
      <c r="AP645" s="2" t="s">
        <v>89</v>
      </c>
    </row>
    <row r="646" customFormat="false" ht="15" hidden="false" customHeight="false" outlineLevel="0" collapsed="false">
      <c r="A646" s="8" t="s">
        <v>6905</v>
      </c>
      <c r="B646" s="8" t="s">
        <v>6905</v>
      </c>
      <c r="C646" s="2" t="s">
        <v>6906</v>
      </c>
      <c r="D646" s="2" t="s">
        <v>141</v>
      </c>
      <c r="E646" s="2" t="s">
        <v>142</v>
      </c>
      <c r="F646" s="9" t="n">
        <f aca="false">Precios!N646</f>
        <v>544</v>
      </c>
      <c r="G646" s="2" t="n">
        <v>0</v>
      </c>
      <c r="H646" s="10" t="str">
        <f aca="false">Parámetros!$B$28</f>
        <v>Nuevo</v>
      </c>
      <c r="I646" s="10" t="str">
        <f aca="false">Parámetros!$B$29</f>
        <v>Clásica</v>
      </c>
      <c r="J646" s="11" t="s">
        <v>6907</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6908</v>
      </c>
      <c r="Q646" s="2" t="s">
        <v>6909</v>
      </c>
      <c r="R646" s="2"/>
      <c r="S646" s="2"/>
      <c r="T646" s="2" t="s">
        <v>6910</v>
      </c>
      <c r="U646" s="2" t="n">
        <v>28</v>
      </c>
      <c r="V646" s="2" t="s">
        <v>130</v>
      </c>
      <c r="W646" s="2" t="n">
        <v>28</v>
      </c>
      <c r="X646" s="2" t="s">
        <v>6911</v>
      </c>
      <c r="Y646" s="2" t="s">
        <v>6912</v>
      </c>
      <c r="Z646" s="2" t="s">
        <v>133</v>
      </c>
      <c r="AA646" s="2" t="s">
        <v>81</v>
      </c>
      <c r="AB646" s="2"/>
      <c r="AC646" s="2"/>
      <c r="AD646" s="2"/>
      <c r="AE646" s="2"/>
      <c r="AF646" s="2" t="s">
        <v>6913</v>
      </c>
      <c r="AG646" s="2" t="s">
        <v>6914</v>
      </c>
      <c r="AH646" s="2" t="s">
        <v>6915</v>
      </c>
      <c r="AI646" s="2" t="s">
        <v>6916</v>
      </c>
      <c r="AJ646" s="2"/>
      <c r="AK646" s="2"/>
      <c r="AL646" s="2"/>
      <c r="AM646" s="2"/>
      <c r="AN646" s="2" t="s">
        <v>87</v>
      </c>
      <c r="AO646" s="2" t="s">
        <v>6917</v>
      </c>
      <c r="AP646" s="2" t="s">
        <v>89</v>
      </c>
    </row>
    <row r="647" customFormat="false" ht="15" hidden="false" customHeight="false" outlineLevel="0" collapsed="false">
      <c r="A647" s="8" t="s">
        <v>6918</v>
      </c>
      <c r="B647" s="8" t="s">
        <v>6918</v>
      </c>
      <c r="C647" s="2" t="s">
        <v>6919</v>
      </c>
      <c r="D647" s="2" t="s">
        <v>159</v>
      </c>
      <c r="E647" s="2" t="s">
        <v>160</v>
      </c>
      <c r="F647" s="9" t="n">
        <f aca="false">Precios!N647</f>
        <v>233</v>
      </c>
      <c r="G647" s="2" t="n">
        <v>36</v>
      </c>
      <c r="H647" s="10" t="str">
        <f aca="false">Parámetros!$B$28</f>
        <v>Nuevo</v>
      </c>
      <c r="I647" s="10" t="str">
        <f aca="false">Parámetros!$B$29</f>
        <v>Clásica</v>
      </c>
      <c r="J647" s="11" t="s">
        <v>6920</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c r="P647" s="2" t="s">
        <v>163</v>
      </c>
      <c r="Q647" s="2" t="s">
        <v>579</v>
      </c>
      <c r="R647" s="2" t="s">
        <v>6921</v>
      </c>
      <c r="S647" s="2" t="s">
        <v>6922</v>
      </c>
      <c r="T647" s="2" t="s">
        <v>6923</v>
      </c>
      <c r="U647" s="2" t="n">
        <v>30</v>
      </c>
      <c r="V647" s="2" t="s">
        <v>168</v>
      </c>
      <c r="W647" s="2" t="n">
        <v>30</v>
      </c>
      <c r="X647" s="2"/>
      <c r="Y647" s="2"/>
      <c r="Z647" s="2"/>
      <c r="AA647" s="2" t="s">
        <v>6924</v>
      </c>
      <c r="AB647" s="2" t="s">
        <v>6925</v>
      </c>
      <c r="AC647" s="2"/>
      <c r="AD647" s="2" t="s">
        <v>762</v>
      </c>
      <c r="AE647" s="2"/>
      <c r="AF647" s="2"/>
      <c r="AG647" s="2" t="s">
        <v>6926</v>
      </c>
      <c r="AH647" s="2" t="s">
        <v>6927</v>
      </c>
      <c r="AI647" s="2" t="s">
        <v>6928</v>
      </c>
      <c r="AJ647" s="2"/>
      <c r="AK647" s="2"/>
      <c r="AL647" s="2"/>
      <c r="AM647" s="2"/>
      <c r="AN647" s="2" t="s">
        <v>172</v>
      </c>
      <c r="AO647" s="2" t="s">
        <v>6929</v>
      </c>
      <c r="AP647" s="2" t="s">
        <v>89</v>
      </c>
    </row>
    <row r="648" customFormat="false" ht="15" hidden="false" customHeight="false" outlineLevel="0" collapsed="false">
      <c r="A648" s="8" t="s">
        <v>6930</v>
      </c>
      <c r="B648" s="8" t="s">
        <v>6930</v>
      </c>
      <c r="C648" s="2" t="s">
        <v>6931</v>
      </c>
      <c r="D648" s="2" t="s">
        <v>704</v>
      </c>
      <c r="E648" s="2" t="s">
        <v>705</v>
      </c>
      <c r="F648" s="9" t="n">
        <f aca="false">Precios!N648</f>
        <v>194</v>
      </c>
      <c r="G648" s="2" t="n">
        <v>194</v>
      </c>
      <c r="H648" s="10" t="str">
        <f aca="false">Parámetros!$B$28</f>
        <v>Nuevo</v>
      </c>
      <c r="I648" s="10" t="str">
        <f aca="false">Parámetros!$B$29</f>
        <v>Clásica</v>
      </c>
      <c r="J648" s="11" t="s">
        <v>6932</v>
      </c>
      <c r="K648" s="10" t="str">
        <f aca="false">Parámetros!$B$30</f>
        <v>Mercado Envíos</v>
      </c>
      <c r="L648" s="2" t="str">
        <f aca="false">IF(F648&gt;=Parámetros!$B$7,"Envío gratis (obligatorio en Mercado Libre)",Parámetros!$B$31)</f>
        <v>A cargo del comprador</v>
      </c>
      <c r="M648" s="10" t="str">
        <f aca="false">Parámetros!$B$32</f>
        <v>No acepto</v>
      </c>
      <c r="N648" s="10" t="str">
        <f aca="false">Parámetros!$B$33</f>
        <v>Sin garantía</v>
      </c>
      <c r="O648" s="2"/>
      <c r="P648" s="2" t="s">
        <v>6933</v>
      </c>
      <c r="Q648" s="2" t="s">
        <v>6934</v>
      </c>
      <c r="R648" s="2" t="s">
        <v>6935</v>
      </c>
      <c r="S648" s="2" t="s">
        <v>6936</v>
      </c>
      <c r="T648" s="2" t="s">
        <v>6937</v>
      </c>
      <c r="U648" s="2" t="n">
        <v>50</v>
      </c>
      <c r="V648" s="2" t="s">
        <v>77</v>
      </c>
      <c r="W648" s="2" t="n">
        <v>1</v>
      </c>
      <c r="X648" s="2" t="s">
        <v>6938</v>
      </c>
      <c r="Y648" s="2"/>
      <c r="Z648" s="2" t="s">
        <v>3669</v>
      </c>
      <c r="AA648" s="2" t="s">
        <v>6939</v>
      </c>
      <c r="AB648" s="2"/>
      <c r="AC648" s="2"/>
      <c r="AD648" s="2"/>
      <c r="AE648" s="2"/>
      <c r="AF648" s="2"/>
      <c r="AG648" s="2" t="s">
        <v>6940</v>
      </c>
      <c r="AH648" s="2" t="s">
        <v>6941</v>
      </c>
      <c r="AI648" s="2"/>
      <c r="AJ648" s="2"/>
      <c r="AK648" s="2"/>
      <c r="AL648" s="2"/>
      <c r="AM648" s="2"/>
      <c r="AN648" s="2" t="s">
        <v>87</v>
      </c>
      <c r="AO648" s="2" t="s">
        <v>6942</v>
      </c>
      <c r="AP648" s="2" t="s">
        <v>89</v>
      </c>
    </row>
    <row r="649" customFormat="false" ht="15" hidden="false" customHeight="false" outlineLevel="0" collapsed="false">
      <c r="A649" s="8" t="s">
        <v>6943</v>
      </c>
      <c r="B649" s="8" t="s">
        <v>6943</v>
      </c>
      <c r="C649" s="2" t="s">
        <v>6944</v>
      </c>
      <c r="D649" s="2" t="s">
        <v>963</v>
      </c>
      <c r="E649" s="2" t="s">
        <v>964</v>
      </c>
      <c r="F649" s="9" t="n">
        <f aca="false">Precios!N649</f>
        <v>484</v>
      </c>
      <c r="G649" s="2" t="n">
        <v>0</v>
      </c>
      <c r="H649" s="10" t="str">
        <f aca="false">Parámetros!$B$28</f>
        <v>Nuevo</v>
      </c>
      <c r="I649" s="10" t="str">
        <f aca="false">Parámetros!$B$29</f>
        <v>Clásica</v>
      </c>
      <c r="J649" s="11" t="s">
        <v>6945</v>
      </c>
      <c r="K649" s="10" t="str">
        <f aca="false">Parámetros!$B$30</f>
        <v>Mercado Envíos</v>
      </c>
      <c r="L649" s="2" t="str">
        <f aca="false">IF(F649&gt;=Parámetros!$B$7,"Envío gratis (obligatorio en Mercado Libre)",Parámetros!$B$31)</f>
        <v>Envío gratis (obligatorio en Mercado Libre)</v>
      </c>
      <c r="M649" s="10" t="str">
        <f aca="false">Parámetros!$B$32</f>
        <v>No acepto</v>
      </c>
      <c r="N649" s="10" t="str">
        <f aca="false">Parámetros!$B$33</f>
        <v>Sin garantía</v>
      </c>
      <c r="O649" s="2"/>
      <c r="P649" s="2" t="s">
        <v>6946</v>
      </c>
      <c r="Q649" s="2" t="s">
        <v>6947</v>
      </c>
      <c r="R649" s="2"/>
      <c r="S649" s="2"/>
      <c r="T649" s="2" t="s">
        <v>6948</v>
      </c>
      <c r="U649" s="2" t="n">
        <v>30</v>
      </c>
      <c r="V649" s="2" t="s">
        <v>130</v>
      </c>
      <c r="W649" s="2" t="n">
        <v>30</v>
      </c>
      <c r="X649" s="2" t="s">
        <v>6949</v>
      </c>
      <c r="Y649" s="2" t="s">
        <v>6950</v>
      </c>
      <c r="Z649" s="2" t="s">
        <v>133</v>
      </c>
      <c r="AA649" s="2"/>
      <c r="AB649" s="2"/>
      <c r="AC649" s="2"/>
      <c r="AD649" s="2"/>
      <c r="AE649" s="2"/>
      <c r="AF649" s="2" t="s">
        <v>6951</v>
      </c>
      <c r="AG649" s="2" t="s">
        <v>6952</v>
      </c>
      <c r="AH649" s="2" t="s">
        <v>6953</v>
      </c>
      <c r="AI649" s="2" t="s">
        <v>6954</v>
      </c>
      <c r="AJ649" s="2" t="s">
        <v>6955</v>
      </c>
      <c r="AK649" s="2" t="s">
        <v>6956</v>
      </c>
      <c r="AL649" s="2"/>
      <c r="AM649" s="2"/>
      <c r="AN649" s="2" t="s">
        <v>87</v>
      </c>
      <c r="AO649" s="2" t="s">
        <v>6957</v>
      </c>
      <c r="AP649" s="2" t="s">
        <v>89</v>
      </c>
    </row>
    <row r="650" customFormat="false" ht="15" hidden="false" customHeight="false" outlineLevel="0" collapsed="false">
      <c r="A650" s="8" t="s">
        <v>6958</v>
      </c>
      <c r="B650" s="8" t="s">
        <v>6958</v>
      </c>
      <c r="C650" s="2" t="s">
        <v>6959</v>
      </c>
      <c r="D650" s="2" t="s">
        <v>4738</v>
      </c>
      <c r="E650" s="2" t="s">
        <v>4739</v>
      </c>
      <c r="F650" s="9" t="n">
        <f aca="false">Precios!N650</f>
        <v>118</v>
      </c>
      <c r="G650" s="2" t="n">
        <v>65</v>
      </c>
      <c r="H650" s="10" t="str">
        <f aca="false">Parámetros!$B$28</f>
        <v>Nuevo</v>
      </c>
      <c r="I650" s="10" t="str">
        <f aca="false">Parámetros!$B$29</f>
        <v>Clásica</v>
      </c>
      <c r="J650" s="11" t="s">
        <v>6960</v>
      </c>
      <c r="K650" s="10" t="str">
        <f aca="false">Parámetros!$B$30</f>
        <v>Mercado Envíos</v>
      </c>
      <c r="L650" s="2" t="str">
        <f aca="false">IF(F650&gt;=Parámetros!$B$7,"Envío gratis (obligatorio en Mercado Libre)",Parámetros!$B$31)</f>
        <v>A cargo del comprador</v>
      </c>
      <c r="M650" s="10" t="str">
        <f aca="false">Parámetros!$B$32</f>
        <v>No acepto</v>
      </c>
      <c r="N650" s="10" t="str">
        <f aca="false">Parámetros!$B$33</f>
        <v>Sin garantía</v>
      </c>
      <c r="O650" s="2"/>
      <c r="P650" s="2" t="s">
        <v>3009</v>
      </c>
      <c r="Q650" s="2" t="s">
        <v>594</v>
      </c>
      <c r="R650" s="2" t="s">
        <v>6961</v>
      </c>
      <c r="S650" s="2" t="s">
        <v>6962</v>
      </c>
      <c r="T650" s="2" t="s">
        <v>3296</v>
      </c>
      <c r="U650" s="2" t="n">
        <v>700</v>
      </c>
      <c r="V650" s="2" t="s">
        <v>77</v>
      </c>
      <c r="W650" s="2" t="n">
        <v>1</v>
      </c>
      <c r="X650" s="2"/>
      <c r="Y650" s="2"/>
      <c r="Z650" s="2"/>
      <c r="AA650" s="2"/>
      <c r="AB650" s="2"/>
      <c r="AC650" s="2"/>
      <c r="AD650" s="2"/>
      <c r="AE650" s="2" t="s">
        <v>2363</v>
      </c>
      <c r="AF650" s="2"/>
      <c r="AG650" s="2" t="s">
        <v>6963</v>
      </c>
      <c r="AH650" s="2" t="s">
        <v>6964</v>
      </c>
      <c r="AI650" s="2" t="s">
        <v>6965</v>
      </c>
      <c r="AJ650" s="2"/>
      <c r="AK650" s="2"/>
      <c r="AL650" s="2"/>
      <c r="AM650" s="2"/>
      <c r="AN650" s="2" t="s">
        <v>172</v>
      </c>
      <c r="AO650" s="2" t="s">
        <v>6966</v>
      </c>
      <c r="AP650" s="2" t="s">
        <v>89</v>
      </c>
    </row>
    <row r="651" customFormat="false" ht="15" hidden="false" customHeight="false" outlineLevel="0" collapsed="false">
      <c r="A651" s="8" t="s">
        <v>6967</v>
      </c>
      <c r="B651" s="8" t="s">
        <v>6967</v>
      </c>
      <c r="C651" s="2" t="s">
        <v>6968</v>
      </c>
      <c r="D651" s="2" t="s">
        <v>575</v>
      </c>
      <c r="E651" s="2" t="s">
        <v>576</v>
      </c>
      <c r="F651" s="9" t="n">
        <f aca="false">Precios!N651</f>
        <v>187</v>
      </c>
      <c r="G651" s="2" t="n">
        <v>41</v>
      </c>
      <c r="H651" s="10" t="str">
        <f aca="false">Parámetros!$B$28</f>
        <v>Nuevo</v>
      </c>
      <c r="I651" s="10" t="str">
        <f aca="false">Parámetros!$B$29</f>
        <v>Clásica</v>
      </c>
      <c r="J651" s="11" t="s">
        <v>6969</v>
      </c>
      <c r="K651" s="10" t="str">
        <f aca="false">Parámetros!$B$30</f>
        <v>Mercado Envíos</v>
      </c>
      <c r="L651" s="2" t="str">
        <f aca="false">IF(F651&gt;=Parámetros!$B$7,"Envío gratis (obligatorio en Mercado Libre)",Parámetros!$B$31)</f>
        <v>A cargo del comprador</v>
      </c>
      <c r="M651" s="10" t="str">
        <f aca="false">Parámetros!$B$32</f>
        <v>No acepto</v>
      </c>
      <c r="N651" s="10" t="str">
        <f aca="false">Parámetros!$B$33</f>
        <v>Sin garantía</v>
      </c>
      <c r="O651" s="2"/>
      <c r="P651" s="2" t="s">
        <v>3274</v>
      </c>
      <c r="Q651" s="2" t="s">
        <v>3275</v>
      </c>
      <c r="R651" s="2" t="s">
        <v>6970</v>
      </c>
      <c r="S651" s="2" t="s">
        <v>6971</v>
      </c>
      <c r="T651" s="2" t="s">
        <v>6334</v>
      </c>
      <c r="U651" s="2" t="n">
        <v>10</v>
      </c>
      <c r="V651" s="2" t="s">
        <v>168</v>
      </c>
      <c r="W651" s="2" t="n">
        <v>10</v>
      </c>
      <c r="X651" s="2"/>
      <c r="Y651" s="2"/>
      <c r="Z651" s="2"/>
      <c r="AA651" s="2"/>
      <c r="AB651" s="2" t="s">
        <v>6972</v>
      </c>
      <c r="AC651" s="2"/>
      <c r="AD651" s="2" t="s">
        <v>103</v>
      </c>
      <c r="AE651" s="2"/>
      <c r="AF651" s="2"/>
      <c r="AG651" s="2" t="s">
        <v>6973</v>
      </c>
      <c r="AH651" s="2" t="s">
        <v>6974</v>
      </c>
      <c r="AI651" s="2"/>
      <c r="AJ651" s="2"/>
      <c r="AK651" s="2"/>
      <c r="AL651" s="2"/>
      <c r="AM651" s="2"/>
      <c r="AN651" s="2" t="s">
        <v>172</v>
      </c>
      <c r="AO651" s="2" t="s">
        <v>6975</v>
      </c>
      <c r="AP651" s="2" t="s">
        <v>89</v>
      </c>
    </row>
    <row r="652" customFormat="false" ht="15" hidden="false" customHeight="false" outlineLevel="0" collapsed="false">
      <c r="A652" s="8" t="s">
        <v>6976</v>
      </c>
      <c r="B652" s="8" t="s">
        <v>6976</v>
      </c>
      <c r="C652" s="2" t="s">
        <v>6977</v>
      </c>
      <c r="D652" s="2" t="s">
        <v>141</v>
      </c>
      <c r="E652" s="2" t="s">
        <v>142</v>
      </c>
      <c r="F652" s="9" t="n">
        <f aca="false">Precios!N652</f>
        <v>809</v>
      </c>
      <c r="G652" s="2" t="n">
        <v>36</v>
      </c>
      <c r="H652" s="10" t="str">
        <f aca="false">Parámetros!$B$28</f>
        <v>Nuevo</v>
      </c>
      <c r="I652" s="10" t="str">
        <f aca="false">Parámetros!$B$29</f>
        <v>Clásica</v>
      </c>
      <c r="J652" s="11" t="s">
        <v>6978</v>
      </c>
      <c r="K652" s="10" t="str">
        <f aca="false">Parámetros!$B$30</f>
        <v>Mercado Envíos</v>
      </c>
      <c r="L652" s="2" t="str">
        <f aca="false">IF(F652&gt;=Parámetros!$B$7,"Envío gratis (obligatorio en Mercado Libre)",Parámetros!$B$31)</f>
        <v>Envío gratis (obligatorio en Mercado Libre)</v>
      </c>
      <c r="M652" s="10" t="str">
        <f aca="false">Parámetros!$B$32</f>
        <v>No acepto</v>
      </c>
      <c r="N652" s="10" t="str">
        <f aca="false">Parámetros!$B$33</f>
        <v>Sin garantía</v>
      </c>
      <c r="O652" s="2" t="s">
        <v>6979</v>
      </c>
      <c r="P652" s="2" t="s">
        <v>6980</v>
      </c>
      <c r="Q652" s="2" t="s">
        <v>708</v>
      </c>
      <c r="R652" s="2"/>
      <c r="S652" s="2"/>
      <c r="T652" s="2" t="s">
        <v>6948</v>
      </c>
      <c r="U652" s="2" t="n">
        <v>30</v>
      </c>
      <c r="V652" s="2" t="s">
        <v>130</v>
      </c>
      <c r="W652" s="2" t="n">
        <v>30</v>
      </c>
      <c r="X652" s="2" t="s">
        <v>6981</v>
      </c>
      <c r="Y652" s="2" t="s">
        <v>6982</v>
      </c>
      <c r="Z652" s="2" t="s">
        <v>133</v>
      </c>
      <c r="AA652" s="2"/>
      <c r="AB652" s="2"/>
      <c r="AC652" s="2"/>
      <c r="AD652" s="2"/>
      <c r="AE652" s="2"/>
      <c r="AF652" s="2"/>
      <c r="AG652" s="2" t="s">
        <v>6983</v>
      </c>
      <c r="AH652" s="2" t="s">
        <v>6984</v>
      </c>
      <c r="AI652" s="2" t="s">
        <v>6985</v>
      </c>
      <c r="AJ652" s="2"/>
      <c r="AK652" s="2"/>
      <c r="AL652" s="2"/>
      <c r="AM652" s="2"/>
      <c r="AN652" s="2" t="s">
        <v>87</v>
      </c>
      <c r="AO652" s="2" t="s">
        <v>6986</v>
      </c>
      <c r="AP652" s="2" t="s">
        <v>89</v>
      </c>
    </row>
    <row r="653" customFormat="false" ht="15" hidden="false" customHeight="false" outlineLevel="0" collapsed="false">
      <c r="A653" s="8" t="s">
        <v>6987</v>
      </c>
      <c r="B653" s="8" t="s">
        <v>6987</v>
      </c>
      <c r="C653" s="2" t="s">
        <v>6988</v>
      </c>
      <c r="D653" s="2" t="s">
        <v>448</v>
      </c>
      <c r="E653" s="2" t="s">
        <v>449</v>
      </c>
      <c r="F653" s="9" t="n">
        <f aca="false">Precios!N653</f>
        <v>424</v>
      </c>
      <c r="G653" s="2" t="n">
        <v>8</v>
      </c>
      <c r="H653" s="10" t="str">
        <f aca="false">Parámetros!$B$28</f>
        <v>Nuevo</v>
      </c>
      <c r="I653" s="10" t="str">
        <f aca="false">Parámetros!$B$29</f>
        <v>Clásica</v>
      </c>
      <c r="J653" s="11" t="s">
        <v>6989</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c r="P653" s="2" t="s">
        <v>983</v>
      </c>
      <c r="Q653" s="2" t="s">
        <v>6990</v>
      </c>
      <c r="R653" s="2"/>
      <c r="S653" s="2"/>
      <c r="T653" s="2" t="s">
        <v>6991</v>
      </c>
      <c r="U653" s="2" t="n">
        <v>120</v>
      </c>
      <c r="V653" s="2" t="s">
        <v>77</v>
      </c>
      <c r="W653" s="2" t="n">
        <v>1</v>
      </c>
      <c r="X653" s="2" t="s">
        <v>6992</v>
      </c>
      <c r="Y653" s="2" t="s">
        <v>3256</v>
      </c>
      <c r="Z653" s="2" t="s">
        <v>133</v>
      </c>
      <c r="AA653" s="2"/>
      <c r="AB653" s="2"/>
      <c r="AC653" s="2"/>
      <c r="AD653" s="2"/>
      <c r="AE653" s="2"/>
      <c r="AF653" s="2" t="s">
        <v>6993</v>
      </c>
      <c r="AG653" s="2" t="s">
        <v>6994</v>
      </c>
      <c r="AH653" s="2" t="s">
        <v>6995</v>
      </c>
      <c r="AI653" s="2"/>
      <c r="AJ653" s="2"/>
      <c r="AK653" s="2"/>
      <c r="AL653" s="2"/>
      <c r="AM653" s="2"/>
      <c r="AN653" s="2" t="s">
        <v>87</v>
      </c>
      <c r="AO653" s="2" t="s">
        <v>6996</v>
      </c>
      <c r="AP653" s="2" t="s">
        <v>89</v>
      </c>
    </row>
    <row r="654" customFormat="false" ht="15" hidden="false" customHeight="false" outlineLevel="0" collapsed="false">
      <c r="A654" s="8" t="s">
        <v>6997</v>
      </c>
      <c r="B654" s="8" t="s">
        <v>6997</v>
      </c>
      <c r="C654" s="2" t="s">
        <v>6998</v>
      </c>
      <c r="D654" s="2" t="s">
        <v>448</v>
      </c>
      <c r="E654" s="2" t="s">
        <v>449</v>
      </c>
      <c r="F654" s="9" t="n">
        <f aca="false">Precios!N654</f>
        <v>700</v>
      </c>
      <c r="G654" s="2" t="n">
        <v>59</v>
      </c>
      <c r="H654" s="10" t="str">
        <f aca="false">Parámetros!$B$28</f>
        <v>Nuevo</v>
      </c>
      <c r="I654" s="10" t="str">
        <f aca="false">Parámetros!$B$29</f>
        <v>Clásica</v>
      </c>
      <c r="J654" s="11" t="s">
        <v>6999</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c r="P654" s="2" t="s">
        <v>7000</v>
      </c>
      <c r="Q654" s="2" t="s">
        <v>6990</v>
      </c>
      <c r="R654" s="2"/>
      <c r="S654" s="2"/>
      <c r="T654" s="2" t="s">
        <v>7001</v>
      </c>
      <c r="U654" s="2" t="n">
        <v>7</v>
      </c>
      <c r="V654" s="2" t="s">
        <v>130</v>
      </c>
      <c r="W654" s="2" t="n">
        <v>7</v>
      </c>
      <c r="X654" s="2" t="s">
        <v>7002</v>
      </c>
      <c r="Y654" s="2" t="s">
        <v>843</v>
      </c>
      <c r="Z654" s="2" t="s">
        <v>133</v>
      </c>
      <c r="AA654" s="2"/>
      <c r="AB654" s="2"/>
      <c r="AC654" s="2"/>
      <c r="AD654" s="2"/>
      <c r="AE654" s="2"/>
      <c r="AF654" s="2" t="s">
        <v>7003</v>
      </c>
      <c r="AG654" s="2" t="s">
        <v>7004</v>
      </c>
      <c r="AH654" s="2" t="s">
        <v>7005</v>
      </c>
      <c r="AI654" s="2"/>
      <c r="AJ654" s="2"/>
      <c r="AK654" s="2"/>
      <c r="AL654" s="2"/>
      <c r="AM654" s="2"/>
      <c r="AN654" s="2" t="s">
        <v>87</v>
      </c>
      <c r="AO654" s="2" t="s">
        <v>7006</v>
      </c>
      <c r="AP654" s="2" t="s">
        <v>89</v>
      </c>
    </row>
    <row r="655" customFormat="false" ht="15" hidden="false" customHeight="false" outlineLevel="0" collapsed="false">
      <c r="A655" s="8" t="s">
        <v>7007</v>
      </c>
      <c r="B655" s="8" t="s">
        <v>7007</v>
      </c>
      <c r="C655" s="2" t="s">
        <v>7008</v>
      </c>
      <c r="D655" s="2" t="s">
        <v>141</v>
      </c>
      <c r="E655" s="2" t="s">
        <v>142</v>
      </c>
      <c r="F655" s="9" t="n">
        <f aca="false">Precios!N655</f>
        <v>607</v>
      </c>
      <c r="G655" s="2" t="n">
        <v>5</v>
      </c>
      <c r="H655" s="10" t="str">
        <f aca="false">Parámetros!$B$28</f>
        <v>Nuevo</v>
      </c>
      <c r="I655" s="10" t="str">
        <f aca="false">Parámetros!$B$29</f>
        <v>Clásica</v>
      </c>
      <c r="J655" s="11" t="s">
        <v>7009</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c r="P655" s="2" t="s">
        <v>7010</v>
      </c>
      <c r="Q655" s="2" t="s">
        <v>874</v>
      </c>
      <c r="R655" s="2" t="s">
        <v>7011</v>
      </c>
      <c r="S655" s="2"/>
      <c r="T655" s="2" t="s">
        <v>7012</v>
      </c>
      <c r="U655" s="2" t="n">
        <v>60</v>
      </c>
      <c r="V655" s="2" t="s">
        <v>130</v>
      </c>
      <c r="W655" s="2" t="n">
        <v>60</v>
      </c>
      <c r="X655" s="2" t="s">
        <v>7013</v>
      </c>
      <c r="Y655" s="2" t="s">
        <v>7014</v>
      </c>
      <c r="Z655" s="2" t="s">
        <v>133</v>
      </c>
      <c r="AA655" s="2"/>
      <c r="AB655" s="2"/>
      <c r="AC655" s="2"/>
      <c r="AD655" s="2"/>
      <c r="AE655" s="2"/>
      <c r="AF655" s="2"/>
      <c r="AG655" s="2" t="s">
        <v>7015</v>
      </c>
      <c r="AH655" s="2" t="s">
        <v>7016</v>
      </c>
      <c r="AI655" s="2" t="s">
        <v>7017</v>
      </c>
      <c r="AJ655" s="2"/>
      <c r="AK655" s="2"/>
      <c r="AL655" s="2"/>
      <c r="AM655" s="2"/>
      <c r="AN655" s="2" t="s">
        <v>87</v>
      </c>
      <c r="AO655" s="2" t="s">
        <v>7018</v>
      </c>
      <c r="AP655" s="2" t="s">
        <v>89</v>
      </c>
    </row>
    <row r="656" customFormat="false" ht="15" hidden="false" customHeight="false" outlineLevel="0" collapsed="false">
      <c r="A656" s="8" t="s">
        <v>7019</v>
      </c>
      <c r="B656" s="8" t="s">
        <v>7019</v>
      </c>
      <c r="C656" s="2" t="s">
        <v>7020</v>
      </c>
      <c r="D656" s="2" t="s">
        <v>1803</v>
      </c>
      <c r="E656" s="2" t="s">
        <v>1804</v>
      </c>
      <c r="F656" s="9" t="n">
        <f aca="false">Precios!N656</f>
        <v>433</v>
      </c>
      <c r="G656" s="2" t="n">
        <v>58</v>
      </c>
      <c r="H656" s="10" t="str">
        <f aca="false">Parámetros!$B$28</f>
        <v>Nuevo</v>
      </c>
      <c r="I656" s="10" t="str">
        <f aca="false">Parámetros!$B$29</f>
        <v>Clásica</v>
      </c>
      <c r="J656" s="11" t="s">
        <v>7021</v>
      </c>
      <c r="K656" s="10" t="str">
        <f aca="false">Parámetros!$B$30</f>
        <v>Mercado Envíos</v>
      </c>
      <c r="L656" s="2" t="str">
        <f aca="false">IF(F656&gt;=Parámetros!$B$7,"Envío gratis (obligatorio en Mercado Libre)",Parámetros!$B$31)</f>
        <v>Envío gratis (obligatorio en Mercado Libre)</v>
      </c>
      <c r="M656" s="10" t="str">
        <f aca="false">Parámetros!$B$32</f>
        <v>No acepto</v>
      </c>
      <c r="N656" s="10" t="str">
        <f aca="false">Parámetros!$B$33</f>
        <v>Sin garantía</v>
      </c>
      <c r="O656" s="2"/>
      <c r="P656" s="2" t="s">
        <v>787</v>
      </c>
      <c r="Q656" s="2"/>
      <c r="R656" s="2"/>
      <c r="S656" s="2" t="s">
        <v>7022</v>
      </c>
      <c r="T656" s="2" t="s">
        <v>7023</v>
      </c>
      <c r="U656" s="2" t="n">
        <v>250</v>
      </c>
      <c r="V656" s="2" t="s">
        <v>77</v>
      </c>
      <c r="W656" s="2" t="n">
        <v>36</v>
      </c>
      <c r="X656" s="2" t="s">
        <v>6672</v>
      </c>
      <c r="Y656" s="2" t="s">
        <v>4039</v>
      </c>
      <c r="Z656" s="2" t="s">
        <v>4678</v>
      </c>
      <c r="AA656" s="2"/>
      <c r="AB656" s="2"/>
      <c r="AC656" s="2"/>
      <c r="AD656" s="2"/>
      <c r="AE656" s="2"/>
      <c r="AF656" s="2"/>
      <c r="AG656" s="2" t="s">
        <v>7024</v>
      </c>
      <c r="AH656" s="2" t="s">
        <v>7025</v>
      </c>
      <c r="AI656" s="2"/>
      <c r="AJ656" s="2"/>
      <c r="AK656" s="2"/>
      <c r="AL656" s="2"/>
      <c r="AM656" s="2"/>
      <c r="AN656" s="2" t="s">
        <v>87</v>
      </c>
      <c r="AO656" s="2" t="s">
        <v>7026</v>
      </c>
      <c r="AP656" s="2" t="s">
        <v>89</v>
      </c>
    </row>
    <row r="657" customFormat="false" ht="15" hidden="false" customHeight="false" outlineLevel="0" collapsed="false">
      <c r="A657" s="8" t="s">
        <v>7027</v>
      </c>
      <c r="B657" s="8" t="s">
        <v>7027</v>
      </c>
      <c r="C657" s="2" t="s">
        <v>7028</v>
      </c>
      <c r="D657" s="2" t="s">
        <v>590</v>
      </c>
      <c r="E657" s="2" t="s">
        <v>591</v>
      </c>
      <c r="F657" s="9" t="n">
        <f aca="false">Precios!N657</f>
        <v>56</v>
      </c>
      <c r="G657" s="2" t="n">
        <v>366</v>
      </c>
      <c r="H657" s="10" t="str">
        <f aca="false">Parámetros!$B$28</f>
        <v>Nuevo</v>
      </c>
      <c r="I657" s="10" t="str">
        <f aca="false">Parámetros!$B$29</f>
        <v>Clásica</v>
      </c>
      <c r="J657" s="11" t="s">
        <v>7029</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c r="P657" s="2" t="s">
        <v>593</v>
      </c>
      <c r="Q657" s="2" t="s">
        <v>594</v>
      </c>
      <c r="R657" s="2" t="s">
        <v>7030</v>
      </c>
      <c r="S657" s="2" t="s">
        <v>7031</v>
      </c>
      <c r="T657" s="2" t="s">
        <v>5412</v>
      </c>
      <c r="U657" s="2" t="n">
        <v>50</v>
      </c>
      <c r="V657" s="2" t="s">
        <v>100</v>
      </c>
      <c r="W657" s="2" t="n">
        <v>1</v>
      </c>
      <c r="X657" s="2"/>
      <c r="Y657" s="2"/>
      <c r="Z657" s="2"/>
      <c r="AA657" s="2" t="s">
        <v>250</v>
      </c>
      <c r="AB657" s="2"/>
      <c r="AC657" s="2" t="s">
        <v>1318</v>
      </c>
      <c r="AD657" s="2"/>
      <c r="AE657" s="2"/>
      <c r="AF657" s="2"/>
      <c r="AG657" s="2" t="s">
        <v>7032</v>
      </c>
      <c r="AH657" s="2" t="s">
        <v>7033</v>
      </c>
      <c r="AI657" s="2"/>
      <c r="AJ657" s="2"/>
      <c r="AK657" s="2"/>
      <c r="AL657" s="2"/>
      <c r="AM657" s="2"/>
      <c r="AN657" s="2" t="s">
        <v>172</v>
      </c>
      <c r="AO657" s="2" t="s">
        <v>7034</v>
      </c>
      <c r="AP657" s="2" t="s">
        <v>89</v>
      </c>
    </row>
    <row r="658" customFormat="false" ht="15" hidden="false" customHeight="false" outlineLevel="0" collapsed="false">
      <c r="A658" s="8" t="s">
        <v>7035</v>
      </c>
      <c r="B658" s="8" t="s">
        <v>7035</v>
      </c>
      <c r="C658" s="2" t="s">
        <v>7036</v>
      </c>
      <c r="D658" s="2" t="s">
        <v>448</v>
      </c>
      <c r="E658" s="2" t="s">
        <v>449</v>
      </c>
      <c r="F658" s="9" t="n">
        <f aca="false">Precios!N658</f>
        <v>393</v>
      </c>
      <c r="G658" s="2" t="n">
        <v>0</v>
      </c>
      <c r="H658" s="10" t="str">
        <f aca="false">Parámetros!$B$28</f>
        <v>Nuevo</v>
      </c>
      <c r="I658" s="10" t="str">
        <f aca="false">Parámetros!$B$29</f>
        <v>Clásica</v>
      </c>
      <c r="J658" s="11" t="s">
        <v>7037</v>
      </c>
      <c r="K658" s="10" t="str">
        <f aca="false">Parámetros!$B$30</f>
        <v>Mercado Envíos</v>
      </c>
      <c r="L658" s="2" t="str">
        <f aca="false">IF(F658&gt;=Parámetros!$B$7,"Envío gratis (obligatorio en Mercado Libre)",Parámetros!$B$31)</f>
        <v>Envío gratis (obligatorio en Mercado Libre)</v>
      </c>
      <c r="M658" s="10" t="str">
        <f aca="false">Parámetros!$B$32</f>
        <v>No acepto</v>
      </c>
      <c r="N658" s="10" t="str">
        <f aca="false">Parámetros!$B$33</f>
        <v>Sin garantía</v>
      </c>
      <c r="O658" s="2"/>
      <c r="P658" s="2" t="s">
        <v>7038</v>
      </c>
      <c r="Q658" s="2" t="s">
        <v>7039</v>
      </c>
      <c r="R658" s="2"/>
      <c r="S658" s="2"/>
      <c r="T658" s="2" t="s">
        <v>7040</v>
      </c>
      <c r="U658" s="2" t="n">
        <v>3</v>
      </c>
      <c r="V658" s="2" t="s">
        <v>100</v>
      </c>
      <c r="W658" s="2" t="n">
        <v>1</v>
      </c>
      <c r="X658" s="2" t="s">
        <v>7041</v>
      </c>
      <c r="Y658" s="2" t="s">
        <v>7042</v>
      </c>
      <c r="Z658" s="2" t="s">
        <v>133</v>
      </c>
      <c r="AA658" s="2" t="s">
        <v>81</v>
      </c>
      <c r="AB658" s="2"/>
      <c r="AC658" s="2"/>
      <c r="AD658" s="2"/>
      <c r="AE658" s="2"/>
      <c r="AF658" s="2"/>
      <c r="AG658" s="2" t="s">
        <v>7043</v>
      </c>
      <c r="AH658" s="2" t="s">
        <v>7044</v>
      </c>
      <c r="AI658" s="2"/>
      <c r="AJ658" s="2"/>
      <c r="AK658" s="2"/>
      <c r="AL658" s="2"/>
      <c r="AM658" s="2"/>
      <c r="AN658" s="2" t="s">
        <v>87</v>
      </c>
      <c r="AO658" s="2" t="s">
        <v>7045</v>
      </c>
      <c r="AP658" s="2" t="s">
        <v>89</v>
      </c>
    </row>
    <row r="659" customFormat="false" ht="15" hidden="false" customHeight="false" outlineLevel="0" collapsed="false">
      <c r="A659" s="8" t="s">
        <v>7046</v>
      </c>
      <c r="B659" s="8" t="s">
        <v>7046</v>
      </c>
      <c r="C659" s="2" t="s">
        <v>7047</v>
      </c>
      <c r="D659" s="2" t="s">
        <v>1641</v>
      </c>
      <c r="E659" s="2" t="s">
        <v>1642</v>
      </c>
      <c r="F659" s="9" t="n">
        <f aca="false">Precios!N659</f>
        <v>89</v>
      </c>
      <c r="G659" s="2" t="n">
        <v>344</v>
      </c>
      <c r="H659" s="10" t="str">
        <f aca="false">Parámetros!$B$28</f>
        <v>Nuevo</v>
      </c>
      <c r="I659" s="10" t="str">
        <f aca="false">Parámetros!$B$29</f>
        <v>Clásica</v>
      </c>
      <c r="J659" s="11" t="s">
        <v>7048</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c r="P659" s="2" t="s">
        <v>6482</v>
      </c>
      <c r="Q659" s="2" t="s">
        <v>6482</v>
      </c>
      <c r="R659" s="2" t="s">
        <v>6109</v>
      </c>
      <c r="S659" s="2"/>
      <c r="T659" s="2" t="s">
        <v>7049</v>
      </c>
      <c r="U659" s="2" t="n">
        <v>60</v>
      </c>
      <c r="V659" s="2" t="s">
        <v>100</v>
      </c>
      <c r="W659" s="2" t="n">
        <v>1</v>
      </c>
      <c r="X659" s="2" t="s">
        <v>6110</v>
      </c>
      <c r="Y659" s="2" t="s">
        <v>7050</v>
      </c>
      <c r="Z659" s="2" t="s">
        <v>1648</v>
      </c>
      <c r="AA659" s="2"/>
      <c r="AB659" s="2"/>
      <c r="AC659" s="2"/>
      <c r="AD659" s="2"/>
      <c r="AE659" s="2"/>
      <c r="AF659" s="2"/>
      <c r="AG659" s="2" t="s">
        <v>7051</v>
      </c>
      <c r="AH659" s="2" t="s">
        <v>7052</v>
      </c>
      <c r="AI659" s="2" t="s">
        <v>7053</v>
      </c>
      <c r="AJ659" s="2"/>
      <c r="AK659" s="2"/>
      <c r="AL659" s="2"/>
      <c r="AM659" s="2"/>
      <c r="AN659" s="2" t="s">
        <v>87</v>
      </c>
      <c r="AO659" s="2" t="s">
        <v>7054</v>
      </c>
      <c r="AP659" s="2" t="s">
        <v>89</v>
      </c>
    </row>
    <row r="660" customFormat="false" ht="15" hidden="false" customHeight="false" outlineLevel="0" collapsed="false">
      <c r="A660" s="8" t="s">
        <v>7055</v>
      </c>
      <c r="B660" s="8" t="s">
        <v>7055</v>
      </c>
      <c r="C660" s="2" t="s">
        <v>7056</v>
      </c>
      <c r="D660" s="2" t="s">
        <v>300</v>
      </c>
      <c r="E660" s="2" t="s">
        <v>301</v>
      </c>
      <c r="F660" s="9" t="n">
        <f aca="false">Precios!N660</f>
        <v>344</v>
      </c>
      <c r="G660" s="2" t="n">
        <v>0</v>
      </c>
      <c r="H660" s="10" t="str">
        <f aca="false">Parámetros!$B$28</f>
        <v>Nuevo</v>
      </c>
      <c r="I660" s="10" t="str">
        <f aca="false">Parámetros!$B$29</f>
        <v>Clásica</v>
      </c>
      <c r="J660" s="11" t="s">
        <v>7057</v>
      </c>
      <c r="K660" s="10" t="str">
        <f aca="false">Parámetros!$B$30</f>
        <v>Mercado Envíos</v>
      </c>
      <c r="L660" s="2" t="str">
        <f aca="false">IF(F660&gt;=Parámetros!$B$7,"Envío gratis (obligatorio en Mercado Libre)",Parámetros!$B$31)</f>
        <v>Envío gratis (obligatorio en Mercado Libre)</v>
      </c>
      <c r="M660" s="10" t="str">
        <f aca="false">Parámetros!$B$32</f>
        <v>No acepto</v>
      </c>
      <c r="N660" s="10" t="str">
        <f aca="false">Parámetros!$B$33</f>
        <v>Sin garantía</v>
      </c>
      <c r="O660" s="2"/>
      <c r="P660" s="2" t="s">
        <v>7058</v>
      </c>
      <c r="Q660" s="2"/>
      <c r="R660" s="2" t="s">
        <v>6316</v>
      </c>
      <c r="S660" s="2" t="s">
        <v>7059</v>
      </c>
      <c r="T660" s="2" t="s">
        <v>7060</v>
      </c>
      <c r="U660" s="2" t="n">
        <v>50</v>
      </c>
      <c r="V660" s="2" t="s">
        <v>77</v>
      </c>
      <c r="W660" s="2" t="n">
        <v>1</v>
      </c>
      <c r="X660" s="2" t="s">
        <v>7061</v>
      </c>
      <c r="Y660" s="2" t="s">
        <v>7062</v>
      </c>
      <c r="Z660" s="2" t="s">
        <v>133</v>
      </c>
      <c r="AA660" s="2" t="s">
        <v>7063</v>
      </c>
      <c r="AB660" s="2"/>
      <c r="AC660" s="2"/>
      <c r="AD660" s="2"/>
      <c r="AE660" s="2"/>
      <c r="AF660" s="2"/>
      <c r="AG660" s="2" t="s">
        <v>7064</v>
      </c>
      <c r="AH660" s="2" t="s">
        <v>7065</v>
      </c>
      <c r="AI660" s="2" t="s">
        <v>7066</v>
      </c>
      <c r="AJ660" s="2" t="s">
        <v>7067</v>
      </c>
      <c r="AK660" s="2"/>
      <c r="AL660" s="2"/>
      <c r="AM660" s="2"/>
      <c r="AN660" s="2" t="s">
        <v>87</v>
      </c>
      <c r="AO660" s="2" t="s">
        <v>7068</v>
      </c>
      <c r="AP660" s="2" t="s">
        <v>89</v>
      </c>
    </row>
    <row r="661" customFormat="false" ht="15" hidden="false" customHeight="false" outlineLevel="0" collapsed="false">
      <c r="A661" s="8" t="s">
        <v>7069</v>
      </c>
      <c r="B661" s="8" t="s">
        <v>7069</v>
      </c>
      <c r="C661" s="2" t="s">
        <v>7070</v>
      </c>
      <c r="D661" s="2" t="s">
        <v>4812</v>
      </c>
      <c r="E661" s="2" t="s">
        <v>4813</v>
      </c>
      <c r="F661" s="9" t="n">
        <f aca="false">Precios!N661</f>
        <v>297</v>
      </c>
      <c r="G661" s="2" t="n">
        <v>139</v>
      </c>
      <c r="H661" s="10" t="str">
        <f aca="false">Parámetros!$B$28</f>
        <v>Nuevo</v>
      </c>
      <c r="I661" s="10" t="str">
        <f aca="false">Parámetros!$B$29</f>
        <v>Clásica</v>
      </c>
      <c r="J661" s="11" t="s">
        <v>7071</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7072</v>
      </c>
      <c r="P661" s="2" t="s">
        <v>4815</v>
      </c>
      <c r="Q661" s="2" t="s">
        <v>7073</v>
      </c>
      <c r="R661" s="2" t="s">
        <v>4817</v>
      </c>
      <c r="S661" s="2" t="s">
        <v>7074</v>
      </c>
      <c r="T661" s="2" t="s">
        <v>4819</v>
      </c>
      <c r="U661" s="2" t="n">
        <v>3</v>
      </c>
      <c r="V661" s="2" t="s">
        <v>77</v>
      </c>
      <c r="W661" s="2" t="n">
        <v>100</v>
      </c>
      <c r="X661" s="2"/>
      <c r="Y661" s="2"/>
      <c r="Z661" s="2"/>
      <c r="AA661" s="2"/>
      <c r="AB661" s="2"/>
      <c r="AC661" s="2"/>
      <c r="AD661" s="2"/>
      <c r="AE661" s="2"/>
      <c r="AF661" s="2"/>
      <c r="AG661" s="2" t="s">
        <v>7075</v>
      </c>
      <c r="AH661" s="2" t="s">
        <v>7076</v>
      </c>
      <c r="AI661" s="2"/>
      <c r="AJ661" s="2"/>
      <c r="AK661" s="2"/>
      <c r="AL661" s="2"/>
      <c r="AM661" s="2"/>
      <c r="AN661" s="2" t="s">
        <v>87</v>
      </c>
      <c r="AO661" s="2" t="s">
        <v>7077</v>
      </c>
      <c r="AP661" s="2" t="s">
        <v>89</v>
      </c>
    </row>
    <row r="662" customFormat="false" ht="15" hidden="false" customHeight="false" outlineLevel="0" collapsed="false">
      <c r="A662" s="8" t="s">
        <v>7078</v>
      </c>
      <c r="B662" s="8" t="s">
        <v>7078</v>
      </c>
      <c r="C662" s="2" t="s">
        <v>7079</v>
      </c>
      <c r="D662" s="2" t="s">
        <v>237</v>
      </c>
      <c r="E662" s="2" t="s">
        <v>238</v>
      </c>
      <c r="F662" s="9" t="n">
        <f aca="false">Precios!N662</f>
        <v>142</v>
      </c>
      <c r="G662" s="2" t="n">
        <v>0</v>
      </c>
      <c r="H662" s="10" t="str">
        <f aca="false">Parámetros!$B$28</f>
        <v>Nuevo</v>
      </c>
      <c r="I662" s="10" t="str">
        <f aca="false">Parámetros!$B$29</f>
        <v>Clásica</v>
      </c>
      <c r="J662" s="11" t="s">
        <v>7080</v>
      </c>
      <c r="K662" s="10" t="str">
        <f aca="false">Parámetros!$B$30</f>
        <v>Mercado Envíos</v>
      </c>
      <c r="L662" s="2" t="str">
        <f aca="false">IF(F662&gt;=Parámetros!$B$7,"Envío gratis (obligatorio en Mercado Libre)",Parámetros!$B$31)</f>
        <v>A cargo del comprador</v>
      </c>
      <c r="M662" s="10" t="str">
        <f aca="false">Parámetros!$B$32</f>
        <v>No acepto</v>
      </c>
      <c r="N662" s="10" t="str">
        <f aca="false">Parámetros!$B$33</f>
        <v>Sin garantía</v>
      </c>
      <c r="O662" s="2"/>
      <c r="P662" s="2" t="s">
        <v>7081</v>
      </c>
      <c r="Q662" s="2" t="s">
        <v>1491</v>
      </c>
      <c r="R662" s="2"/>
      <c r="S662" s="2"/>
      <c r="T662" s="2" t="s">
        <v>7082</v>
      </c>
      <c r="U662" s="2" t="n">
        <v>10</v>
      </c>
      <c r="V662" s="2" t="s">
        <v>130</v>
      </c>
      <c r="W662" s="2" t="n">
        <v>10</v>
      </c>
      <c r="X662" s="2" t="s">
        <v>569</v>
      </c>
      <c r="Y662" s="2" t="s">
        <v>7083</v>
      </c>
      <c r="Z662" s="2" t="s">
        <v>133</v>
      </c>
      <c r="AA662" s="2" t="s">
        <v>81</v>
      </c>
      <c r="AB662" s="2"/>
      <c r="AC662" s="2"/>
      <c r="AD662" s="2"/>
      <c r="AE662" s="2"/>
      <c r="AF662" s="2"/>
      <c r="AG662" s="2" t="s">
        <v>7084</v>
      </c>
      <c r="AH662" s="2" t="s">
        <v>7085</v>
      </c>
      <c r="AI662" s="2" t="s">
        <v>7086</v>
      </c>
      <c r="AJ662" s="2" t="s">
        <v>7087</v>
      </c>
      <c r="AK662" s="2"/>
      <c r="AL662" s="2"/>
      <c r="AM662" s="2"/>
      <c r="AN662" s="2" t="s">
        <v>87</v>
      </c>
      <c r="AO662" s="2" t="s">
        <v>7088</v>
      </c>
      <c r="AP662" s="2" t="s">
        <v>89</v>
      </c>
    </row>
    <row r="663" customFormat="false" ht="15" hidden="false" customHeight="false" outlineLevel="0" collapsed="false">
      <c r="A663" s="8" t="s">
        <v>7089</v>
      </c>
      <c r="B663" s="8" t="s">
        <v>7089</v>
      </c>
      <c r="C663" s="2" t="s">
        <v>7090</v>
      </c>
      <c r="D663" s="2" t="s">
        <v>704</v>
      </c>
      <c r="E663" s="2" t="s">
        <v>705</v>
      </c>
      <c r="F663" s="9" t="n">
        <f aca="false">Precios!N663</f>
        <v>741</v>
      </c>
      <c r="G663" s="2" t="n">
        <v>52</v>
      </c>
      <c r="H663" s="10" t="str">
        <f aca="false">Parámetros!$B$28</f>
        <v>Nuevo</v>
      </c>
      <c r="I663" s="10" t="str">
        <f aca="false">Parámetros!$B$29</f>
        <v>Clásica</v>
      </c>
      <c r="J663" s="11" t="s">
        <v>7091</v>
      </c>
      <c r="K663" s="10" t="str">
        <f aca="false">Parámetros!$B$30</f>
        <v>Mercado Envíos</v>
      </c>
      <c r="L663" s="2" t="str">
        <f aca="false">IF(F663&gt;=Parámetros!$B$7,"Envío gratis (obligatorio en Mercado Libre)",Parámetros!$B$31)</f>
        <v>Envío gratis (obligatorio en Mercado Libre)</v>
      </c>
      <c r="M663" s="10" t="str">
        <f aca="false">Parámetros!$B$32</f>
        <v>No acepto</v>
      </c>
      <c r="N663" s="10" t="str">
        <f aca="false">Parámetros!$B$33</f>
        <v>Sin garantía</v>
      </c>
      <c r="O663" s="2"/>
      <c r="P663" s="2" t="s">
        <v>331</v>
      </c>
      <c r="Q663" s="2" t="s">
        <v>332</v>
      </c>
      <c r="R663" s="2" t="s">
        <v>333</v>
      </c>
      <c r="S663" s="2" t="s">
        <v>7092</v>
      </c>
      <c r="T663" s="2" t="s">
        <v>7093</v>
      </c>
      <c r="U663" s="2" t="n">
        <v>0.5</v>
      </c>
      <c r="V663" s="2" t="s">
        <v>77</v>
      </c>
      <c r="W663" s="2" t="n">
        <v>12</v>
      </c>
      <c r="X663" s="2" t="s">
        <v>7094</v>
      </c>
      <c r="Y663" s="2"/>
      <c r="Z663" s="2" t="s">
        <v>4953</v>
      </c>
      <c r="AA663" s="2"/>
      <c r="AB663" s="2"/>
      <c r="AC663" s="2"/>
      <c r="AD663" s="2"/>
      <c r="AE663" s="2"/>
      <c r="AF663" s="2" t="s">
        <v>4954</v>
      </c>
      <c r="AG663" s="2" t="s">
        <v>7095</v>
      </c>
      <c r="AH663" s="2" t="s">
        <v>7096</v>
      </c>
      <c r="AI663" s="2"/>
      <c r="AJ663" s="2"/>
      <c r="AK663" s="2"/>
      <c r="AL663" s="2"/>
      <c r="AM663" s="2"/>
      <c r="AN663" s="2" t="s">
        <v>87</v>
      </c>
      <c r="AO663" s="2" t="s">
        <v>7097</v>
      </c>
      <c r="AP663" s="2" t="s">
        <v>89</v>
      </c>
    </row>
    <row r="664" customFormat="false" ht="15" hidden="false" customHeight="false" outlineLevel="0" collapsed="false">
      <c r="A664" s="8" t="s">
        <v>7098</v>
      </c>
      <c r="B664" s="8" t="s">
        <v>7098</v>
      </c>
      <c r="C664" s="2" t="s">
        <v>7099</v>
      </c>
      <c r="D664" s="2" t="s">
        <v>300</v>
      </c>
      <c r="E664" s="2" t="s">
        <v>301</v>
      </c>
      <c r="F664" s="9" t="n">
        <f aca="false">Precios!N664</f>
        <v>322</v>
      </c>
      <c r="G664" s="2" t="n">
        <v>0</v>
      </c>
      <c r="H664" s="10" t="str">
        <f aca="false">Parámetros!$B$28</f>
        <v>Nuevo</v>
      </c>
      <c r="I664" s="10" t="str">
        <f aca="false">Parámetros!$B$29</f>
        <v>Clásica</v>
      </c>
      <c r="J664" s="11" t="s">
        <v>7100</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c r="P664" s="2" t="s">
        <v>6218</v>
      </c>
      <c r="Q664" s="2" t="s">
        <v>527</v>
      </c>
      <c r="R664" s="2" t="s">
        <v>6219</v>
      </c>
      <c r="S664" s="2"/>
      <c r="T664" s="2" t="s">
        <v>1174</v>
      </c>
      <c r="U664" s="2" t="n">
        <v>60</v>
      </c>
      <c r="V664" s="2" t="s">
        <v>130</v>
      </c>
      <c r="W664" s="2" t="n">
        <v>1</v>
      </c>
      <c r="X664" s="2" t="s">
        <v>6220</v>
      </c>
      <c r="Y664" s="2" t="s">
        <v>7101</v>
      </c>
      <c r="Z664" s="2" t="s">
        <v>133</v>
      </c>
      <c r="AA664" s="2" t="s">
        <v>7102</v>
      </c>
      <c r="AB664" s="2"/>
      <c r="AC664" s="2"/>
      <c r="AD664" s="2"/>
      <c r="AE664" s="2"/>
      <c r="AF664" s="2"/>
      <c r="AG664" s="2" t="s">
        <v>7103</v>
      </c>
      <c r="AH664" s="2" t="s">
        <v>7104</v>
      </c>
      <c r="AI664" s="2"/>
      <c r="AJ664" s="2"/>
      <c r="AK664" s="2"/>
      <c r="AL664" s="2"/>
      <c r="AM664" s="2"/>
      <c r="AN664" s="2" t="s">
        <v>87</v>
      </c>
      <c r="AO664" s="2" t="s">
        <v>7105</v>
      </c>
      <c r="AP664" s="2" t="s">
        <v>89</v>
      </c>
    </row>
    <row r="665" customFormat="false" ht="15" hidden="false" customHeight="false" outlineLevel="0" collapsed="false">
      <c r="A665" s="8" t="s">
        <v>7106</v>
      </c>
      <c r="B665" s="8" t="s">
        <v>7106</v>
      </c>
      <c r="C665" s="2" t="s">
        <v>7107</v>
      </c>
      <c r="D665" s="2" t="s">
        <v>5478</v>
      </c>
      <c r="E665" s="2" t="s">
        <v>5479</v>
      </c>
      <c r="F665" s="9" t="n">
        <f aca="false">Precios!N665</f>
        <v>220</v>
      </c>
      <c r="G665" s="2" t="n">
        <v>82</v>
      </c>
      <c r="H665" s="10" t="str">
        <f aca="false">Parámetros!$B$28</f>
        <v>Nuevo</v>
      </c>
      <c r="I665" s="10" t="str">
        <f aca="false">Parámetros!$B$29</f>
        <v>Clásica</v>
      </c>
      <c r="J665" s="11" t="s">
        <v>7108</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c r="P665" s="2" t="s">
        <v>5481</v>
      </c>
      <c r="Q665" s="2"/>
      <c r="R665" s="2" t="s">
        <v>7109</v>
      </c>
      <c r="S665" s="2" t="s">
        <v>7110</v>
      </c>
      <c r="T665" s="2" t="s">
        <v>7111</v>
      </c>
      <c r="U665" s="2" t="n">
        <v>60</v>
      </c>
      <c r="V665" s="2" t="s">
        <v>77</v>
      </c>
      <c r="W665" s="2" t="n">
        <v>1</v>
      </c>
      <c r="X665" s="2"/>
      <c r="Y665" s="2"/>
      <c r="Z665" s="2"/>
      <c r="AA665" s="2"/>
      <c r="AB665" s="2"/>
      <c r="AC665" s="2"/>
      <c r="AD665" s="2" t="s">
        <v>1000</v>
      </c>
      <c r="AE665" s="2" t="s">
        <v>7112</v>
      </c>
      <c r="AF665" s="2"/>
      <c r="AG665" s="2" t="s">
        <v>7113</v>
      </c>
      <c r="AH665" s="2" t="s">
        <v>7114</v>
      </c>
      <c r="AI665" s="2"/>
      <c r="AJ665" s="2"/>
      <c r="AK665" s="2"/>
      <c r="AL665" s="2"/>
      <c r="AM665" s="2"/>
      <c r="AN665" s="2" t="s">
        <v>172</v>
      </c>
      <c r="AO665" s="2" t="s">
        <v>7115</v>
      </c>
      <c r="AP665" s="2" t="s">
        <v>89</v>
      </c>
    </row>
    <row r="666" customFormat="false" ht="15" hidden="false" customHeight="false" outlineLevel="0" collapsed="false">
      <c r="A666" s="8" t="s">
        <v>7116</v>
      </c>
      <c r="B666" s="8" t="s">
        <v>7116</v>
      </c>
      <c r="C666" s="2" t="s">
        <v>7117</v>
      </c>
      <c r="D666" s="2" t="s">
        <v>5616</v>
      </c>
      <c r="E666" s="2" t="s">
        <v>5617</v>
      </c>
      <c r="F666" s="9" t="n">
        <f aca="false">Precios!N666</f>
        <v>56</v>
      </c>
      <c r="G666" s="2" t="n">
        <v>2399</v>
      </c>
      <c r="H666" s="10" t="str">
        <f aca="false">Parámetros!$B$28</f>
        <v>Nuevo</v>
      </c>
      <c r="I666" s="10" t="str">
        <f aca="false">Parámetros!$B$29</f>
        <v>Clásica</v>
      </c>
      <c r="J666" s="11" t="s">
        <v>7118</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7119</v>
      </c>
      <c r="Q666" s="2"/>
      <c r="R666" s="2" t="s">
        <v>7120</v>
      </c>
      <c r="S666" s="2" t="s">
        <v>7121</v>
      </c>
      <c r="T666" s="2" t="s">
        <v>7122</v>
      </c>
      <c r="U666" s="2" t="n">
        <v>100</v>
      </c>
      <c r="V666" s="2" t="s">
        <v>7123</v>
      </c>
      <c r="W666" s="2" t="n">
        <v>100</v>
      </c>
      <c r="X666" s="2"/>
      <c r="Y666" s="2"/>
      <c r="Z666" s="2"/>
      <c r="AA666" s="2"/>
      <c r="AB666" s="2"/>
      <c r="AC666" s="2"/>
      <c r="AD666" s="2"/>
      <c r="AE666" s="2"/>
      <c r="AF666" s="2"/>
      <c r="AG666" s="2" t="s">
        <v>7124</v>
      </c>
      <c r="AH666" s="2" t="s">
        <v>7125</v>
      </c>
      <c r="AI666" s="2"/>
      <c r="AJ666" s="2"/>
      <c r="AK666" s="2"/>
      <c r="AL666" s="2"/>
      <c r="AM666" s="2"/>
      <c r="AN666" s="2" t="s">
        <v>172</v>
      </c>
      <c r="AO666" s="2" t="s">
        <v>7126</v>
      </c>
      <c r="AP666" s="2" t="s">
        <v>89</v>
      </c>
    </row>
    <row r="667" customFormat="false" ht="15" hidden="false" customHeight="false" outlineLevel="0" collapsed="false">
      <c r="A667" s="8" t="s">
        <v>7127</v>
      </c>
      <c r="B667" s="8" t="s">
        <v>7127</v>
      </c>
      <c r="C667" s="2" t="s">
        <v>7128</v>
      </c>
      <c r="D667" s="2" t="s">
        <v>237</v>
      </c>
      <c r="E667" s="2" t="s">
        <v>238</v>
      </c>
      <c r="F667" s="9" t="n">
        <f aca="false">Precios!N667</f>
        <v>145</v>
      </c>
      <c r="G667" s="2" t="n">
        <v>7</v>
      </c>
      <c r="H667" s="10" t="str">
        <f aca="false">Parámetros!$B$28</f>
        <v>Nuevo</v>
      </c>
      <c r="I667" s="10" t="str">
        <f aca="false">Parámetros!$B$29</f>
        <v>Clásica</v>
      </c>
      <c r="J667" s="11" t="s">
        <v>7129</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c r="P667" s="2" t="s">
        <v>7130</v>
      </c>
      <c r="Q667" s="2" t="s">
        <v>2747</v>
      </c>
      <c r="R667" s="2"/>
      <c r="S667" s="2"/>
      <c r="T667" s="2" t="s">
        <v>7131</v>
      </c>
      <c r="U667" s="2" t="n">
        <v>4</v>
      </c>
      <c r="V667" s="2" t="s">
        <v>130</v>
      </c>
      <c r="W667" s="2" t="n">
        <v>4</v>
      </c>
      <c r="X667" s="2" t="s">
        <v>7132</v>
      </c>
      <c r="Y667" s="2" t="s">
        <v>3161</v>
      </c>
      <c r="Z667" s="2" t="s">
        <v>7133</v>
      </c>
      <c r="AA667" s="2" t="s">
        <v>6387</v>
      </c>
      <c r="AB667" s="2"/>
      <c r="AC667" s="2"/>
      <c r="AD667" s="2"/>
      <c r="AE667" s="2"/>
      <c r="AF667" s="2"/>
      <c r="AG667" s="2" t="s">
        <v>7134</v>
      </c>
      <c r="AH667" s="2" t="s">
        <v>7135</v>
      </c>
      <c r="AI667" s="2" t="s">
        <v>7136</v>
      </c>
      <c r="AJ667" s="2" t="s">
        <v>7137</v>
      </c>
      <c r="AK667" s="2"/>
      <c r="AL667" s="2"/>
      <c r="AM667" s="2"/>
      <c r="AN667" s="2" t="s">
        <v>87</v>
      </c>
      <c r="AO667" s="2" t="s">
        <v>7138</v>
      </c>
      <c r="AP667" s="2" t="s">
        <v>89</v>
      </c>
    </row>
    <row r="668" customFormat="false" ht="15" hidden="false" customHeight="false" outlineLevel="0" collapsed="false">
      <c r="A668" s="8" t="s">
        <v>7139</v>
      </c>
      <c r="B668" s="8" t="s">
        <v>7139</v>
      </c>
      <c r="C668" s="2" t="s">
        <v>7140</v>
      </c>
      <c r="D668" s="2" t="s">
        <v>704</v>
      </c>
      <c r="E668" s="2" t="s">
        <v>705</v>
      </c>
      <c r="F668" s="9" t="n">
        <f aca="false">Precios!N668</f>
        <v>183</v>
      </c>
      <c r="G668" s="2" t="n">
        <v>665</v>
      </c>
      <c r="H668" s="10" t="str">
        <f aca="false">Parámetros!$B$28</f>
        <v>Nuevo</v>
      </c>
      <c r="I668" s="10" t="str">
        <f aca="false">Parámetros!$B$29</f>
        <v>Clásica</v>
      </c>
      <c r="J668" s="11" t="s">
        <v>7141</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2937</v>
      </c>
      <c r="Q668" s="2" t="s">
        <v>841</v>
      </c>
      <c r="R668" s="2" t="s">
        <v>7142</v>
      </c>
      <c r="S668" s="2"/>
      <c r="T668" s="2" t="s">
        <v>7143</v>
      </c>
      <c r="U668" s="2" t="n">
        <v>150</v>
      </c>
      <c r="V668" s="2" t="s">
        <v>77</v>
      </c>
      <c r="W668" s="2" t="n">
        <v>1</v>
      </c>
      <c r="X668" s="2" t="s">
        <v>7144</v>
      </c>
      <c r="Y668" s="2" t="s">
        <v>7145</v>
      </c>
      <c r="Z668" s="2" t="s">
        <v>133</v>
      </c>
      <c r="AA668" s="2" t="s">
        <v>248</v>
      </c>
      <c r="AB668" s="2"/>
      <c r="AC668" s="2"/>
      <c r="AD668" s="2"/>
      <c r="AE668" s="2"/>
      <c r="AF668" s="2"/>
      <c r="AG668" s="2" t="s">
        <v>7146</v>
      </c>
      <c r="AH668" s="2" t="s">
        <v>7147</v>
      </c>
      <c r="AI668" s="2" t="s">
        <v>7148</v>
      </c>
      <c r="AJ668" s="2"/>
      <c r="AK668" s="2"/>
      <c r="AL668" s="2"/>
      <c r="AM668" s="2"/>
      <c r="AN668" s="2" t="s">
        <v>87</v>
      </c>
      <c r="AO668" s="2" t="s">
        <v>7149</v>
      </c>
      <c r="AP668" s="2" t="s">
        <v>89</v>
      </c>
    </row>
    <row r="669" customFormat="false" ht="15" hidden="false" customHeight="false" outlineLevel="0" collapsed="false">
      <c r="A669" s="8" t="s">
        <v>7150</v>
      </c>
      <c r="B669" s="8" t="s">
        <v>7150</v>
      </c>
      <c r="C669" s="2" t="s">
        <v>7151</v>
      </c>
      <c r="D669" s="2" t="s">
        <v>7152</v>
      </c>
      <c r="E669" s="2" t="s">
        <v>7153</v>
      </c>
      <c r="F669" s="9" t="n">
        <f aca="false">Precios!N669</f>
        <v>52</v>
      </c>
      <c r="G669" s="2" t="n">
        <v>149</v>
      </c>
      <c r="H669" s="10" t="str">
        <f aca="false">Parámetros!$B$28</f>
        <v>Nuevo</v>
      </c>
      <c r="I669" s="10" t="str">
        <f aca="false">Parámetros!$B$29</f>
        <v>Clásica</v>
      </c>
      <c r="J669" s="11" t="s">
        <v>7154</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c r="P669" s="2" t="s">
        <v>7155</v>
      </c>
      <c r="Q669" s="2"/>
      <c r="R669" s="2" t="s">
        <v>7156</v>
      </c>
      <c r="S669" s="2" t="s">
        <v>7157</v>
      </c>
      <c r="T669" s="2" t="s">
        <v>7158</v>
      </c>
      <c r="U669" s="2" t="n">
        <v>2</v>
      </c>
      <c r="V669" s="2" t="s">
        <v>7159</v>
      </c>
      <c r="W669" s="2" t="n">
        <v>1</v>
      </c>
      <c r="X669" s="2"/>
      <c r="Y669" s="2"/>
      <c r="Z669" s="2"/>
      <c r="AA669" s="2"/>
      <c r="AB669" s="2"/>
      <c r="AC669" s="2"/>
      <c r="AD669" s="2"/>
      <c r="AE669" s="2"/>
      <c r="AF669" s="2"/>
      <c r="AG669" s="2" t="s">
        <v>7160</v>
      </c>
      <c r="AH669" s="2" t="s">
        <v>7161</v>
      </c>
      <c r="AI669" s="2"/>
      <c r="AJ669" s="2"/>
      <c r="AK669" s="2"/>
      <c r="AL669" s="2"/>
      <c r="AM669" s="2"/>
      <c r="AN669" s="2" t="s">
        <v>172</v>
      </c>
      <c r="AO669" s="2" t="s">
        <v>7162</v>
      </c>
      <c r="AP669" s="2" t="s">
        <v>89</v>
      </c>
    </row>
    <row r="670" customFormat="false" ht="15" hidden="false" customHeight="false" outlineLevel="0" collapsed="false">
      <c r="A670" s="8" t="s">
        <v>7163</v>
      </c>
      <c r="B670" s="8" t="s">
        <v>7163</v>
      </c>
      <c r="C670" s="2" t="s">
        <v>7164</v>
      </c>
      <c r="D670" s="2" t="s">
        <v>590</v>
      </c>
      <c r="E670" s="2" t="s">
        <v>591</v>
      </c>
      <c r="F670" s="9" t="n">
        <f aca="false">Precios!N670</f>
        <v>94</v>
      </c>
      <c r="G670" s="2" t="n">
        <v>1815</v>
      </c>
      <c r="H670" s="10" t="str">
        <f aca="false">Parámetros!$B$28</f>
        <v>Nuevo</v>
      </c>
      <c r="I670" s="10" t="str">
        <f aca="false">Parámetros!$B$29</f>
        <v>Clásica</v>
      </c>
      <c r="J670" s="11" t="s">
        <v>7165</v>
      </c>
      <c r="K670" s="10" t="str">
        <f aca="false">Parámetros!$B$30</f>
        <v>Mercado Envíos</v>
      </c>
      <c r="L670" s="2" t="str">
        <f aca="false">IF(F670&gt;=Parámetros!$B$7,"Envío gratis (obligatorio en Mercado Libre)",Parámetros!$B$31)</f>
        <v>A cargo del comprador</v>
      </c>
      <c r="M670" s="10" t="str">
        <f aca="false">Parámetros!$B$32</f>
        <v>No acepto</v>
      </c>
      <c r="N670" s="10" t="str">
        <f aca="false">Parámetros!$B$33</f>
        <v>Sin garantía</v>
      </c>
      <c r="O670" s="2"/>
      <c r="P670" s="2" t="s">
        <v>593</v>
      </c>
      <c r="Q670" s="2" t="s">
        <v>594</v>
      </c>
      <c r="R670" s="2" t="s">
        <v>3777</v>
      </c>
      <c r="S670" s="2" t="s">
        <v>7166</v>
      </c>
      <c r="T670" s="2" t="s">
        <v>3521</v>
      </c>
      <c r="U670" s="2" t="n">
        <v>150</v>
      </c>
      <c r="V670" s="2" t="s">
        <v>77</v>
      </c>
      <c r="W670" s="2" t="n">
        <v>1</v>
      </c>
      <c r="X670" s="2"/>
      <c r="Y670" s="2"/>
      <c r="Z670" s="2"/>
      <c r="AA670" s="2"/>
      <c r="AB670" s="2"/>
      <c r="AC670" s="2" t="s">
        <v>471</v>
      </c>
      <c r="AD670" s="2"/>
      <c r="AE670" s="2"/>
      <c r="AF670" s="2"/>
      <c r="AG670" s="2" t="s">
        <v>7167</v>
      </c>
      <c r="AH670" s="2" t="s">
        <v>7168</v>
      </c>
      <c r="AI670" s="2"/>
      <c r="AJ670" s="2"/>
      <c r="AK670" s="2"/>
      <c r="AL670" s="2"/>
      <c r="AM670" s="2"/>
      <c r="AN670" s="2" t="s">
        <v>172</v>
      </c>
      <c r="AO670" s="2" t="s">
        <v>7169</v>
      </c>
      <c r="AP670" s="2" t="s">
        <v>89</v>
      </c>
    </row>
    <row r="671" customFormat="false" ht="15" hidden="false" customHeight="false" outlineLevel="0" collapsed="false">
      <c r="A671" s="8" t="s">
        <v>7170</v>
      </c>
      <c r="B671" s="8" t="s">
        <v>7170</v>
      </c>
      <c r="C671" s="2" t="s">
        <v>7171</v>
      </c>
      <c r="D671" s="2" t="s">
        <v>300</v>
      </c>
      <c r="E671" s="2" t="s">
        <v>301</v>
      </c>
      <c r="F671" s="9" t="n">
        <f aca="false">Precios!N671</f>
        <v>177</v>
      </c>
      <c r="G671" s="2" t="n">
        <v>0</v>
      </c>
      <c r="H671" s="10" t="str">
        <f aca="false">Parámetros!$B$28</f>
        <v>Nuevo</v>
      </c>
      <c r="I671" s="10" t="str">
        <f aca="false">Parámetros!$B$29</f>
        <v>Clásica</v>
      </c>
      <c r="J671" s="11" t="s">
        <v>7172</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c r="P671" s="2" t="s">
        <v>7173</v>
      </c>
      <c r="Q671" s="2"/>
      <c r="R671" s="2" t="s">
        <v>7174</v>
      </c>
      <c r="S671" s="2" t="s">
        <v>7175</v>
      </c>
      <c r="T671" s="2" t="s">
        <v>7176</v>
      </c>
      <c r="U671" s="2" t="n">
        <v>2</v>
      </c>
      <c r="V671" s="2" t="s">
        <v>130</v>
      </c>
      <c r="W671" s="2" t="n">
        <v>1</v>
      </c>
      <c r="X671" s="2" t="s">
        <v>7177</v>
      </c>
      <c r="Y671" s="2"/>
      <c r="Z671" s="2" t="s">
        <v>133</v>
      </c>
      <c r="AA671" s="2"/>
      <c r="AB671" s="2"/>
      <c r="AC671" s="2"/>
      <c r="AD671" s="2" t="s">
        <v>7178</v>
      </c>
      <c r="AE671" s="2"/>
      <c r="AF671" s="2"/>
      <c r="AG671" s="2" t="s">
        <v>7179</v>
      </c>
      <c r="AH671" s="2" t="s">
        <v>7180</v>
      </c>
      <c r="AI671" s="2"/>
      <c r="AJ671" s="2"/>
      <c r="AK671" s="2"/>
      <c r="AL671" s="2"/>
      <c r="AM671" s="2"/>
      <c r="AN671" s="2" t="s">
        <v>87</v>
      </c>
      <c r="AO671" s="2" t="s">
        <v>7181</v>
      </c>
      <c r="AP671" s="2" t="s">
        <v>89</v>
      </c>
    </row>
    <row r="672" customFormat="false" ht="15" hidden="false" customHeight="false" outlineLevel="0" collapsed="false">
      <c r="A672" s="8" t="s">
        <v>7182</v>
      </c>
      <c r="B672" s="8" t="s">
        <v>7182</v>
      </c>
      <c r="C672" s="2" t="s">
        <v>7183</v>
      </c>
      <c r="D672" s="2" t="s">
        <v>3070</v>
      </c>
      <c r="E672" s="2" t="s">
        <v>3071</v>
      </c>
      <c r="F672" s="9" t="n">
        <f aca="false">Precios!N672</f>
        <v>158</v>
      </c>
      <c r="G672" s="2" t="n">
        <v>439</v>
      </c>
      <c r="H672" s="10" t="str">
        <f aca="false">Parámetros!$B$28</f>
        <v>Nuevo</v>
      </c>
      <c r="I672" s="10" t="str">
        <f aca="false">Parámetros!$B$29</f>
        <v>Clásica</v>
      </c>
      <c r="J672" s="11" t="s">
        <v>7184</v>
      </c>
      <c r="K672" s="10" t="str">
        <f aca="false">Parámetros!$B$30</f>
        <v>Mercado Envíos</v>
      </c>
      <c r="L672" s="2" t="str">
        <f aca="false">IF(F672&gt;=Parámetros!$B$7,"Envío gratis (obligatorio en Mercado Libre)",Parámetros!$B$31)</f>
        <v>A cargo del comprador</v>
      </c>
      <c r="M672" s="10" t="str">
        <f aca="false">Parámetros!$B$32</f>
        <v>No acepto</v>
      </c>
      <c r="N672" s="10" t="str">
        <f aca="false">Parámetros!$B$33</f>
        <v>Sin garantía</v>
      </c>
      <c r="O672" s="2"/>
      <c r="P672" s="2" t="s">
        <v>6071</v>
      </c>
      <c r="Q672" s="2" t="s">
        <v>5538</v>
      </c>
      <c r="R672" s="2" t="s">
        <v>7185</v>
      </c>
      <c r="S672" s="2"/>
      <c r="T672" s="2" t="s">
        <v>2438</v>
      </c>
      <c r="U672" s="2" t="n">
        <v>213</v>
      </c>
      <c r="V672" s="2" t="s">
        <v>100</v>
      </c>
      <c r="W672" s="2" t="n">
        <v>1</v>
      </c>
      <c r="X672" s="2" t="s">
        <v>7186</v>
      </c>
      <c r="Y672" s="2"/>
      <c r="Z672" s="2"/>
      <c r="AA672" s="2" t="s">
        <v>1242</v>
      </c>
      <c r="AB672" s="2"/>
      <c r="AC672" s="2" t="s">
        <v>7187</v>
      </c>
      <c r="AD672" s="2"/>
      <c r="AE672" s="2"/>
      <c r="AF672" s="2"/>
      <c r="AG672" s="2" t="s">
        <v>7188</v>
      </c>
      <c r="AH672" s="2" t="s">
        <v>7189</v>
      </c>
      <c r="AI672" s="2"/>
      <c r="AJ672" s="2"/>
      <c r="AK672" s="2"/>
      <c r="AL672" s="2"/>
      <c r="AM672" s="2"/>
      <c r="AN672" s="2" t="s">
        <v>172</v>
      </c>
      <c r="AO672" s="2" t="s">
        <v>7190</v>
      </c>
      <c r="AP672" s="2" t="s">
        <v>89</v>
      </c>
    </row>
    <row r="673" customFormat="false" ht="15" hidden="false" customHeight="false" outlineLevel="0" collapsed="false">
      <c r="A673" s="8" t="s">
        <v>7191</v>
      </c>
      <c r="B673" s="8" t="s">
        <v>7191</v>
      </c>
      <c r="C673" s="2" t="s">
        <v>7192</v>
      </c>
      <c r="D673" s="2" t="s">
        <v>993</v>
      </c>
      <c r="E673" s="2" t="s">
        <v>994</v>
      </c>
      <c r="F673" s="9" t="n">
        <f aca="false">Precios!N673</f>
        <v>266</v>
      </c>
      <c r="G673" s="2" t="n">
        <v>286</v>
      </c>
      <c r="H673" s="10" t="str">
        <f aca="false">Parámetros!$B$28</f>
        <v>Nuevo</v>
      </c>
      <c r="I673" s="10" t="str">
        <f aca="false">Parámetros!$B$29</f>
        <v>Clásica</v>
      </c>
      <c r="J673" s="11" t="s">
        <v>7193</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c r="P673" s="2" t="s">
        <v>7194</v>
      </c>
      <c r="Q673" s="2" t="s">
        <v>7195</v>
      </c>
      <c r="R673" s="2"/>
      <c r="S673" s="2"/>
      <c r="T673" s="2" t="s">
        <v>7196</v>
      </c>
      <c r="U673" s="2" t="n">
        <v>1</v>
      </c>
      <c r="V673" s="2" t="s">
        <v>3539</v>
      </c>
      <c r="W673" s="2" t="n">
        <v>1</v>
      </c>
      <c r="X673" s="2" t="s">
        <v>7197</v>
      </c>
      <c r="Y673" s="2" t="s">
        <v>132</v>
      </c>
      <c r="Z673" s="2" t="s">
        <v>133</v>
      </c>
      <c r="AA673" s="2" t="s">
        <v>7198</v>
      </c>
      <c r="AB673" s="2"/>
      <c r="AC673" s="2"/>
      <c r="AD673" s="2" t="s">
        <v>1000</v>
      </c>
      <c r="AE673" s="2"/>
      <c r="AF673" s="2" t="s">
        <v>7199</v>
      </c>
      <c r="AG673" s="2" t="s">
        <v>7200</v>
      </c>
      <c r="AH673" s="2" t="s">
        <v>7201</v>
      </c>
      <c r="AI673" s="2" t="s">
        <v>7202</v>
      </c>
      <c r="AJ673" s="2" t="s">
        <v>7203</v>
      </c>
      <c r="AK673" s="2"/>
      <c r="AL673" s="2"/>
      <c r="AM673" s="2"/>
      <c r="AN673" s="2" t="s">
        <v>87</v>
      </c>
      <c r="AO673" s="2" t="s">
        <v>7204</v>
      </c>
      <c r="AP673" s="2" t="s">
        <v>89</v>
      </c>
    </row>
    <row r="674" customFormat="false" ht="15" hidden="false" customHeight="false" outlineLevel="0" collapsed="false">
      <c r="A674" s="8" t="s">
        <v>7205</v>
      </c>
      <c r="B674" s="8" t="s">
        <v>7205</v>
      </c>
      <c r="C674" s="2" t="s">
        <v>7206</v>
      </c>
      <c r="D674" s="2" t="s">
        <v>478</v>
      </c>
      <c r="E674" s="2" t="s">
        <v>479</v>
      </c>
      <c r="F674" s="9" t="n">
        <f aca="false">Precios!N674</f>
        <v>459</v>
      </c>
      <c r="G674" s="2" t="n">
        <v>30</v>
      </c>
      <c r="H674" s="10" t="str">
        <f aca="false">Parámetros!$B$28</f>
        <v>Nuevo</v>
      </c>
      <c r="I674" s="10" t="str">
        <f aca="false">Parámetros!$B$29</f>
        <v>Clásica</v>
      </c>
      <c r="J674" s="11" t="s">
        <v>7207</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c r="P674" s="2" t="s">
        <v>7208</v>
      </c>
      <c r="Q674" s="2" t="s">
        <v>6696</v>
      </c>
      <c r="R674" s="2" t="s">
        <v>2084</v>
      </c>
      <c r="S674" s="2" t="s">
        <v>7209</v>
      </c>
      <c r="T674" s="2" t="s">
        <v>3724</v>
      </c>
      <c r="U674" s="2" t="n">
        <v>10</v>
      </c>
      <c r="V674" s="2" t="s">
        <v>77</v>
      </c>
      <c r="W674" s="2" t="n">
        <v>1</v>
      </c>
      <c r="X674" s="2" t="s">
        <v>7210</v>
      </c>
      <c r="Y674" s="2"/>
      <c r="Z674" s="2" t="s">
        <v>488</v>
      </c>
      <c r="AA674" s="2" t="s">
        <v>2872</v>
      </c>
      <c r="AB674" s="2"/>
      <c r="AC674" s="2"/>
      <c r="AD674" s="2"/>
      <c r="AE674" s="2"/>
      <c r="AF674" s="2"/>
      <c r="AG674" s="2" t="s">
        <v>7211</v>
      </c>
      <c r="AH674" s="2" t="s">
        <v>7212</v>
      </c>
      <c r="AI674" s="2"/>
      <c r="AJ674" s="2"/>
      <c r="AK674" s="2"/>
      <c r="AL674" s="2"/>
      <c r="AM674" s="2"/>
      <c r="AN674" s="2" t="s">
        <v>87</v>
      </c>
      <c r="AO674" s="2" t="s">
        <v>7213</v>
      </c>
      <c r="AP674" s="2" t="s">
        <v>89</v>
      </c>
    </row>
    <row r="675" customFormat="false" ht="15" hidden="false" customHeight="false" outlineLevel="0" collapsed="false">
      <c r="A675" s="8" t="s">
        <v>7214</v>
      </c>
      <c r="B675" s="8" t="s">
        <v>7214</v>
      </c>
      <c r="C675" s="2" t="s">
        <v>7215</v>
      </c>
      <c r="D675" s="2" t="s">
        <v>590</v>
      </c>
      <c r="E675" s="2" t="s">
        <v>591</v>
      </c>
      <c r="F675" s="9" t="n">
        <f aca="false">Precios!N675</f>
        <v>48</v>
      </c>
      <c r="G675" s="2" t="n">
        <v>3629</v>
      </c>
      <c r="H675" s="10" t="str">
        <f aca="false">Parámetros!$B$28</f>
        <v>Nuevo</v>
      </c>
      <c r="I675" s="10" t="str">
        <f aca="false">Parámetros!$B$29</f>
        <v>Clásica</v>
      </c>
      <c r="J675" s="11" t="s">
        <v>7216</v>
      </c>
      <c r="K675" s="10" t="str">
        <f aca="false">Parámetros!$B$30</f>
        <v>Mercado Envíos</v>
      </c>
      <c r="L675" s="2" t="str">
        <f aca="false">IF(F675&gt;=Parámetros!$B$7,"Envío gratis (obligatorio en Mercado Libre)",Parámetros!$B$31)</f>
        <v>A cargo del comprador</v>
      </c>
      <c r="M675" s="10" t="str">
        <f aca="false">Parámetros!$B$32</f>
        <v>No acepto</v>
      </c>
      <c r="N675" s="10" t="str">
        <f aca="false">Parámetros!$B$33</f>
        <v>Sin garantía</v>
      </c>
      <c r="O675" s="2" t="s">
        <v>7217</v>
      </c>
      <c r="P675" s="2" t="s">
        <v>593</v>
      </c>
      <c r="Q675" s="2" t="s">
        <v>594</v>
      </c>
      <c r="R675" s="2" t="s">
        <v>4555</v>
      </c>
      <c r="S675" s="2" t="s">
        <v>7218</v>
      </c>
      <c r="T675" s="2" t="s">
        <v>3521</v>
      </c>
      <c r="U675" s="2" t="n">
        <v>50</v>
      </c>
      <c r="V675" s="2" t="s">
        <v>77</v>
      </c>
      <c r="W675" s="2" t="n">
        <v>1</v>
      </c>
      <c r="X675" s="2"/>
      <c r="Y675" s="2"/>
      <c r="Z675" s="2"/>
      <c r="AA675" s="2"/>
      <c r="AB675" s="2"/>
      <c r="AC675" s="2"/>
      <c r="AD675" s="2"/>
      <c r="AE675" s="2"/>
      <c r="AF675" s="2"/>
      <c r="AG675" s="2" t="s">
        <v>7219</v>
      </c>
      <c r="AH675" s="2" t="s">
        <v>7220</v>
      </c>
      <c r="AI675" s="2"/>
      <c r="AJ675" s="2"/>
      <c r="AK675" s="2"/>
      <c r="AL675" s="2"/>
      <c r="AM675" s="2"/>
      <c r="AN675" s="2" t="s">
        <v>172</v>
      </c>
      <c r="AO675" s="2" t="s">
        <v>7221</v>
      </c>
      <c r="AP675" s="2" t="s">
        <v>89</v>
      </c>
    </row>
    <row r="676" customFormat="false" ht="15" hidden="false" customHeight="false" outlineLevel="0" collapsed="false">
      <c r="A676" s="8" t="s">
        <v>7222</v>
      </c>
      <c r="B676" s="8" t="s">
        <v>7222</v>
      </c>
      <c r="C676" s="2" t="s">
        <v>7223</v>
      </c>
      <c r="D676" s="2" t="s">
        <v>4586</v>
      </c>
      <c r="E676" s="2" t="s">
        <v>4587</v>
      </c>
      <c r="F676" s="9" t="n">
        <f aca="false">Precios!N676</f>
        <v>266</v>
      </c>
      <c r="G676" s="2" t="n">
        <v>98</v>
      </c>
      <c r="H676" s="10" t="str">
        <f aca="false">Parámetros!$B$28</f>
        <v>Nuevo</v>
      </c>
      <c r="I676" s="10" t="str">
        <f aca="false">Parámetros!$B$29</f>
        <v>Clásica</v>
      </c>
      <c r="J676" s="11" t="s">
        <v>7224</v>
      </c>
      <c r="K676" s="10" t="str">
        <f aca="false">Parámetros!$B$30</f>
        <v>Mercado Envíos</v>
      </c>
      <c r="L676" s="2" t="str">
        <f aca="false">IF(F676&gt;=Parámetros!$B$7,"Envío gratis (obligatorio en Mercado Libre)",Parámetros!$B$31)</f>
        <v>A cargo del comprador</v>
      </c>
      <c r="M676" s="10" t="str">
        <f aca="false">Parámetros!$B$32</f>
        <v>No acepto</v>
      </c>
      <c r="N676" s="10" t="str">
        <f aca="false">Parámetros!$B$33</f>
        <v>Sin garantía</v>
      </c>
      <c r="O676" s="2"/>
      <c r="P676" s="2" t="s">
        <v>787</v>
      </c>
      <c r="Q676" s="2"/>
      <c r="R676" s="2"/>
      <c r="S676" s="2"/>
      <c r="T676" s="2" t="s">
        <v>7225</v>
      </c>
      <c r="U676" s="2" t="n">
        <v>18</v>
      </c>
      <c r="V676" s="2" t="s">
        <v>168</v>
      </c>
      <c r="W676" s="2" t="n">
        <v>18</v>
      </c>
      <c r="X676" s="2"/>
      <c r="Y676" s="2"/>
      <c r="Z676" s="2"/>
      <c r="AA676" s="2"/>
      <c r="AB676" s="2"/>
      <c r="AC676" s="2"/>
      <c r="AD676" s="2"/>
      <c r="AE676" s="2"/>
      <c r="AF676" s="2"/>
      <c r="AG676" s="2" t="s">
        <v>7226</v>
      </c>
      <c r="AH676" s="2" t="s">
        <v>7227</v>
      </c>
      <c r="AI676" s="2"/>
      <c r="AJ676" s="2"/>
      <c r="AK676" s="2"/>
      <c r="AL676" s="2"/>
      <c r="AM676" s="2"/>
      <c r="AN676" s="2" t="s">
        <v>87</v>
      </c>
      <c r="AO676" s="2" t="s">
        <v>7228</v>
      </c>
      <c r="AP676" s="2" t="s">
        <v>89</v>
      </c>
    </row>
    <row r="677" customFormat="false" ht="15" hidden="false" customHeight="false" outlineLevel="0" collapsed="false">
      <c r="A677" s="8" t="s">
        <v>7229</v>
      </c>
      <c r="B677" s="8" t="s">
        <v>7229</v>
      </c>
      <c r="C677" s="2" t="s">
        <v>7230</v>
      </c>
      <c r="D677" s="2" t="s">
        <v>809</v>
      </c>
      <c r="E677" s="2" t="s">
        <v>810</v>
      </c>
      <c r="F677" s="9" t="n">
        <f aca="false">Precios!N677</f>
        <v>119</v>
      </c>
      <c r="G677" s="2" t="n">
        <v>97</v>
      </c>
      <c r="H677" s="10" t="str">
        <f aca="false">Parámetros!$B$28</f>
        <v>Nuevo</v>
      </c>
      <c r="I677" s="10" t="str">
        <f aca="false">Parámetros!$B$29</f>
        <v>Clásica</v>
      </c>
      <c r="J677" s="11" t="s">
        <v>7231</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c r="P677" s="2" t="s">
        <v>227</v>
      </c>
      <c r="Q677" s="2" t="s">
        <v>579</v>
      </c>
      <c r="R677" s="2" t="s">
        <v>3420</v>
      </c>
      <c r="S677" s="2"/>
      <c r="T677" s="2" t="s">
        <v>813</v>
      </c>
      <c r="U677" s="2" t="n">
        <v>198</v>
      </c>
      <c r="V677" s="2" t="s">
        <v>814</v>
      </c>
      <c r="W677" s="2" t="n">
        <v>198</v>
      </c>
      <c r="X677" s="2"/>
      <c r="Y677" s="2"/>
      <c r="Z677" s="2"/>
      <c r="AA677" s="2" t="s">
        <v>1242</v>
      </c>
      <c r="AB677" s="2"/>
      <c r="AC677" s="2"/>
      <c r="AD677" s="2"/>
      <c r="AE677" s="2"/>
      <c r="AF677" s="2"/>
      <c r="AG677" s="2" t="s">
        <v>7232</v>
      </c>
      <c r="AH677" s="2"/>
      <c r="AI677" s="2"/>
      <c r="AJ677" s="2"/>
      <c r="AK677" s="2"/>
      <c r="AL677" s="2"/>
      <c r="AM677" s="2"/>
      <c r="AN677" s="2" t="s">
        <v>172</v>
      </c>
      <c r="AO677" s="2" t="s">
        <v>7233</v>
      </c>
      <c r="AP677" s="2" t="s">
        <v>89</v>
      </c>
    </row>
    <row r="678" customFormat="false" ht="15" hidden="false" customHeight="false" outlineLevel="0" collapsed="false">
      <c r="A678" s="8" t="s">
        <v>7234</v>
      </c>
      <c r="B678" s="8" t="s">
        <v>7234</v>
      </c>
      <c r="C678" s="2" t="s">
        <v>7235</v>
      </c>
      <c r="D678" s="2" t="s">
        <v>141</v>
      </c>
      <c r="E678" s="2" t="s">
        <v>142</v>
      </c>
      <c r="F678" s="9" t="n">
        <f aca="false">Precios!N678</f>
        <v>228</v>
      </c>
      <c r="G678" s="2" t="n">
        <v>0</v>
      </c>
      <c r="H678" s="10" t="str">
        <f aca="false">Parámetros!$B$28</f>
        <v>Nuevo</v>
      </c>
      <c r="I678" s="10" t="str">
        <f aca="false">Parámetros!$B$29</f>
        <v>Clásica</v>
      </c>
      <c r="J678" s="11" t="s">
        <v>7236</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768</v>
      </c>
      <c r="Q678" s="2" t="s">
        <v>708</v>
      </c>
      <c r="R678" s="2"/>
      <c r="S678" s="2"/>
      <c r="T678" s="2" t="s">
        <v>7237</v>
      </c>
      <c r="U678" s="2" t="n">
        <v>30</v>
      </c>
      <c r="V678" s="2" t="s">
        <v>130</v>
      </c>
      <c r="W678" s="2" t="n">
        <v>30</v>
      </c>
      <c r="X678" s="2" t="s">
        <v>7238</v>
      </c>
      <c r="Y678" s="2" t="s">
        <v>7239</v>
      </c>
      <c r="Z678" s="2" t="s">
        <v>133</v>
      </c>
      <c r="AA678" s="2"/>
      <c r="AB678" s="2"/>
      <c r="AC678" s="2"/>
      <c r="AD678" s="2"/>
      <c r="AE678" s="2"/>
      <c r="AF678" s="2"/>
      <c r="AG678" s="2" t="s">
        <v>7240</v>
      </c>
      <c r="AH678" s="2" t="s">
        <v>7241</v>
      </c>
      <c r="AI678" s="2"/>
      <c r="AJ678" s="2"/>
      <c r="AK678" s="2"/>
      <c r="AL678" s="2"/>
      <c r="AM678" s="2"/>
      <c r="AN678" s="2" t="s">
        <v>87</v>
      </c>
      <c r="AO678" s="2" t="s">
        <v>7242</v>
      </c>
      <c r="AP678" s="2" t="s">
        <v>89</v>
      </c>
    </row>
    <row r="679" customFormat="false" ht="15" hidden="false" customHeight="false" outlineLevel="0" collapsed="false">
      <c r="A679" s="8" t="s">
        <v>7243</v>
      </c>
      <c r="B679" s="8" t="s">
        <v>7243</v>
      </c>
      <c r="C679" s="2" t="s">
        <v>7244</v>
      </c>
      <c r="D679" s="2" t="s">
        <v>237</v>
      </c>
      <c r="E679" s="2" t="s">
        <v>238</v>
      </c>
      <c r="F679" s="9" t="n">
        <f aca="false">Precios!N679</f>
        <v>184</v>
      </c>
      <c r="G679" s="2" t="n">
        <v>110</v>
      </c>
      <c r="H679" s="10" t="str">
        <f aca="false">Parámetros!$B$28</f>
        <v>Nuevo</v>
      </c>
      <c r="I679" s="10" t="str">
        <f aca="false">Parámetros!$B$29</f>
        <v>Clásica</v>
      </c>
      <c r="J679" s="11" t="s">
        <v>7245</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c r="P679" s="2" t="s">
        <v>1214</v>
      </c>
      <c r="Q679" s="2" t="s">
        <v>7246</v>
      </c>
      <c r="R679" s="2" t="s">
        <v>7247</v>
      </c>
      <c r="S679" s="2"/>
      <c r="T679" s="2" t="s">
        <v>149</v>
      </c>
      <c r="U679" s="2" t="n">
        <v>10</v>
      </c>
      <c r="V679" s="2" t="s">
        <v>130</v>
      </c>
      <c r="W679" s="2" t="n">
        <v>10</v>
      </c>
      <c r="X679" s="2" t="s">
        <v>7248</v>
      </c>
      <c r="Y679" s="2" t="s">
        <v>7249</v>
      </c>
      <c r="Z679" s="2" t="s">
        <v>133</v>
      </c>
      <c r="AA679" s="2" t="s">
        <v>7250</v>
      </c>
      <c r="AB679" s="2"/>
      <c r="AC679" s="2"/>
      <c r="AD679" s="2" t="s">
        <v>551</v>
      </c>
      <c r="AE679" s="2"/>
      <c r="AF679" s="2"/>
      <c r="AG679" s="2" t="s">
        <v>7251</v>
      </c>
      <c r="AH679" s="2" t="s">
        <v>7252</v>
      </c>
      <c r="AI679" s="2" t="s">
        <v>7253</v>
      </c>
      <c r="AJ679" s="2"/>
      <c r="AK679" s="2"/>
      <c r="AL679" s="2"/>
      <c r="AM679" s="2"/>
      <c r="AN679" s="2" t="s">
        <v>87</v>
      </c>
      <c r="AO679" s="2" t="s">
        <v>7254</v>
      </c>
      <c r="AP679" s="2" t="s">
        <v>89</v>
      </c>
    </row>
    <row r="680" customFormat="false" ht="15" hidden="false" customHeight="false" outlineLevel="0" collapsed="false">
      <c r="A680" s="8" t="s">
        <v>7255</v>
      </c>
      <c r="B680" s="8" t="s">
        <v>7255</v>
      </c>
      <c r="C680" s="2" t="s">
        <v>7256</v>
      </c>
      <c r="D680" s="2" t="s">
        <v>141</v>
      </c>
      <c r="E680" s="2" t="s">
        <v>142</v>
      </c>
      <c r="F680" s="9" t="n">
        <f aca="false">Precios!N680</f>
        <v>338</v>
      </c>
      <c r="G680" s="2" t="n">
        <v>12</v>
      </c>
      <c r="H680" s="10" t="str">
        <f aca="false">Parámetros!$B$28</f>
        <v>Nuevo</v>
      </c>
      <c r="I680" s="10" t="str">
        <f aca="false">Parámetros!$B$29</f>
        <v>Clásica</v>
      </c>
      <c r="J680" s="11" t="s">
        <v>7257</v>
      </c>
      <c r="K680" s="10" t="str">
        <f aca="false">Parámetros!$B$30</f>
        <v>Mercado Envíos</v>
      </c>
      <c r="L680" s="2" t="str">
        <f aca="false">IF(F680&gt;=Parámetros!$B$7,"Envío gratis (obligatorio en Mercado Libre)",Parámetros!$B$31)</f>
        <v>Envío gratis (obligatorio en Mercado Libre)</v>
      </c>
      <c r="M680" s="10" t="str">
        <f aca="false">Parámetros!$B$32</f>
        <v>No acepto</v>
      </c>
      <c r="N680" s="10" t="str">
        <f aca="false">Parámetros!$B$33</f>
        <v>Sin garantía</v>
      </c>
      <c r="O680" s="2"/>
      <c r="P680" s="2" t="s">
        <v>7258</v>
      </c>
      <c r="Q680" s="2" t="s">
        <v>7259</v>
      </c>
      <c r="R680" s="2"/>
      <c r="S680" s="2"/>
      <c r="T680" s="2" t="s">
        <v>216</v>
      </c>
      <c r="U680" s="2" t="n">
        <v>12</v>
      </c>
      <c r="V680" s="2" t="s">
        <v>217</v>
      </c>
      <c r="W680" s="2" t="n">
        <v>12</v>
      </c>
      <c r="X680" s="2" t="s">
        <v>7260</v>
      </c>
      <c r="Y680" s="2" t="s">
        <v>7261</v>
      </c>
      <c r="Z680" s="2" t="s">
        <v>133</v>
      </c>
      <c r="AA680" s="2" t="s">
        <v>7262</v>
      </c>
      <c r="AB680" s="2"/>
      <c r="AC680" s="2"/>
      <c r="AD680" s="2"/>
      <c r="AE680" s="2"/>
      <c r="AF680" s="2" t="s">
        <v>7263</v>
      </c>
      <c r="AG680" s="2" t="s">
        <v>7264</v>
      </c>
      <c r="AH680" s="2" t="s">
        <v>7265</v>
      </c>
      <c r="AI680" s="2" t="s">
        <v>7266</v>
      </c>
      <c r="AJ680" s="2" t="s">
        <v>7267</v>
      </c>
      <c r="AK680" s="2"/>
      <c r="AL680" s="2"/>
      <c r="AM680" s="2"/>
      <c r="AN680" s="2" t="s">
        <v>87</v>
      </c>
      <c r="AO680" s="2" t="s">
        <v>7268</v>
      </c>
      <c r="AP680" s="2" t="s">
        <v>89</v>
      </c>
    </row>
    <row r="681" customFormat="false" ht="15" hidden="false" customHeight="false" outlineLevel="0" collapsed="false">
      <c r="A681" s="8" t="s">
        <v>7269</v>
      </c>
      <c r="B681" s="8" t="s">
        <v>7269</v>
      </c>
      <c r="C681" s="2" t="s">
        <v>7270</v>
      </c>
      <c r="D681" s="2" t="s">
        <v>704</v>
      </c>
      <c r="E681" s="2" t="s">
        <v>705</v>
      </c>
      <c r="F681" s="9" t="n">
        <f aca="false">Precios!N681</f>
        <v>247</v>
      </c>
      <c r="G681" s="2" t="n">
        <v>299</v>
      </c>
      <c r="H681" s="10" t="str">
        <f aca="false">Parámetros!$B$28</f>
        <v>Nuevo</v>
      </c>
      <c r="I681" s="10" t="str">
        <f aca="false">Parámetros!$B$29</f>
        <v>Clásica</v>
      </c>
      <c r="J681" s="11" t="s">
        <v>7271</v>
      </c>
      <c r="K681" s="10" t="str">
        <f aca="false">Parámetros!$B$30</f>
        <v>Mercado Envíos</v>
      </c>
      <c r="L681" s="2" t="str">
        <f aca="false">IF(F681&gt;=Parámetros!$B$7,"Envío gratis (obligatorio en Mercado Libre)",Parámetros!$B$31)</f>
        <v>A cargo del comprador</v>
      </c>
      <c r="M681" s="10" t="str">
        <f aca="false">Parámetros!$B$32</f>
        <v>No acepto</v>
      </c>
      <c r="N681" s="10" t="str">
        <f aca="false">Parámetros!$B$33</f>
        <v>Sin garantía</v>
      </c>
      <c r="O681" s="2"/>
      <c r="P681" s="2" t="s">
        <v>6933</v>
      </c>
      <c r="Q681" s="2" t="s">
        <v>6934</v>
      </c>
      <c r="R681" s="2" t="s">
        <v>6935</v>
      </c>
      <c r="S681" s="2"/>
      <c r="T681" s="2" t="s">
        <v>7272</v>
      </c>
      <c r="U681" s="2" t="n">
        <v>100</v>
      </c>
      <c r="V681" s="2" t="s">
        <v>77</v>
      </c>
      <c r="W681" s="2" t="n">
        <v>1</v>
      </c>
      <c r="X681" s="2" t="s">
        <v>7273</v>
      </c>
      <c r="Y681" s="2"/>
      <c r="Z681" s="2" t="s">
        <v>3669</v>
      </c>
      <c r="AA681" s="2" t="s">
        <v>1026</v>
      </c>
      <c r="AB681" s="2"/>
      <c r="AC681" s="2"/>
      <c r="AD681" s="2"/>
      <c r="AE681" s="2"/>
      <c r="AF681" s="2"/>
      <c r="AG681" s="2" t="s">
        <v>7274</v>
      </c>
      <c r="AH681" s="2" t="s">
        <v>7275</v>
      </c>
      <c r="AI681" s="2" t="s">
        <v>7276</v>
      </c>
      <c r="AJ681" s="2"/>
      <c r="AK681" s="2"/>
      <c r="AL681" s="2"/>
      <c r="AM681" s="2"/>
      <c r="AN681" s="2" t="s">
        <v>87</v>
      </c>
      <c r="AO681" s="2" t="s">
        <v>7277</v>
      </c>
      <c r="AP681" s="2" t="s">
        <v>89</v>
      </c>
    </row>
    <row r="682" customFormat="false" ht="15" hidden="false" customHeight="false" outlineLevel="0" collapsed="false">
      <c r="A682" s="8" t="s">
        <v>7278</v>
      </c>
      <c r="B682" s="8" t="s">
        <v>7278</v>
      </c>
      <c r="C682" s="2" t="s">
        <v>7279</v>
      </c>
      <c r="D682" s="2" t="s">
        <v>448</v>
      </c>
      <c r="E682" s="2" t="s">
        <v>449</v>
      </c>
      <c r="F682" s="9" t="n">
        <f aca="false">Precios!N682</f>
        <v>324</v>
      </c>
      <c r="G682" s="2" t="n">
        <v>215</v>
      </c>
      <c r="H682" s="10" t="str">
        <f aca="false">Parámetros!$B$28</f>
        <v>Nuevo</v>
      </c>
      <c r="I682" s="10" t="str">
        <f aca="false">Parámetros!$B$29</f>
        <v>Clásica</v>
      </c>
      <c r="J682" s="11" t="s">
        <v>7280</v>
      </c>
      <c r="K682" s="10" t="str">
        <f aca="false">Parámetros!$B$30</f>
        <v>Mercado Envíos</v>
      </c>
      <c r="L682" s="2" t="str">
        <f aca="false">IF(F682&gt;=Parámetros!$B$7,"Envío gratis (obligatorio en Mercado Libre)",Parámetros!$B$31)</f>
        <v>Envío gratis (obligatorio en Mercado Libre)</v>
      </c>
      <c r="M682" s="10" t="str">
        <f aca="false">Parámetros!$B$32</f>
        <v>No acepto</v>
      </c>
      <c r="N682" s="10" t="str">
        <f aca="false">Parámetros!$B$33</f>
        <v>Sin garantía</v>
      </c>
      <c r="O682" s="2"/>
      <c r="P682" s="2" t="s">
        <v>983</v>
      </c>
      <c r="Q682" s="2" t="s">
        <v>830</v>
      </c>
      <c r="R682" s="2" t="s">
        <v>6598</v>
      </c>
      <c r="S682" s="2"/>
      <c r="T682" s="2" t="s">
        <v>216</v>
      </c>
      <c r="U682" s="2" t="n">
        <v>6</v>
      </c>
      <c r="V682" s="2" t="s">
        <v>217</v>
      </c>
      <c r="W682" s="2" t="n">
        <v>6</v>
      </c>
      <c r="X682" s="2" t="s">
        <v>7281</v>
      </c>
      <c r="Y682" s="2" t="s">
        <v>453</v>
      </c>
      <c r="Z682" s="2" t="s">
        <v>133</v>
      </c>
      <c r="AA682" s="2"/>
      <c r="AB682" s="2"/>
      <c r="AC682" s="2"/>
      <c r="AD682" s="2"/>
      <c r="AE682" s="2"/>
      <c r="AF682" s="2" t="s">
        <v>7282</v>
      </c>
      <c r="AG682" s="2" t="s">
        <v>7283</v>
      </c>
      <c r="AH682" s="2" t="s">
        <v>7284</v>
      </c>
      <c r="AI682" s="2" t="s">
        <v>7285</v>
      </c>
      <c r="AJ682" s="2" t="s">
        <v>7286</v>
      </c>
      <c r="AK682" s="2"/>
      <c r="AL682" s="2"/>
      <c r="AM682" s="2"/>
      <c r="AN682" s="2" t="s">
        <v>87</v>
      </c>
      <c r="AO682" s="2" t="s">
        <v>7287</v>
      </c>
      <c r="AP682" s="2" t="s">
        <v>89</v>
      </c>
    </row>
    <row r="683" customFormat="false" ht="15" hidden="false" customHeight="false" outlineLevel="0" collapsed="false">
      <c r="A683" s="8" t="s">
        <v>7288</v>
      </c>
      <c r="B683" s="8" t="s">
        <v>7288</v>
      </c>
      <c r="C683" s="2" t="s">
        <v>7289</v>
      </c>
      <c r="D683" s="2" t="s">
        <v>345</v>
      </c>
      <c r="E683" s="2" t="s">
        <v>346</v>
      </c>
      <c r="F683" s="9" t="n">
        <f aca="false">Precios!N683</f>
        <v>125</v>
      </c>
      <c r="G683" s="2" t="n">
        <v>640</v>
      </c>
      <c r="H683" s="10" t="str">
        <f aca="false">Parámetros!$B$28</f>
        <v>Nuevo</v>
      </c>
      <c r="I683" s="10" t="str">
        <f aca="false">Parámetros!$B$29</f>
        <v>Clásica</v>
      </c>
      <c r="J683" s="11" t="s">
        <v>7290</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c r="P683" s="2" t="s">
        <v>7291</v>
      </c>
      <c r="Q683" s="2" t="s">
        <v>2700</v>
      </c>
      <c r="R683" s="2" t="s">
        <v>7292</v>
      </c>
      <c r="S683" s="2"/>
      <c r="T683" s="2" t="s">
        <v>7293</v>
      </c>
      <c r="U683" s="2" t="n">
        <v>60</v>
      </c>
      <c r="V683" s="2" t="s">
        <v>100</v>
      </c>
      <c r="W683" s="2" t="n">
        <v>1</v>
      </c>
      <c r="X683" s="2" t="s">
        <v>7294</v>
      </c>
      <c r="Y683" s="2" t="s">
        <v>7295</v>
      </c>
      <c r="Z683" s="2" t="s">
        <v>337</v>
      </c>
      <c r="AA683" s="2"/>
      <c r="AB683" s="2"/>
      <c r="AC683" s="2"/>
      <c r="AD683" s="2"/>
      <c r="AE683" s="2"/>
      <c r="AF683" s="2"/>
      <c r="AG683" s="2" t="s">
        <v>7296</v>
      </c>
      <c r="AH683" s="2" t="s">
        <v>7297</v>
      </c>
      <c r="AI683" s="2"/>
      <c r="AJ683" s="2"/>
      <c r="AK683" s="2"/>
      <c r="AL683" s="2"/>
      <c r="AM683" s="2"/>
      <c r="AN683" s="2" t="s">
        <v>87</v>
      </c>
      <c r="AO683" s="2" t="s">
        <v>7298</v>
      </c>
      <c r="AP683" s="2" t="s">
        <v>89</v>
      </c>
    </row>
    <row r="684" customFormat="false" ht="15" hidden="false" customHeight="false" outlineLevel="0" collapsed="false">
      <c r="A684" s="8" t="s">
        <v>7299</v>
      </c>
      <c r="B684" s="8" t="s">
        <v>7299</v>
      </c>
      <c r="C684" s="2" t="s">
        <v>7300</v>
      </c>
      <c r="D684" s="2" t="s">
        <v>448</v>
      </c>
      <c r="E684" s="2" t="s">
        <v>449</v>
      </c>
      <c r="F684" s="9" t="n">
        <f aca="false">Precios!N684</f>
        <v>356</v>
      </c>
      <c r="G684" s="2" t="n">
        <v>13</v>
      </c>
      <c r="H684" s="10" t="str">
        <f aca="false">Parámetros!$B$28</f>
        <v>Nuevo</v>
      </c>
      <c r="I684" s="10" t="str">
        <f aca="false">Parámetros!$B$29</f>
        <v>Clásica</v>
      </c>
      <c r="J684" s="11" t="s">
        <v>7301</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c r="P684" s="2" t="s">
        <v>7302</v>
      </c>
      <c r="Q684" s="2" t="s">
        <v>2747</v>
      </c>
      <c r="R684" s="2"/>
      <c r="S684" s="2"/>
      <c r="T684" s="2" t="s">
        <v>216</v>
      </c>
      <c r="U684" s="2" t="n">
        <v>10</v>
      </c>
      <c r="V684" s="2" t="s">
        <v>217</v>
      </c>
      <c r="W684" s="2" t="n">
        <v>10</v>
      </c>
      <c r="X684" s="2" t="s">
        <v>7303</v>
      </c>
      <c r="Y684" s="2" t="s">
        <v>7304</v>
      </c>
      <c r="Z684" s="2" t="s">
        <v>133</v>
      </c>
      <c r="AA684" s="2"/>
      <c r="AB684" s="2"/>
      <c r="AC684" s="2"/>
      <c r="AD684" s="2"/>
      <c r="AE684" s="2"/>
      <c r="AF684" s="2"/>
      <c r="AG684" s="2" t="s">
        <v>7305</v>
      </c>
      <c r="AH684" s="2" t="s">
        <v>7306</v>
      </c>
      <c r="AI684" s="2" t="s">
        <v>7307</v>
      </c>
      <c r="AJ684" s="2" t="s">
        <v>7308</v>
      </c>
      <c r="AK684" s="2"/>
      <c r="AL684" s="2"/>
      <c r="AM684" s="2"/>
      <c r="AN684" s="2" t="s">
        <v>87</v>
      </c>
      <c r="AO684" s="2" t="s">
        <v>7309</v>
      </c>
      <c r="AP684" s="2" t="s">
        <v>89</v>
      </c>
    </row>
    <row r="685" customFormat="false" ht="15" hidden="false" customHeight="false" outlineLevel="0" collapsed="false">
      <c r="A685" s="8" t="s">
        <v>7310</v>
      </c>
      <c r="B685" s="8" t="s">
        <v>7310</v>
      </c>
      <c r="C685" s="2" t="s">
        <v>7311</v>
      </c>
      <c r="D685" s="2" t="s">
        <v>448</v>
      </c>
      <c r="E685" s="2" t="s">
        <v>449</v>
      </c>
      <c r="F685" s="9" t="n">
        <f aca="false">Precios!N685</f>
        <v>339</v>
      </c>
      <c r="G685" s="2" t="n">
        <v>94</v>
      </c>
      <c r="H685" s="10" t="str">
        <f aca="false">Parámetros!$B$28</f>
        <v>Nuevo</v>
      </c>
      <c r="I685" s="10" t="str">
        <f aca="false">Parámetros!$B$29</f>
        <v>Clásica</v>
      </c>
      <c r="J685" s="11" t="s">
        <v>7312</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c r="P685" s="2" t="s">
        <v>2054</v>
      </c>
      <c r="Q685" s="2" t="s">
        <v>830</v>
      </c>
      <c r="R685" s="2"/>
      <c r="S685" s="2"/>
      <c r="T685" s="2" t="s">
        <v>149</v>
      </c>
      <c r="U685" s="2" t="n">
        <v>12</v>
      </c>
      <c r="V685" s="2" t="s">
        <v>130</v>
      </c>
      <c r="W685" s="2" t="n">
        <v>12</v>
      </c>
      <c r="X685" s="2" t="s">
        <v>2056</v>
      </c>
      <c r="Y685" s="2" t="s">
        <v>1417</v>
      </c>
      <c r="Z685" s="2" t="s">
        <v>133</v>
      </c>
      <c r="AA685" s="2"/>
      <c r="AB685" s="2"/>
      <c r="AC685" s="2"/>
      <c r="AD685" s="2"/>
      <c r="AE685" s="2"/>
      <c r="AF685" s="2"/>
      <c r="AG685" s="2" t="s">
        <v>7313</v>
      </c>
      <c r="AH685" s="2" t="s">
        <v>7314</v>
      </c>
      <c r="AI685" s="2"/>
      <c r="AJ685" s="2"/>
      <c r="AK685" s="2"/>
      <c r="AL685" s="2"/>
      <c r="AM685" s="2"/>
      <c r="AN685" s="2" t="s">
        <v>87</v>
      </c>
      <c r="AO685" s="2" t="s">
        <v>7315</v>
      </c>
      <c r="AP685" s="2" t="s">
        <v>89</v>
      </c>
    </row>
    <row r="686" customFormat="false" ht="15" hidden="false" customHeight="false" outlineLevel="0" collapsed="false">
      <c r="A686" s="8" t="s">
        <v>7316</v>
      </c>
      <c r="B686" s="8" t="s">
        <v>7316</v>
      </c>
      <c r="C686" s="2" t="s">
        <v>7317</v>
      </c>
      <c r="D686" s="2" t="s">
        <v>704</v>
      </c>
      <c r="E686" s="2" t="s">
        <v>705</v>
      </c>
      <c r="F686" s="9" t="n">
        <f aca="false">Precios!N686</f>
        <v>281</v>
      </c>
      <c r="G686" s="2" t="n">
        <v>22</v>
      </c>
      <c r="H686" s="10" t="str">
        <f aca="false">Parámetros!$B$28</f>
        <v>Nuevo</v>
      </c>
      <c r="I686" s="10" t="str">
        <f aca="false">Parámetros!$B$29</f>
        <v>Clásica</v>
      </c>
      <c r="J686" s="11" t="s">
        <v>7318</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c r="P686" s="2" t="s">
        <v>7319</v>
      </c>
      <c r="Q686" s="2" t="s">
        <v>7320</v>
      </c>
      <c r="R686" s="2" t="s">
        <v>7321</v>
      </c>
      <c r="S686" s="2"/>
      <c r="T686" s="2" t="s">
        <v>3963</v>
      </c>
      <c r="U686" s="2" t="n">
        <v>20</v>
      </c>
      <c r="V686" s="2" t="s">
        <v>130</v>
      </c>
      <c r="W686" s="2" t="n">
        <v>20</v>
      </c>
      <c r="X686" s="2" t="s">
        <v>7322</v>
      </c>
      <c r="Y686" s="2" t="s">
        <v>3894</v>
      </c>
      <c r="Z686" s="2" t="s">
        <v>133</v>
      </c>
      <c r="AA686" s="2" t="s">
        <v>7323</v>
      </c>
      <c r="AB686" s="2"/>
      <c r="AC686" s="2"/>
      <c r="AD686" s="2"/>
      <c r="AE686" s="2"/>
      <c r="AF686" s="2" t="s">
        <v>7324</v>
      </c>
      <c r="AG686" s="2" t="s">
        <v>7325</v>
      </c>
      <c r="AH686" s="2" t="s">
        <v>7326</v>
      </c>
      <c r="AI686" s="2" t="s">
        <v>7327</v>
      </c>
      <c r="AJ686" s="2" t="s">
        <v>7328</v>
      </c>
      <c r="AK686" s="2"/>
      <c r="AL686" s="2"/>
      <c r="AM686" s="2"/>
      <c r="AN686" s="2" t="s">
        <v>87</v>
      </c>
      <c r="AO686" s="2" t="s">
        <v>7329</v>
      </c>
      <c r="AP686" s="2" t="s">
        <v>89</v>
      </c>
    </row>
    <row r="687" customFormat="false" ht="15" hidden="false" customHeight="false" outlineLevel="0" collapsed="false">
      <c r="A687" s="8" t="s">
        <v>7330</v>
      </c>
      <c r="B687" s="8" t="s">
        <v>7330</v>
      </c>
      <c r="C687" s="2" t="s">
        <v>7331</v>
      </c>
      <c r="D687" s="2" t="s">
        <v>300</v>
      </c>
      <c r="E687" s="2" t="s">
        <v>301</v>
      </c>
      <c r="F687" s="9" t="n">
        <f aca="false">Precios!N687</f>
        <v>233</v>
      </c>
      <c r="G687" s="2" t="n">
        <v>164</v>
      </c>
      <c r="H687" s="10" t="str">
        <f aca="false">Parámetros!$B$28</f>
        <v>Nuevo</v>
      </c>
      <c r="I687" s="10" t="str">
        <f aca="false">Parámetros!$B$29</f>
        <v>Clásica</v>
      </c>
      <c r="J687" s="11" t="s">
        <v>7332</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c r="P687" s="2" t="s">
        <v>5702</v>
      </c>
      <c r="Q687" s="2" t="s">
        <v>527</v>
      </c>
      <c r="R687" s="2" t="s">
        <v>7333</v>
      </c>
      <c r="S687" s="2"/>
      <c r="T687" s="2" t="s">
        <v>1174</v>
      </c>
      <c r="U687" s="2" t="n">
        <v>30</v>
      </c>
      <c r="V687" s="2" t="s">
        <v>130</v>
      </c>
      <c r="W687" s="2" t="n">
        <v>1</v>
      </c>
      <c r="X687" s="2" t="s">
        <v>7334</v>
      </c>
      <c r="Y687" s="2"/>
      <c r="Z687" s="2" t="s">
        <v>133</v>
      </c>
      <c r="AA687" s="2" t="s">
        <v>81</v>
      </c>
      <c r="AB687" s="2"/>
      <c r="AC687" s="2"/>
      <c r="AD687" s="2"/>
      <c r="AE687" s="2"/>
      <c r="AF687" s="2"/>
      <c r="AG687" s="2" t="s">
        <v>7335</v>
      </c>
      <c r="AH687" s="2" t="s">
        <v>7336</v>
      </c>
      <c r="AI687" s="2"/>
      <c r="AJ687" s="2"/>
      <c r="AK687" s="2"/>
      <c r="AL687" s="2"/>
      <c r="AM687" s="2"/>
      <c r="AN687" s="2" t="s">
        <v>87</v>
      </c>
      <c r="AO687" s="2" t="s">
        <v>7337</v>
      </c>
      <c r="AP687" s="2" t="s">
        <v>89</v>
      </c>
    </row>
    <row r="688" customFormat="false" ht="15" hidden="false" customHeight="false" outlineLevel="0" collapsed="false">
      <c r="A688" s="8" t="s">
        <v>7338</v>
      </c>
      <c r="B688" s="8" t="s">
        <v>7338</v>
      </c>
      <c r="C688" s="2" t="s">
        <v>7339</v>
      </c>
      <c r="D688" s="2" t="s">
        <v>1641</v>
      </c>
      <c r="E688" s="2" t="s">
        <v>1642</v>
      </c>
      <c r="F688" s="9" t="n">
        <f aca="false">Precios!N688</f>
        <v>75</v>
      </c>
      <c r="G688" s="2" t="n">
        <v>0</v>
      </c>
      <c r="H688" s="10" t="str">
        <f aca="false">Parámetros!$B$28</f>
        <v>Nuevo</v>
      </c>
      <c r="I688" s="10" t="str">
        <f aca="false">Parámetros!$B$29</f>
        <v>Clásica</v>
      </c>
      <c r="J688" s="11" t="s">
        <v>7340</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c r="P688" s="2" t="s">
        <v>4871</v>
      </c>
      <c r="Q688" s="2"/>
      <c r="R688" s="2"/>
      <c r="S688" s="2"/>
      <c r="T688" s="2" t="s">
        <v>7341</v>
      </c>
      <c r="U688" s="2" t="n">
        <v>28</v>
      </c>
      <c r="V688" s="2" t="s">
        <v>100</v>
      </c>
      <c r="W688" s="2" t="n">
        <v>1</v>
      </c>
      <c r="X688" s="2" t="s">
        <v>7342</v>
      </c>
      <c r="Y688" s="2" t="s">
        <v>7343</v>
      </c>
      <c r="Z688" s="2" t="s">
        <v>1648</v>
      </c>
      <c r="AA688" s="2"/>
      <c r="AB688" s="2"/>
      <c r="AC688" s="2"/>
      <c r="AD688" s="2"/>
      <c r="AE688" s="2"/>
      <c r="AF688" s="2"/>
      <c r="AG688" s="2" t="s">
        <v>7344</v>
      </c>
      <c r="AH688" s="2" t="s">
        <v>7345</v>
      </c>
      <c r="AI688" s="2"/>
      <c r="AJ688" s="2"/>
      <c r="AK688" s="2"/>
      <c r="AL688" s="2"/>
      <c r="AM688" s="2"/>
      <c r="AN688" s="2" t="s">
        <v>87</v>
      </c>
      <c r="AO688" s="2" t="s">
        <v>7346</v>
      </c>
      <c r="AP688" s="2" t="s">
        <v>89</v>
      </c>
    </row>
    <row r="689" customFormat="false" ht="15" hidden="false" customHeight="false" outlineLevel="0" collapsed="false">
      <c r="A689" s="8" t="s">
        <v>7347</v>
      </c>
      <c r="B689" s="8" t="s">
        <v>7347</v>
      </c>
      <c r="C689" s="2" t="s">
        <v>7348</v>
      </c>
      <c r="D689" s="2" t="s">
        <v>141</v>
      </c>
      <c r="E689" s="2" t="s">
        <v>142</v>
      </c>
      <c r="F689" s="9" t="n">
        <f aca="false">Precios!N689</f>
        <v>140</v>
      </c>
      <c r="G689" s="2" t="n">
        <v>371</v>
      </c>
      <c r="H689" s="10" t="str">
        <f aca="false">Parámetros!$B$28</f>
        <v>Nuevo</v>
      </c>
      <c r="I689" s="10" t="str">
        <f aca="false">Parámetros!$B$29</f>
        <v>Clásica</v>
      </c>
      <c r="J689" s="11" t="s">
        <v>7349</v>
      </c>
      <c r="K689" s="10" t="str">
        <f aca="false">Parámetros!$B$30</f>
        <v>Mercado Envíos</v>
      </c>
      <c r="L689" s="2" t="str">
        <f aca="false">IF(F689&gt;=Parámetros!$B$7,"Envío gratis (obligatorio en Mercado Libre)",Parámetros!$B$31)</f>
        <v>A cargo del comprador</v>
      </c>
      <c r="M689" s="10" t="str">
        <f aca="false">Parámetros!$B$32</f>
        <v>No acepto</v>
      </c>
      <c r="N689" s="10" t="str">
        <f aca="false">Parámetros!$B$33</f>
        <v>Sin garantía</v>
      </c>
      <c r="O689" s="2"/>
      <c r="P689" s="2" t="s">
        <v>1139</v>
      </c>
      <c r="Q689" s="2" t="s">
        <v>332</v>
      </c>
      <c r="R689" s="2" t="s">
        <v>1139</v>
      </c>
      <c r="S689" s="2" t="s">
        <v>7350</v>
      </c>
      <c r="T689" s="2" t="s">
        <v>7351</v>
      </c>
      <c r="U689" s="2" t="n">
        <v>118</v>
      </c>
      <c r="V689" s="2" t="s">
        <v>77</v>
      </c>
      <c r="W689" s="2" t="n">
        <v>1</v>
      </c>
      <c r="X689" s="2" t="s">
        <v>1142</v>
      </c>
      <c r="Y689" s="2" t="s">
        <v>7352</v>
      </c>
      <c r="Z689" s="2" t="s">
        <v>133</v>
      </c>
      <c r="AA689" s="2"/>
      <c r="AB689" s="2"/>
      <c r="AC689" s="2" t="s">
        <v>2564</v>
      </c>
      <c r="AD689" s="2"/>
      <c r="AE689" s="2"/>
      <c r="AF689" s="2" t="s">
        <v>7353</v>
      </c>
      <c r="AG689" s="2" t="s">
        <v>7354</v>
      </c>
      <c r="AH689" s="2" t="s">
        <v>7355</v>
      </c>
      <c r="AI689" s="2"/>
      <c r="AJ689" s="2"/>
      <c r="AK689" s="2"/>
      <c r="AL689" s="2"/>
      <c r="AM689" s="2"/>
      <c r="AN689" s="2" t="s">
        <v>87</v>
      </c>
      <c r="AO689" s="2" t="s">
        <v>7356</v>
      </c>
      <c r="AP689" s="2" t="s">
        <v>89</v>
      </c>
    </row>
    <row r="690" customFormat="false" ht="15" hidden="false" customHeight="false" outlineLevel="0" collapsed="false">
      <c r="A690" s="8" t="s">
        <v>7357</v>
      </c>
      <c r="B690" s="8" t="s">
        <v>7357</v>
      </c>
      <c r="C690" s="2" t="s">
        <v>7358</v>
      </c>
      <c r="D690" s="2" t="s">
        <v>993</v>
      </c>
      <c r="E690" s="2" t="s">
        <v>994</v>
      </c>
      <c r="F690" s="9" t="n">
        <f aca="false">Precios!N690</f>
        <v>238</v>
      </c>
      <c r="G690" s="2" t="n">
        <v>158</v>
      </c>
      <c r="H690" s="10" t="str">
        <f aca="false">Parámetros!$B$28</f>
        <v>Nuevo</v>
      </c>
      <c r="I690" s="10" t="str">
        <f aca="false">Parámetros!$B$29</f>
        <v>Clásica</v>
      </c>
      <c r="J690" s="11" t="s">
        <v>7359</v>
      </c>
      <c r="K690" s="10" t="str">
        <f aca="false">Parámetros!$B$30</f>
        <v>Mercado Envíos</v>
      </c>
      <c r="L690" s="2" t="str">
        <f aca="false">IF(F690&gt;=Parámetros!$B$7,"Envío gratis (obligatorio en Mercado Libre)",Parámetros!$B$31)</f>
        <v>A cargo del comprador</v>
      </c>
      <c r="M690" s="10" t="str">
        <f aca="false">Parámetros!$B$32</f>
        <v>No acepto</v>
      </c>
      <c r="N690" s="10" t="str">
        <f aca="false">Parámetros!$B$33</f>
        <v>Sin garantía</v>
      </c>
      <c r="O690" s="2"/>
      <c r="P690" s="2" t="s">
        <v>1451</v>
      </c>
      <c r="Q690" s="2" t="s">
        <v>4026</v>
      </c>
      <c r="R690" s="2" t="s">
        <v>1452</v>
      </c>
      <c r="S690" s="2" t="s">
        <v>7360</v>
      </c>
      <c r="T690" s="2" t="s">
        <v>7361</v>
      </c>
      <c r="U690" s="2" t="n">
        <v>1</v>
      </c>
      <c r="V690" s="2" t="s">
        <v>7362</v>
      </c>
      <c r="W690" s="2" t="n">
        <v>1</v>
      </c>
      <c r="X690" s="2" t="s">
        <v>1455</v>
      </c>
      <c r="Y690" s="2" t="s">
        <v>453</v>
      </c>
      <c r="Z690" s="2" t="s">
        <v>1294</v>
      </c>
      <c r="AA690" s="2" t="s">
        <v>3188</v>
      </c>
      <c r="AB690" s="2"/>
      <c r="AC690" s="2"/>
      <c r="AD690" s="2" t="s">
        <v>551</v>
      </c>
      <c r="AE690" s="2"/>
      <c r="AF690" s="2"/>
      <c r="AG690" s="2" t="s">
        <v>7363</v>
      </c>
      <c r="AH690" s="2" t="s">
        <v>7364</v>
      </c>
      <c r="AI690" s="2"/>
      <c r="AJ690" s="2"/>
      <c r="AK690" s="2"/>
      <c r="AL690" s="2"/>
      <c r="AM690" s="2"/>
      <c r="AN690" s="2" t="s">
        <v>87</v>
      </c>
      <c r="AO690" s="2" t="s">
        <v>7365</v>
      </c>
      <c r="AP690" s="2" t="s">
        <v>89</v>
      </c>
    </row>
    <row r="691" customFormat="false" ht="15" hidden="false" customHeight="false" outlineLevel="0" collapsed="false">
      <c r="A691" s="8" t="s">
        <v>7366</v>
      </c>
      <c r="B691" s="8" t="s">
        <v>7366</v>
      </c>
      <c r="C691" s="2" t="s">
        <v>7367</v>
      </c>
      <c r="D691" s="2" t="s">
        <v>448</v>
      </c>
      <c r="E691" s="2" t="s">
        <v>449</v>
      </c>
      <c r="F691" s="9" t="n">
        <f aca="false">Precios!N691</f>
        <v>426</v>
      </c>
      <c r="G691" s="2" t="n">
        <v>0</v>
      </c>
      <c r="H691" s="10" t="str">
        <f aca="false">Parámetros!$B$28</f>
        <v>Nuevo</v>
      </c>
      <c r="I691" s="10" t="str">
        <f aca="false">Parámetros!$B$29</f>
        <v>Clásica</v>
      </c>
      <c r="J691" s="11" t="s">
        <v>7368</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c r="P691" s="2" t="s">
        <v>4329</v>
      </c>
      <c r="Q691" s="2" t="s">
        <v>4330</v>
      </c>
      <c r="R691" s="2" t="s">
        <v>4329</v>
      </c>
      <c r="S691" s="2"/>
      <c r="T691" s="2" t="s">
        <v>4977</v>
      </c>
      <c r="U691" s="2" t="n">
        <v>28</v>
      </c>
      <c r="V691" s="2" t="s">
        <v>130</v>
      </c>
      <c r="W691" s="2" t="n">
        <v>28</v>
      </c>
      <c r="X691" s="2" t="s">
        <v>3267</v>
      </c>
      <c r="Y691" s="2" t="s">
        <v>1901</v>
      </c>
      <c r="Z691" s="2" t="s">
        <v>133</v>
      </c>
      <c r="AA691" s="2" t="s">
        <v>1877</v>
      </c>
      <c r="AB691" s="2"/>
      <c r="AC691" s="2"/>
      <c r="AD691" s="2"/>
      <c r="AE691" s="2"/>
      <c r="AF691" s="2"/>
      <c r="AG691" s="2" t="s">
        <v>7369</v>
      </c>
      <c r="AH691" s="2" t="s">
        <v>7370</v>
      </c>
      <c r="AI691" s="2"/>
      <c r="AJ691" s="2"/>
      <c r="AK691" s="2"/>
      <c r="AL691" s="2"/>
      <c r="AM691" s="2"/>
      <c r="AN691" s="2" t="s">
        <v>87</v>
      </c>
      <c r="AO691" s="2" t="s">
        <v>7371</v>
      </c>
      <c r="AP691" s="2" t="s">
        <v>89</v>
      </c>
    </row>
    <row r="692" customFormat="false" ht="15" hidden="false" customHeight="false" outlineLevel="0" collapsed="false">
      <c r="A692" s="8" t="s">
        <v>7372</v>
      </c>
      <c r="B692" s="8" t="s">
        <v>7372</v>
      </c>
      <c r="C692" s="2" t="s">
        <v>7373</v>
      </c>
      <c r="D692" s="2" t="s">
        <v>193</v>
      </c>
      <c r="E692" s="2" t="s">
        <v>194</v>
      </c>
      <c r="F692" s="9" t="n">
        <f aca="false">Precios!N692</f>
        <v>249</v>
      </c>
      <c r="G692" s="2" t="n">
        <v>244</v>
      </c>
      <c r="H692" s="10" t="str">
        <f aca="false">Parámetros!$B$28</f>
        <v>Nuevo</v>
      </c>
      <c r="I692" s="10" t="str">
        <f aca="false">Parámetros!$B$29</f>
        <v>Clásica</v>
      </c>
      <c r="J692" s="11" t="s">
        <v>7374</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c r="P692" s="2" t="s">
        <v>197</v>
      </c>
      <c r="Q692" s="2" t="s">
        <v>198</v>
      </c>
      <c r="R692" s="2" t="s">
        <v>7375</v>
      </c>
      <c r="S692" s="2"/>
      <c r="T692" s="2" t="s">
        <v>7376</v>
      </c>
      <c r="U692" s="2" t="n">
        <v>200</v>
      </c>
      <c r="V692" s="2" t="s">
        <v>7377</v>
      </c>
      <c r="W692" s="2" t="n">
        <v>200</v>
      </c>
      <c r="X692" s="2"/>
      <c r="Y692" s="2"/>
      <c r="Z692" s="2"/>
      <c r="AA692" s="2"/>
      <c r="AB692" s="2"/>
      <c r="AC692" s="2"/>
      <c r="AD692" s="2"/>
      <c r="AE692" s="2"/>
      <c r="AF692" s="2"/>
      <c r="AG692" s="2" t="s">
        <v>7378</v>
      </c>
      <c r="AH692" s="2" t="s">
        <v>7379</v>
      </c>
      <c r="AI692" s="2"/>
      <c r="AJ692" s="2"/>
      <c r="AK692" s="2"/>
      <c r="AL692" s="2"/>
      <c r="AM692" s="2"/>
      <c r="AN692" s="2" t="s">
        <v>87</v>
      </c>
      <c r="AO692" s="2" t="s">
        <v>7380</v>
      </c>
      <c r="AP692" s="2" t="s">
        <v>89</v>
      </c>
    </row>
    <row r="693" customFormat="false" ht="15" hidden="false" customHeight="false" outlineLevel="0" collapsed="false">
      <c r="A693" s="8" t="s">
        <v>7381</v>
      </c>
      <c r="B693" s="8" t="s">
        <v>7381</v>
      </c>
      <c r="C693" s="2" t="s">
        <v>7382</v>
      </c>
      <c r="D693" s="2" t="s">
        <v>5534</v>
      </c>
      <c r="E693" s="2" t="s">
        <v>5535</v>
      </c>
      <c r="F693" s="9" t="n">
        <f aca="false">Precios!N693</f>
        <v>110</v>
      </c>
      <c r="G693" s="2" t="n">
        <v>139</v>
      </c>
      <c r="H693" s="10" t="str">
        <f aca="false">Parámetros!$B$28</f>
        <v>Nuevo</v>
      </c>
      <c r="I693" s="10" t="str">
        <f aca="false">Parámetros!$B$29</f>
        <v>Clásica</v>
      </c>
      <c r="J693" s="11" t="s">
        <v>7383</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c r="P693" s="2" t="s">
        <v>5537</v>
      </c>
      <c r="Q693" s="2" t="s">
        <v>5538</v>
      </c>
      <c r="R693" s="2" t="s">
        <v>5539</v>
      </c>
      <c r="S693" s="2" t="s">
        <v>7384</v>
      </c>
      <c r="T693" s="2" t="s">
        <v>5359</v>
      </c>
      <c r="U693" s="2" t="n">
        <v>100</v>
      </c>
      <c r="V693" s="2" t="s">
        <v>100</v>
      </c>
      <c r="W693" s="2" t="n">
        <v>1</v>
      </c>
      <c r="X693" s="2"/>
      <c r="Y693" s="2"/>
      <c r="Z693" s="2"/>
      <c r="AA693" s="2"/>
      <c r="AB693" s="2"/>
      <c r="AC693" s="2"/>
      <c r="AD693" s="2"/>
      <c r="AE693" s="2"/>
      <c r="AF693" s="2"/>
      <c r="AG693" s="2" t="s">
        <v>7385</v>
      </c>
      <c r="AH693" s="2" t="s">
        <v>7386</v>
      </c>
      <c r="AI693" s="2" t="s">
        <v>7387</v>
      </c>
      <c r="AJ693" s="2"/>
      <c r="AK693" s="2"/>
      <c r="AL693" s="2"/>
      <c r="AM693" s="2"/>
      <c r="AN693" s="2" t="s">
        <v>172</v>
      </c>
      <c r="AO693" s="2" t="s">
        <v>7388</v>
      </c>
      <c r="AP693" s="2" t="s">
        <v>89</v>
      </c>
    </row>
    <row r="694" customFormat="false" ht="15" hidden="false" customHeight="false" outlineLevel="0" collapsed="false">
      <c r="A694" s="8" t="s">
        <v>7389</v>
      </c>
      <c r="B694" s="8" t="s">
        <v>7389</v>
      </c>
      <c r="C694" s="2" t="s">
        <v>7390</v>
      </c>
      <c r="D694" s="2" t="s">
        <v>327</v>
      </c>
      <c r="E694" s="2" t="s">
        <v>328</v>
      </c>
      <c r="F694" s="9" t="n">
        <f aca="false">Precios!N694</f>
        <v>279</v>
      </c>
      <c r="G694" s="2" t="n">
        <v>203</v>
      </c>
      <c r="H694" s="10" t="str">
        <f aca="false">Parámetros!$B$28</f>
        <v>Nuevo</v>
      </c>
      <c r="I694" s="10" t="str">
        <f aca="false">Parámetros!$B$29</f>
        <v>Clásica</v>
      </c>
      <c r="J694" s="11" t="s">
        <v>7391</v>
      </c>
      <c r="K694" s="10" t="str">
        <f aca="false">Parámetros!$B$30</f>
        <v>Mercado Envíos</v>
      </c>
      <c r="L694" s="2" t="str">
        <f aca="false">IF(F694&gt;=Parámetros!$B$7,"Envío gratis (obligatorio en Mercado Libre)",Parámetros!$B$31)</f>
        <v>A cargo del comprador</v>
      </c>
      <c r="M694" s="10" t="str">
        <f aca="false">Parámetros!$B$32</f>
        <v>No acepto</v>
      </c>
      <c r="N694" s="10" t="str">
        <f aca="false">Parámetros!$B$33</f>
        <v>Sin garantía</v>
      </c>
      <c r="O694" s="2"/>
      <c r="P694" s="2" t="s">
        <v>331</v>
      </c>
      <c r="Q694" s="2" t="s">
        <v>332</v>
      </c>
      <c r="R694" s="2" t="s">
        <v>2560</v>
      </c>
      <c r="S694" s="2" t="s">
        <v>7392</v>
      </c>
      <c r="T694" s="2" t="s">
        <v>7393</v>
      </c>
      <c r="U694" s="2" t="n">
        <v>240</v>
      </c>
      <c r="V694" s="2" t="s">
        <v>77</v>
      </c>
      <c r="W694" s="2" t="n">
        <v>1</v>
      </c>
      <c r="X694" s="2" t="s">
        <v>2562</v>
      </c>
      <c r="Y694" s="2" t="s">
        <v>7394</v>
      </c>
      <c r="Z694" s="2" t="s">
        <v>133</v>
      </c>
      <c r="AA694" s="2" t="s">
        <v>1624</v>
      </c>
      <c r="AB694" s="2"/>
      <c r="AC694" s="2" t="s">
        <v>2564</v>
      </c>
      <c r="AD694" s="2"/>
      <c r="AE694" s="2"/>
      <c r="AF694" s="2"/>
      <c r="AG694" s="2" t="s">
        <v>7395</v>
      </c>
      <c r="AH694" s="2" t="s">
        <v>7396</v>
      </c>
      <c r="AI694" s="2"/>
      <c r="AJ694" s="2"/>
      <c r="AK694" s="2"/>
      <c r="AL694" s="2"/>
      <c r="AM694" s="2"/>
      <c r="AN694" s="2" t="s">
        <v>87</v>
      </c>
      <c r="AO694" s="2" t="s">
        <v>7397</v>
      </c>
      <c r="AP694" s="2" t="s">
        <v>89</v>
      </c>
    </row>
    <row r="695" customFormat="false" ht="15" hidden="false" customHeight="false" outlineLevel="0" collapsed="false">
      <c r="A695" s="8" t="s">
        <v>7398</v>
      </c>
      <c r="B695" s="8" t="s">
        <v>7398</v>
      </c>
      <c r="C695" s="2" t="s">
        <v>7399</v>
      </c>
      <c r="D695" s="2" t="s">
        <v>448</v>
      </c>
      <c r="E695" s="2" t="s">
        <v>449</v>
      </c>
      <c r="F695" s="9" t="n">
        <f aca="false">Precios!N695</f>
        <v>757</v>
      </c>
      <c r="G695" s="2" t="n">
        <v>58</v>
      </c>
      <c r="H695" s="10" t="str">
        <f aca="false">Parámetros!$B$28</f>
        <v>Nuevo</v>
      </c>
      <c r="I695" s="10" t="str">
        <f aca="false">Parámetros!$B$29</f>
        <v>Clásica</v>
      </c>
      <c r="J695" s="11" t="s">
        <v>7400</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c r="P695" s="2" t="s">
        <v>7000</v>
      </c>
      <c r="Q695" s="2" t="s">
        <v>830</v>
      </c>
      <c r="R695" s="2" t="s">
        <v>7000</v>
      </c>
      <c r="S695" s="2"/>
      <c r="T695" s="2" t="s">
        <v>6766</v>
      </c>
      <c r="U695" s="2" t="n">
        <v>7</v>
      </c>
      <c r="V695" s="2" t="s">
        <v>130</v>
      </c>
      <c r="W695" s="2" t="n">
        <v>7</v>
      </c>
      <c r="X695" s="2" t="s">
        <v>6767</v>
      </c>
      <c r="Y695" s="2" t="s">
        <v>2354</v>
      </c>
      <c r="Z695" s="2" t="s">
        <v>133</v>
      </c>
      <c r="AA695" s="2" t="s">
        <v>81</v>
      </c>
      <c r="AB695" s="2"/>
      <c r="AC695" s="2"/>
      <c r="AD695" s="2"/>
      <c r="AE695" s="2"/>
      <c r="AF695" s="2" t="s">
        <v>7401</v>
      </c>
      <c r="AG695" s="2" t="s">
        <v>7402</v>
      </c>
      <c r="AH695" s="2" t="s">
        <v>7403</v>
      </c>
      <c r="AI695" s="2"/>
      <c r="AJ695" s="2"/>
      <c r="AK695" s="2"/>
      <c r="AL695" s="2"/>
      <c r="AM695" s="2"/>
      <c r="AN695" s="2" t="s">
        <v>87</v>
      </c>
      <c r="AO695" s="2" t="s">
        <v>7404</v>
      </c>
      <c r="AP695" s="2" t="s">
        <v>89</v>
      </c>
    </row>
    <row r="696" customFormat="false" ht="15" hidden="false" customHeight="false" outlineLevel="0" collapsed="false">
      <c r="A696" s="8" t="s">
        <v>7405</v>
      </c>
      <c r="B696" s="8" t="s">
        <v>7405</v>
      </c>
      <c r="C696" s="2" t="s">
        <v>7406</v>
      </c>
      <c r="D696" s="2" t="s">
        <v>327</v>
      </c>
      <c r="E696" s="2" t="s">
        <v>328</v>
      </c>
      <c r="F696" s="9" t="n">
        <f aca="false">Precios!N696</f>
        <v>64</v>
      </c>
      <c r="G696" s="2" t="n">
        <v>2317</v>
      </c>
      <c r="H696" s="10" t="str">
        <f aca="false">Parámetros!$B$28</f>
        <v>Nuevo</v>
      </c>
      <c r="I696" s="10" t="str">
        <f aca="false">Parámetros!$B$29</f>
        <v>Clásica</v>
      </c>
      <c r="J696" s="11" t="s">
        <v>7407</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c r="P696" s="2" t="s">
        <v>7408</v>
      </c>
      <c r="Q696" s="2" t="s">
        <v>7409</v>
      </c>
      <c r="R696" s="2" t="s">
        <v>7408</v>
      </c>
      <c r="S696" s="2"/>
      <c r="T696" s="2" t="s">
        <v>7410</v>
      </c>
      <c r="U696" s="2" t="n">
        <v>24</v>
      </c>
      <c r="V696" s="2" t="s">
        <v>217</v>
      </c>
      <c r="W696" s="2" t="n">
        <v>24</v>
      </c>
      <c r="X696" s="2" t="s">
        <v>2015</v>
      </c>
      <c r="Y696" s="2" t="s">
        <v>7411</v>
      </c>
      <c r="Z696" s="2" t="s">
        <v>133</v>
      </c>
      <c r="AA696" s="2" t="s">
        <v>533</v>
      </c>
      <c r="AB696" s="2"/>
      <c r="AC696" s="2"/>
      <c r="AD696" s="2"/>
      <c r="AE696" s="2"/>
      <c r="AF696" s="2"/>
      <c r="AG696" s="2" t="s">
        <v>7412</v>
      </c>
      <c r="AH696" s="2" t="s">
        <v>7413</v>
      </c>
      <c r="AI696" s="2" t="s">
        <v>7414</v>
      </c>
      <c r="AJ696" s="2"/>
      <c r="AK696" s="2"/>
      <c r="AL696" s="2"/>
      <c r="AM696" s="2"/>
      <c r="AN696" s="2" t="s">
        <v>87</v>
      </c>
      <c r="AO696" s="2" t="s">
        <v>7415</v>
      </c>
      <c r="AP696" s="2" t="s">
        <v>89</v>
      </c>
    </row>
    <row r="697" customFormat="false" ht="15" hidden="false" customHeight="false" outlineLevel="0" collapsed="false">
      <c r="A697" s="8" t="s">
        <v>7416</v>
      </c>
      <c r="B697" s="8" t="s">
        <v>7416</v>
      </c>
      <c r="C697" s="2" t="s">
        <v>7417</v>
      </c>
      <c r="D697" s="2" t="s">
        <v>5043</v>
      </c>
      <c r="E697" s="2" t="s">
        <v>5044</v>
      </c>
      <c r="F697" s="9" t="n">
        <f aca="false">Precios!N697</f>
        <v>63</v>
      </c>
      <c r="G697" s="2" t="n">
        <v>267</v>
      </c>
      <c r="H697" s="10" t="str">
        <f aca="false">Parámetros!$B$28</f>
        <v>Nuevo</v>
      </c>
      <c r="I697" s="10" t="str">
        <f aca="false">Parámetros!$B$29</f>
        <v>Clásica</v>
      </c>
      <c r="J697" s="11" t="s">
        <v>7418</v>
      </c>
      <c r="K697" s="10" t="str">
        <f aca="false">Parámetros!$B$30</f>
        <v>Mercado Envíos</v>
      </c>
      <c r="L697" s="2" t="str">
        <f aca="false">IF(F697&gt;=Parámetros!$B$7,"Envío gratis (obligatorio en Mercado Libre)",Parámetros!$B$31)</f>
        <v>A cargo del comprador</v>
      </c>
      <c r="M697" s="10" t="str">
        <f aca="false">Parámetros!$B$32</f>
        <v>No acepto</v>
      </c>
      <c r="N697" s="10" t="str">
        <f aca="false">Parámetros!$B$33</f>
        <v>Sin garantía</v>
      </c>
      <c r="O697" s="2"/>
      <c r="P697" s="2" t="s">
        <v>3498</v>
      </c>
      <c r="Q697" s="2" t="s">
        <v>3498</v>
      </c>
      <c r="R697" s="2" t="s">
        <v>5046</v>
      </c>
      <c r="S697" s="2" t="s">
        <v>5047</v>
      </c>
      <c r="T697" s="2" t="s">
        <v>7419</v>
      </c>
      <c r="U697" s="2" t="n">
        <v>250</v>
      </c>
      <c r="V697" s="2" t="s">
        <v>77</v>
      </c>
      <c r="W697" s="2" t="n">
        <v>1</v>
      </c>
      <c r="X697" s="2" t="s">
        <v>5049</v>
      </c>
      <c r="Y697" s="2" t="s">
        <v>5174</v>
      </c>
      <c r="Z697" s="2" t="s">
        <v>3920</v>
      </c>
      <c r="AA697" s="2"/>
      <c r="AB697" s="2"/>
      <c r="AC697" s="2"/>
      <c r="AD697" s="2"/>
      <c r="AE697" s="2"/>
      <c r="AF697" s="2" t="s">
        <v>7420</v>
      </c>
      <c r="AG697" s="2" t="s">
        <v>5175</v>
      </c>
      <c r="AH697" s="2" t="s">
        <v>7421</v>
      </c>
      <c r="AI697" s="2" t="s">
        <v>7422</v>
      </c>
      <c r="AJ697" s="2"/>
      <c r="AK697" s="2"/>
      <c r="AL697" s="2"/>
      <c r="AM697" s="2"/>
      <c r="AN697" s="2" t="s">
        <v>87</v>
      </c>
      <c r="AO697" s="2" t="s">
        <v>7423</v>
      </c>
      <c r="AP697" s="2" t="s">
        <v>89</v>
      </c>
    </row>
    <row r="698" customFormat="false" ht="15" hidden="false" customHeight="false" outlineLevel="0" collapsed="false">
      <c r="A698" s="8" t="s">
        <v>7424</v>
      </c>
      <c r="B698" s="8" t="s">
        <v>7424</v>
      </c>
      <c r="C698" s="2" t="s">
        <v>7425</v>
      </c>
      <c r="D698" s="2" t="s">
        <v>5988</v>
      </c>
      <c r="E698" s="2" t="s">
        <v>5989</v>
      </c>
      <c r="F698" s="9" t="n">
        <f aca="false">Precios!N698</f>
        <v>96</v>
      </c>
      <c r="G698" s="2" t="n">
        <v>128</v>
      </c>
      <c r="H698" s="10" t="str">
        <f aca="false">Parámetros!$B$28</f>
        <v>Nuevo</v>
      </c>
      <c r="I698" s="10" t="str">
        <f aca="false">Parámetros!$B$29</f>
        <v>Clásica</v>
      </c>
      <c r="J698" s="11" t="s">
        <v>7426</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c r="P698" s="2" t="s">
        <v>6506</v>
      </c>
      <c r="Q698" s="2" t="s">
        <v>594</v>
      </c>
      <c r="R698" s="2" t="s">
        <v>471</v>
      </c>
      <c r="S698" s="2" t="s">
        <v>7427</v>
      </c>
      <c r="T698" s="2" t="s">
        <v>6509</v>
      </c>
      <c r="U698" s="2" t="n">
        <v>159</v>
      </c>
      <c r="V698" s="2" t="s">
        <v>77</v>
      </c>
      <c r="W698" s="2" t="n">
        <v>1</v>
      </c>
      <c r="X698" s="2"/>
      <c r="Y698" s="2"/>
      <c r="Z698" s="2"/>
      <c r="AA698" s="2"/>
      <c r="AB698" s="2"/>
      <c r="AC698" s="2"/>
      <c r="AD698" s="2" t="s">
        <v>1000</v>
      </c>
      <c r="AE698" s="2"/>
      <c r="AF698" s="2"/>
      <c r="AG698" s="2" t="s">
        <v>7428</v>
      </c>
      <c r="AH698" s="2" t="s">
        <v>7429</v>
      </c>
      <c r="AI698" s="2" t="s">
        <v>7430</v>
      </c>
      <c r="AJ698" s="2"/>
      <c r="AK698" s="2"/>
      <c r="AL698" s="2"/>
      <c r="AM698" s="2"/>
      <c r="AN698" s="2" t="s">
        <v>172</v>
      </c>
      <c r="AO698" s="2" t="s">
        <v>7431</v>
      </c>
      <c r="AP698" s="2" t="s">
        <v>89</v>
      </c>
    </row>
    <row r="699" customFormat="false" ht="15" hidden="false" customHeight="false" outlineLevel="0" collapsed="false">
      <c r="A699" s="8" t="s">
        <v>7432</v>
      </c>
      <c r="B699" s="8" t="s">
        <v>7432</v>
      </c>
      <c r="C699" s="2" t="s">
        <v>7433</v>
      </c>
      <c r="D699" s="2" t="s">
        <v>993</v>
      </c>
      <c r="E699" s="2" t="s">
        <v>994</v>
      </c>
      <c r="F699" s="9" t="n">
        <f aca="false">Precios!N699</f>
        <v>573</v>
      </c>
      <c r="G699" s="2" t="n">
        <v>20</v>
      </c>
      <c r="H699" s="10" t="str">
        <f aca="false">Parámetros!$B$28</f>
        <v>Nuevo</v>
      </c>
      <c r="I699" s="10" t="str">
        <f aca="false">Parámetros!$B$29</f>
        <v>Clásica</v>
      </c>
      <c r="J699" s="11" t="s">
        <v>7434</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c r="P699" s="2" t="s">
        <v>7435</v>
      </c>
      <c r="Q699" s="2"/>
      <c r="R699" s="2" t="s">
        <v>7435</v>
      </c>
      <c r="S699" s="2"/>
      <c r="T699" s="2" t="s">
        <v>4883</v>
      </c>
      <c r="U699" s="2" t="n">
        <v>12</v>
      </c>
      <c r="V699" s="2" t="s">
        <v>217</v>
      </c>
      <c r="W699" s="2" t="n">
        <v>12</v>
      </c>
      <c r="X699" s="2" t="s">
        <v>7436</v>
      </c>
      <c r="Y699" s="2" t="s">
        <v>7437</v>
      </c>
      <c r="Z699" s="2" t="s">
        <v>133</v>
      </c>
      <c r="AA699" s="2"/>
      <c r="AB699" s="2"/>
      <c r="AC699" s="2"/>
      <c r="AD699" s="2" t="s">
        <v>551</v>
      </c>
      <c r="AE699" s="2"/>
      <c r="AF699" s="2" t="s">
        <v>7438</v>
      </c>
      <c r="AG699" s="2" t="s">
        <v>7439</v>
      </c>
      <c r="AH699" s="2" t="s">
        <v>7440</v>
      </c>
      <c r="AI699" s="2"/>
      <c r="AJ699" s="2"/>
      <c r="AK699" s="2"/>
      <c r="AL699" s="2"/>
      <c r="AM699" s="2"/>
      <c r="AN699" s="2" t="s">
        <v>87</v>
      </c>
      <c r="AO699" s="2" t="s">
        <v>7441</v>
      </c>
      <c r="AP699" s="2" t="s">
        <v>89</v>
      </c>
    </row>
    <row r="700" customFormat="false" ht="15" hidden="false" customHeight="false" outlineLevel="0" collapsed="false">
      <c r="A700" s="8" t="s">
        <v>7442</v>
      </c>
      <c r="B700" s="8" t="s">
        <v>7442</v>
      </c>
      <c r="C700" s="2" t="s">
        <v>7443</v>
      </c>
      <c r="D700" s="2" t="s">
        <v>68</v>
      </c>
      <c r="E700" s="2" t="s">
        <v>69</v>
      </c>
      <c r="F700" s="9" t="n">
        <f aca="false">Precios!N700</f>
        <v>921</v>
      </c>
      <c r="G700" s="2" t="n">
        <v>0</v>
      </c>
      <c r="H700" s="10" t="str">
        <f aca="false">Parámetros!$B$28</f>
        <v>Nuevo</v>
      </c>
      <c r="I700" s="10" t="str">
        <f aca="false">Parámetros!$B$29</f>
        <v>Clásica</v>
      </c>
      <c r="J700" s="11" t="s">
        <v>7444</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c r="P700" s="2" t="s">
        <v>7445</v>
      </c>
      <c r="Q700" s="2" t="s">
        <v>7446</v>
      </c>
      <c r="R700" s="2" t="s">
        <v>7447</v>
      </c>
      <c r="S700" s="2" t="s">
        <v>1072</v>
      </c>
      <c r="T700" s="2" t="s">
        <v>7448</v>
      </c>
      <c r="U700" s="2" t="n">
        <v>20</v>
      </c>
      <c r="V700" s="2" t="s">
        <v>130</v>
      </c>
      <c r="W700" s="2" t="n">
        <v>20</v>
      </c>
      <c r="X700" s="2" t="s">
        <v>7449</v>
      </c>
      <c r="Y700" s="2" t="s">
        <v>3894</v>
      </c>
      <c r="Z700" s="2" t="s">
        <v>133</v>
      </c>
      <c r="AA700" s="2"/>
      <c r="AB700" s="2"/>
      <c r="AC700" s="2"/>
      <c r="AD700" s="2"/>
      <c r="AE700" s="2"/>
      <c r="AF700" s="2" t="s">
        <v>7450</v>
      </c>
      <c r="AG700" s="2" t="s">
        <v>7451</v>
      </c>
      <c r="AH700" s="2" t="s">
        <v>7452</v>
      </c>
      <c r="AI700" s="2"/>
      <c r="AJ700" s="2"/>
      <c r="AK700" s="2"/>
      <c r="AL700" s="2"/>
      <c r="AM700" s="2"/>
      <c r="AN700" s="2" t="s">
        <v>87</v>
      </c>
      <c r="AO700" s="2" t="s">
        <v>7453</v>
      </c>
      <c r="AP700" s="2" t="s">
        <v>89</v>
      </c>
    </row>
    <row r="701" customFormat="false" ht="15" hidden="false" customHeight="false" outlineLevel="0" collapsed="false">
      <c r="A701" s="8" t="s">
        <v>7454</v>
      </c>
      <c r="B701" s="8" t="s">
        <v>7454</v>
      </c>
      <c r="C701" s="2" t="s">
        <v>7455</v>
      </c>
      <c r="D701" s="2" t="s">
        <v>141</v>
      </c>
      <c r="E701" s="2" t="s">
        <v>142</v>
      </c>
      <c r="F701" s="9" t="n">
        <f aca="false">Precios!N701</f>
        <v>578</v>
      </c>
      <c r="G701" s="2" t="n">
        <v>25</v>
      </c>
      <c r="H701" s="10" t="str">
        <f aca="false">Parámetros!$B$28</f>
        <v>Nuevo</v>
      </c>
      <c r="I701" s="10" t="str">
        <f aca="false">Parámetros!$B$29</f>
        <v>Clásica</v>
      </c>
      <c r="J701" s="11" t="s">
        <v>7456</v>
      </c>
      <c r="K701" s="10" t="str">
        <f aca="false">Parámetros!$B$30</f>
        <v>Mercado Envíos</v>
      </c>
      <c r="L701" s="2" t="str">
        <f aca="false">IF(F701&gt;=Parámetros!$B$7,"Envío gratis (obligatorio en Mercado Libre)",Parámetros!$B$31)</f>
        <v>Envío gratis (obligatorio en Mercado Libre)</v>
      </c>
      <c r="M701" s="10" t="str">
        <f aca="false">Parámetros!$B$32</f>
        <v>No acepto</v>
      </c>
      <c r="N701" s="10" t="str">
        <f aca="false">Parámetros!$B$33</f>
        <v>Sin garantía</v>
      </c>
      <c r="O701" s="2"/>
      <c r="P701" s="2" t="s">
        <v>7457</v>
      </c>
      <c r="Q701" s="2" t="s">
        <v>4520</v>
      </c>
      <c r="R701" s="2" t="s">
        <v>7458</v>
      </c>
      <c r="S701" s="2" t="s">
        <v>7459</v>
      </c>
      <c r="T701" s="2" t="s">
        <v>7460</v>
      </c>
      <c r="U701" s="2" t="n">
        <v>16</v>
      </c>
      <c r="V701" s="2" t="s">
        <v>217</v>
      </c>
      <c r="W701" s="2" t="n">
        <v>16</v>
      </c>
      <c r="X701" s="2" t="s">
        <v>7461</v>
      </c>
      <c r="Y701" s="2" t="s">
        <v>7462</v>
      </c>
      <c r="Z701" s="2" t="s">
        <v>133</v>
      </c>
      <c r="AA701" s="2"/>
      <c r="AB701" s="2"/>
      <c r="AC701" s="2"/>
      <c r="AD701" s="2"/>
      <c r="AE701" s="2"/>
      <c r="AF701" s="2"/>
      <c r="AG701" s="2" t="s">
        <v>7463</v>
      </c>
      <c r="AH701" s="2" t="s">
        <v>7464</v>
      </c>
      <c r="AI701" s="2" t="s">
        <v>7465</v>
      </c>
      <c r="AJ701" s="2"/>
      <c r="AK701" s="2"/>
      <c r="AL701" s="2"/>
      <c r="AM701" s="2"/>
      <c r="AN701" s="2" t="s">
        <v>87</v>
      </c>
      <c r="AO701" s="2" t="s">
        <v>7466</v>
      </c>
      <c r="AP701" s="2" t="s">
        <v>89</v>
      </c>
    </row>
    <row r="702" customFormat="false" ht="15" hidden="false" customHeight="false" outlineLevel="0" collapsed="false">
      <c r="A702" s="8" t="s">
        <v>7467</v>
      </c>
      <c r="B702" s="8" t="s">
        <v>7467</v>
      </c>
      <c r="C702" s="2" t="s">
        <v>7468</v>
      </c>
      <c r="D702" s="2" t="s">
        <v>5988</v>
      </c>
      <c r="E702" s="2" t="s">
        <v>5989</v>
      </c>
      <c r="F702" s="9" t="n">
        <f aca="false">Precios!N702</f>
        <v>96</v>
      </c>
      <c r="G702" s="2" t="n">
        <v>236</v>
      </c>
      <c r="H702" s="10" t="str">
        <f aca="false">Parámetros!$B$28</f>
        <v>Nuevo</v>
      </c>
      <c r="I702" s="10" t="str">
        <f aca="false">Parámetros!$B$29</f>
        <v>Clásica</v>
      </c>
      <c r="J702" s="11" t="s">
        <v>7469</v>
      </c>
      <c r="K702" s="10" t="str">
        <f aca="false">Parámetros!$B$30</f>
        <v>Mercado Envíos</v>
      </c>
      <c r="L702" s="2" t="str">
        <f aca="false">IF(F702&gt;=Parámetros!$B$7,"Envío gratis (obligatorio en Mercado Libre)",Parámetros!$B$31)</f>
        <v>A cargo del comprador</v>
      </c>
      <c r="M702" s="10" t="str">
        <f aca="false">Parámetros!$B$32</f>
        <v>No acepto</v>
      </c>
      <c r="N702" s="10" t="str">
        <f aca="false">Parámetros!$B$33</f>
        <v>Sin garantía</v>
      </c>
      <c r="O702" s="2"/>
      <c r="P702" s="2" t="s">
        <v>6506</v>
      </c>
      <c r="Q702" s="2" t="s">
        <v>594</v>
      </c>
      <c r="R702" s="2" t="s">
        <v>471</v>
      </c>
      <c r="S702" s="2" t="s">
        <v>7470</v>
      </c>
      <c r="T702" s="2" t="s">
        <v>6509</v>
      </c>
      <c r="U702" s="2" t="n">
        <v>159</v>
      </c>
      <c r="V702" s="2" t="s">
        <v>77</v>
      </c>
      <c r="W702" s="2" t="n">
        <v>1</v>
      </c>
      <c r="X702" s="2"/>
      <c r="Y702" s="2"/>
      <c r="Z702" s="2"/>
      <c r="AA702" s="2"/>
      <c r="AB702" s="2"/>
      <c r="AC702" s="2"/>
      <c r="AD702" s="2" t="s">
        <v>1000</v>
      </c>
      <c r="AE702" s="2"/>
      <c r="AF702" s="2"/>
      <c r="AG702" s="2" t="s">
        <v>7428</v>
      </c>
      <c r="AH702" s="2" t="s">
        <v>7471</v>
      </c>
      <c r="AI702" s="2"/>
      <c r="AJ702" s="2"/>
      <c r="AK702" s="2"/>
      <c r="AL702" s="2"/>
      <c r="AM702" s="2"/>
      <c r="AN702" s="2" t="s">
        <v>172</v>
      </c>
      <c r="AO702" s="2" t="s">
        <v>7472</v>
      </c>
      <c r="AP702" s="2" t="s">
        <v>89</v>
      </c>
    </row>
    <row r="703" customFormat="false" ht="15" hidden="false" customHeight="false" outlineLevel="0" collapsed="false">
      <c r="A703" s="8" t="s">
        <v>7473</v>
      </c>
      <c r="B703" s="8" t="s">
        <v>7473</v>
      </c>
      <c r="C703" s="2" t="s">
        <v>7474</v>
      </c>
      <c r="D703" s="2" t="s">
        <v>68</v>
      </c>
      <c r="E703" s="2" t="s">
        <v>69</v>
      </c>
      <c r="F703" s="9" t="n">
        <f aca="false">Precios!N703</f>
        <v>107</v>
      </c>
      <c r="G703" s="2" t="n">
        <v>0</v>
      </c>
      <c r="H703" s="10" t="str">
        <f aca="false">Parámetros!$B$28</f>
        <v>Nuevo</v>
      </c>
      <c r="I703" s="10" t="str">
        <f aca="false">Parámetros!$B$29</f>
        <v>Clásica</v>
      </c>
      <c r="J703" s="11" t="s">
        <v>7475</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c r="P703" s="2" t="s">
        <v>3428</v>
      </c>
      <c r="Q703" s="2" t="s">
        <v>372</v>
      </c>
      <c r="R703" s="2" t="s">
        <v>3428</v>
      </c>
      <c r="S703" s="2" t="s">
        <v>149</v>
      </c>
      <c r="T703" s="2" t="s">
        <v>6681</v>
      </c>
      <c r="U703" s="2" t="n">
        <v>12</v>
      </c>
      <c r="V703" s="2" t="s">
        <v>130</v>
      </c>
      <c r="W703" s="2" t="n">
        <v>12</v>
      </c>
      <c r="X703" s="2" t="s">
        <v>7476</v>
      </c>
      <c r="Y703" s="2"/>
      <c r="Z703" s="2" t="s">
        <v>133</v>
      </c>
      <c r="AA703" s="2" t="s">
        <v>81</v>
      </c>
      <c r="AB703" s="2"/>
      <c r="AC703" s="2"/>
      <c r="AD703" s="2"/>
      <c r="AE703" s="2"/>
      <c r="AF703" s="2"/>
      <c r="AG703" s="2" t="s">
        <v>7477</v>
      </c>
      <c r="AH703" s="2"/>
      <c r="AI703" s="2"/>
      <c r="AJ703" s="2"/>
      <c r="AK703" s="2"/>
      <c r="AL703" s="2"/>
      <c r="AM703" s="2"/>
      <c r="AN703" s="2" t="s">
        <v>87</v>
      </c>
      <c r="AO703" s="2" t="s">
        <v>7478</v>
      </c>
      <c r="AP703" s="2" t="s">
        <v>89</v>
      </c>
    </row>
    <row r="704" customFormat="false" ht="15" hidden="false" customHeight="false" outlineLevel="0" collapsed="false">
      <c r="A704" s="8" t="s">
        <v>7479</v>
      </c>
      <c r="B704" s="8" t="s">
        <v>7479</v>
      </c>
      <c r="C704" s="2" t="s">
        <v>7480</v>
      </c>
      <c r="D704" s="2" t="s">
        <v>141</v>
      </c>
      <c r="E704" s="2" t="s">
        <v>142</v>
      </c>
      <c r="F704" s="9" t="n">
        <f aca="false">Precios!N704</f>
        <v>129</v>
      </c>
      <c r="G704" s="2" t="n">
        <v>639</v>
      </c>
      <c r="H704" s="10" t="str">
        <f aca="false">Parámetros!$B$28</f>
        <v>Nuevo</v>
      </c>
      <c r="I704" s="10" t="str">
        <f aca="false">Parámetros!$B$29</f>
        <v>Clásica</v>
      </c>
      <c r="J704" s="11" t="s">
        <v>7481</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c r="P704" s="2" t="s">
        <v>984</v>
      </c>
      <c r="Q704" s="2" t="s">
        <v>830</v>
      </c>
      <c r="R704" s="2" t="s">
        <v>7482</v>
      </c>
      <c r="S704" s="2" t="s">
        <v>1108</v>
      </c>
      <c r="T704" s="2" t="s">
        <v>7483</v>
      </c>
      <c r="U704" s="2" t="n">
        <v>20</v>
      </c>
      <c r="V704" s="2" t="s">
        <v>3173</v>
      </c>
      <c r="W704" s="2" t="n">
        <v>20</v>
      </c>
      <c r="X704" s="2" t="s">
        <v>7484</v>
      </c>
      <c r="Y704" s="2"/>
      <c r="Z704" s="2" t="s">
        <v>1662</v>
      </c>
      <c r="AA704" s="2" t="s">
        <v>81</v>
      </c>
      <c r="AB704" s="2"/>
      <c r="AC704" s="2"/>
      <c r="AD704" s="2"/>
      <c r="AE704" s="2"/>
      <c r="AF704" s="2"/>
      <c r="AG704" s="2" t="s">
        <v>7485</v>
      </c>
      <c r="AH704" s="2" t="s">
        <v>7486</v>
      </c>
      <c r="AI704" s="2" t="s">
        <v>7487</v>
      </c>
      <c r="AJ704" s="2"/>
      <c r="AK704" s="2"/>
      <c r="AL704" s="2"/>
      <c r="AM704" s="2"/>
      <c r="AN704" s="2" t="s">
        <v>87</v>
      </c>
      <c r="AO704" s="2" t="s">
        <v>7488</v>
      </c>
      <c r="AP704" s="2" t="s">
        <v>89</v>
      </c>
    </row>
    <row r="705" customFormat="false" ht="15" hidden="false" customHeight="false" outlineLevel="0" collapsed="false">
      <c r="A705" s="8" t="s">
        <v>7489</v>
      </c>
      <c r="B705" s="8" t="s">
        <v>7489</v>
      </c>
      <c r="C705" s="2" t="s">
        <v>7490</v>
      </c>
      <c r="D705" s="2" t="s">
        <v>141</v>
      </c>
      <c r="E705" s="2" t="s">
        <v>142</v>
      </c>
      <c r="F705" s="9" t="n">
        <f aca="false">Precios!N705</f>
        <v>370</v>
      </c>
      <c r="G705" s="2" t="n">
        <v>60</v>
      </c>
      <c r="H705" s="10" t="str">
        <f aca="false">Parámetros!$B$28</f>
        <v>Nuevo</v>
      </c>
      <c r="I705" s="10" t="str">
        <f aca="false">Parámetros!$B$29</f>
        <v>Clásica</v>
      </c>
      <c r="J705" s="11" t="s">
        <v>7491</v>
      </c>
      <c r="K705" s="10" t="str">
        <f aca="false">Parámetros!$B$30</f>
        <v>Mercado Envíos</v>
      </c>
      <c r="L705" s="2" t="str">
        <f aca="false">IF(F705&gt;=Parámetros!$B$7,"Envío gratis (obligatorio en Mercado Libre)",Parámetros!$B$31)</f>
        <v>Envío gratis (obligatorio en Mercado Libre)</v>
      </c>
      <c r="M705" s="10" t="str">
        <f aca="false">Parámetros!$B$32</f>
        <v>No acepto</v>
      </c>
      <c r="N705" s="10" t="str">
        <f aca="false">Parámetros!$B$33</f>
        <v>Sin garantía</v>
      </c>
      <c r="O705" s="2" t="s">
        <v>7492</v>
      </c>
      <c r="P705" s="2" t="s">
        <v>7493</v>
      </c>
      <c r="Q705" s="2" t="s">
        <v>2791</v>
      </c>
      <c r="R705" s="2" t="s">
        <v>7493</v>
      </c>
      <c r="S705" s="2" t="s">
        <v>1140</v>
      </c>
      <c r="T705" s="2" t="s">
        <v>7494</v>
      </c>
      <c r="U705" s="2" t="n">
        <v>20</v>
      </c>
      <c r="V705" s="2" t="s">
        <v>130</v>
      </c>
      <c r="W705" s="2" t="n">
        <v>20</v>
      </c>
      <c r="X705" s="2" t="s">
        <v>7495</v>
      </c>
      <c r="Y705" s="2" t="s">
        <v>1901</v>
      </c>
      <c r="Z705" s="2" t="s">
        <v>133</v>
      </c>
      <c r="AA705" s="2"/>
      <c r="AB705" s="2"/>
      <c r="AC705" s="2"/>
      <c r="AD705" s="2"/>
      <c r="AE705" s="2"/>
      <c r="AF705" s="2" t="s">
        <v>7496</v>
      </c>
      <c r="AG705" s="2" t="s">
        <v>7497</v>
      </c>
      <c r="AH705" s="2" t="s">
        <v>7498</v>
      </c>
      <c r="AI705" s="2" t="s">
        <v>7499</v>
      </c>
      <c r="AJ705" s="2"/>
      <c r="AK705" s="2"/>
      <c r="AL705" s="2"/>
      <c r="AM705" s="2"/>
      <c r="AN705" s="2" t="s">
        <v>87</v>
      </c>
      <c r="AO705" s="2" t="s">
        <v>7500</v>
      </c>
      <c r="AP705" s="2" t="s">
        <v>89</v>
      </c>
    </row>
    <row r="706" customFormat="false" ht="15" hidden="false" customHeight="false" outlineLevel="0" collapsed="false">
      <c r="A706" s="8" t="s">
        <v>7501</v>
      </c>
      <c r="B706" s="8" t="s">
        <v>7501</v>
      </c>
      <c r="C706" s="2" t="s">
        <v>7502</v>
      </c>
      <c r="D706" s="2" t="s">
        <v>704</v>
      </c>
      <c r="E706" s="2" t="s">
        <v>705</v>
      </c>
      <c r="F706" s="9" t="n">
        <f aca="false">Precios!N706</f>
        <v>478</v>
      </c>
      <c r="G706" s="2" t="n">
        <v>0</v>
      </c>
      <c r="H706" s="10" t="str">
        <f aca="false">Parámetros!$B$28</f>
        <v>Nuevo</v>
      </c>
      <c r="I706" s="10" t="str">
        <f aca="false">Parámetros!$B$29</f>
        <v>Clásica</v>
      </c>
      <c r="J706" s="11" t="s">
        <v>7503</v>
      </c>
      <c r="K706" s="10" t="str">
        <f aca="false">Parámetros!$B$30</f>
        <v>Mercado Envíos</v>
      </c>
      <c r="L706" s="2" t="str">
        <f aca="false">IF(F706&gt;=Parámetros!$B$7,"Envío gratis (obligatorio en Mercado Libre)",Parámetros!$B$31)</f>
        <v>Envío gratis (obligatorio en Mercado Libre)</v>
      </c>
      <c r="M706" s="10" t="str">
        <f aca="false">Parámetros!$B$32</f>
        <v>No acepto</v>
      </c>
      <c r="N706" s="10" t="str">
        <f aca="false">Parámetros!$B$33</f>
        <v>Sin garantía</v>
      </c>
      <c r="O706" s="2"/>
      <c r="P706" s="2" t="s">
        <v>7504</v>
      </c>
      <c r="Q706" s="2" t="s">
        <v>4520</v>
      </c>
      <c r="R706" s="2" t="s">
        <v>7504</v>
      </c>
      <c r="S706" s="2"/>
      <c r="T706" s="2" t="s">
        <v>7505</v>
      </c>
      <c r="U706" s="2" t="n">
        <v>20</v>
      </c>
      <c r="V706" s="2" t="s">
        <v>217</v>
      </c>
      <c r="W706" s="2" t="n">
        <v>20</v>
      </c>
      <c r="X706" s="2" t="s">
        <v>7506</v>
      </c>
      <c r="Y706" s="2" t="s">
        <v>1564</v>
      </c>
      <c r="Z706" s="2" t="s">
        <v>133</v>
      </c>
      <c r="AA706" s="2"/>
      <c r="AB706" s="2"/>
      <c r="AC706" s="2"/>
      <c r="AD706" s="2"/>
      <c r="AE706" s="2"/>
      <c r="AF706" s="2" t="s">
        <v>7507</v>
      </c>
      <c r="AG706" s="2" t="s">
        <v>7508</v>
      </c>
      <c r="AH706" s="2" t="s">
        <v>7509</v>
      </c>
      <c r="AI706" s="2"/>
      <c r="AJ706" s="2"/>
      <c r="AK706" s="2"/>
      <c r="AL706" s="2"/>
      <c r="AM706" s="2"/>
      <c r="AN706" s="2" t="s">
        <v>87</v>
      </c>
      <c r="AO706" s="2" t="s">
        <v>7510</v>
      </c>
      <c r="AP706" s="2" t="s">
        <v>89</v>
      </c>
    </row>
    <row r="707" customFormat="false" ht="15" hidden="false" customHeight="false" outlineLevel="0" collapsed="false">
      <c r="A707" s="8" t="s">
        <v>7511</v>
      </c>
      <c r="B707" s="8" t="s">
        <v>7511</v>
      </c>
      <c r="C707" s="2" t="s">
        <v>7512</v>
      </c>
      <c r="D707" s="2" t="s">
        <v>345</v>
      </c>
      <c r="E707" s="2" t="s">
        <v>346</v>
      </c>
      <c r="F707" s="9" t="n">
        <f aca="false">Precios!N707</f>
        <v>96</v>
      </c>
      <c r="G707" s="2" t="n">
        <v>755</v>
      </c>
      <c r="H707" s="10" t="str">
        <f aca="false">Parámetros!$B$28</f>
        <v>Nuevo</v>
      </c>
      <c r="I707" s="10" t="str">
        <f aca="false">Parámetros!$B$29</f>
        <v>Clásica</v>
      </c>
      <c r="J707" s="11" t="s">
        <v>7513</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c r="P707" s="2" t="s">
        <v>7514</v>
      </c>
      <c r="Q707" s="2"/>
      <c r="R707" s="2" t="s">
        <v>7514</v>
      </c>
      <c r="S707" s="2" t="s">
        <v>7515</v>
      </c>
      <c r="T707" s="2" t="s">
        <v>3521</v>
      </c>
      <c r="U707" s="2" t="n">
        <v>45</v>
      </c>
      <c r="V707" s="2" t="s">
        <v>100</v>
      </c>
      <c r="W707" s="2" t="n">
        <v>1</v>
      </c>
      <c r="X707" s="2" t="s">
        <v>7516</v>
      </c>
      <c r="Y707" s="2"/>
      <c r="Z707" s="2" t="s">
        <v>337</v>
      </c>
      <c r="AA707" s="2"/>
      <c r="AB707" s="2"/>
      <c r="AC707" s="2"/>
      <c r="AD707" s="2"/>
      <c r="AE707" s="2"/>
      <c r="AF707" s="2"/>
      <c r="AG707" s="2" t="s">
        <v>7517</v>
      </c>
      <c r="AH707" s="2" t="s">
        <v>7518</v>
      </c>
      <c r="AI707" s="2"/>
      <c r="AJ707" s="2"/>
      <c r="AK707" s="2"/>
      <c r="AL707" s="2"/>
      <c r="AM707" s="2"/>
      <c r="AN707" s="2" t="s">
        <v>87</v>
      </c>
      <c r="AO707" s="2" t="s">
        <v>7519</v>
      </c>
      <c r="AP707" s="2" t="s">
        <v>89</v>
      </c>
    </row>
    <row r="708" customFormat="false" ht="15" hidden="false" customHeight="false" outlineLevel="0" collapsed="false">
      <c r="A708" s="8" t="s">
        <v>7520</v>
      </c>
      <c r="B708" s="8" t="s">
        <v>7520</v>
      </c>
      <c r="C708" s="2" t="s">
        <v>7521</v>
      </c>
      <c r="D708" s="2" t="s">
        <v>141</v>
      </c>
      <c r="E708" s="2" t="s">
        <v>142</v>
      </c>
      <c r="F708" s="9" t="n">
        <f aca="false">Precios!N708</f>
        <v>854</v>
      </c>
      <c r="G708" s="2" t="n">
        <v>38</v>
      </c>
      <c r="H708" s="10" t="str">
        <f aca="false">Parámetros!$B$28</f>
        <v>Nuevo</v>
      </c>
      <c r="I708" s="10" t="str">
        <f aca="false">Parámetros!$B$29</f>
        <v>Clásica</v>
      </c>
      <c r="J708" s="11" t="s">
        <v>7522</v>
      </c>
      <c r="K708" s="10" t="str">
        <f aca="false">Parámetros!$B$30</f>
        <v>Mercado Envíos</v>
      </c>
      <c r="L708" s="2" t="str">
        <f aca="false">IF(F708&gt;=Parámetros!$B$7,"Envío gratis (obligatorio en Mercado Libre)",Parámetros!$B$31)</f>
        <v>Envío gratis (obligatorio en Mercado Libre)</v>
      </c>
      <c r="M708" s="10" t="str">
        <f aca="false">Parámetros!$B$32</f>
        <v>No acepto</v>
      </c>
      <c r="N708" s="10" t="str">
        <f aca="false">Parámetros!$B$33</f>
        <v>Sin garantía</v>
      </c>
      <c r="O708" s="2"/>
      <c r="P708" s="2" t="s">
        <v>7523</v>
      </c>
      <c r="Q708" s="2" t="s">
        <v>7524</v>
      </c>
      <c r="R708" s="2" t="s">
        <v>7523</v>
      </c>
      <c r="S708" s="2"/>
      <c r="T708" s="2" t="s">
        <v>5682</v>
      </c>
      <c r="U708" s="2" t="n">
        <v>28</v>
      </c>
      <c r="V708" s="2" t="s">
        <v>1575</v>
      </c>
      <c r="W708" s="2" t="n">
        <v>28</v>
      </c>
      <c r="X708" s="2" t="s">
        <v>7525</v>
      </c>
      <c r="Y708" s="2" t="s">
        <v>132</v>
      </c>
      <c r="Z708" s="2" t="s">
        <v>133</v>
      </c>
      <c r="AA708" s="2" t="s">
        <v>81</v>
      </c>
      <c r="AB708" s="2"/>
      <c r="AC708" s="2"/>
      <c r="AD708" s="2"/>
      <c r="AE708" s="2"/>
      <c r="AF708" s="2" t="s">
        <v>7526</v>
      </c>
      <c r="AG708" s="2" t="s">
        <v>7527</v>
      </c>
      <c r="AH708" s="2" t="s">
        <v>7528</v>
      </c>
      <c r="AI708" s="2"/>
      <c r="AJ708" s="2"/>
      <c r="AK708" s="2"/>
      <c r="AL708" s="2"/>
      <c r="AM708" s="2"/>
      <c r="AN708" s="2" t="s">
        <v>87</v>
      </c>
      <c r="AO708" s="2" t="s">
        <v>7529</v>
      </c>
      <c r="AP708" s="2" t="s">
        <v>89</v>
      </c>
    </row>
    <row r="709" customFormat="false" ht="15" hidden="false" customHeight="false" outlineLevel="0" collapsed="false">
      <c r="A709" s="8" t="s">
        <v>7530</v>
      </c>
      <c r="B709" s="8" t="s">
        <v>7530</v>
      </c>
      <c r="C709" s="2" t="s">
        <v>7531</v>
      </c>
      <c r="D709" s="2" t="s">
        <v>7532</v>
      </c>
      <c r="E709" s="2" t="s">
        <v>7533</v>
      </c>
      <c r="F709" s="9" t="n">
        <f aca="false">Precios!N709</f>
        <v>112</v>
      </c>
      <c r="G709" s="2" t="n">
        <v>82</v>
      </c>
      <c r="H709" s="10" t="str">
        <f aca="false">Parámetros!$B$28</f>
        <v>Nuevo</v>
      </c>
      <c r="I709" s="10" t="str">
        <f aca="false">Parámetros!$B$29</f>
        <v>Clásica</v>
      </c>
      <c r="J709" s="11" t="s">
        <v>7534</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7535</v>
      </c>
      <c r="Q709" s="2" t="s">
        <v>164</v>
      </c>
      <c r="R709" s="2" t="s">
        <v>7536</v>
      </c>
      <c r="S709" s="2" t="s">
        <v>7537</v>
      </c>
      <c r="T709" s="2" t="s">
        <v>7538</v>
      </c>
      <c r="U709" s="2" t="n">
        <v>48</v>
      </c>
      <c r="V709" s="2" t="s">
        <v>168</v>
      </c>
      <c r="W709" s="2" t="n">
        <v>48</v>
      </c>
      <c r="X709" s="2"/>
      <c r="Y709" s="2"/>
      <c r="Z709" s="2"/>
      <c r="AA709" s="2"/>
      <c r="AB709" s="2"/>
      <c r="AC709" s="2"/>
      <c r="AD709" s="2"/>
      <c r="AE709" s="2"/>
      <c r="AF709" s="2"/>
      <c r="AG709" s="2" t="s">
        <v>7539</v>
      </c>
      <c r="AH709" s="2" t="s">
        <v>7540</v>
      </c>
      <c r="AI709" s="2" t="s">
        <v>7541</v>
      </c>
      <c r="AJ709" s="2" t="s">
        <v>7542</v>
      </c>
      <c r="AK709" s="2" t="s">
        <v>7543</v>
      </c>
      <c r="AL709" s="2" t="s">
        <v>7544</v>
      </c>
      <c r="AM709" s="2"/>
      <c r="AN709" s="2" t="s">
        <v>172</v>
      </c>
      <c r="AO709" s="2" t="s">
        <v>7545</v>
      </c>
      <c r="AP709" s="2" t="s">
        <v>89</v>
      </c>
    </row>
    <row r="710" customFormat="false" ht="15" hidden="false" customHeight="false" outlineLevel="0" collapsed="false">
      <c r="A710" s="8" t="s">
        <v>7546</v>
      </c>
      <c r="B710" s="8" t="s">
        <v>7546</v>
      </c>
      <c r="C710" s="2" t="s">
        <v>7547</v>
      </c>
      <c r="D710" s="2" t="s">
        <v>542</v>
      </c>
      <c r="E710" s="2" t="s">
        <v>543</v>
      </c>
      <c r="F710" s="9" t="n">
        <f aca="false">Precios!N710</f>
        <v>543</v>
      </c>
      <c r="G710" s="2" t="n">
        <v>20</v>
      </c>
      <c r="H710" s="10" t="str">
        <f aca="false">Parámetros!$B$28</f>
        <v>Nuevo</v>
      </c>
      <c r="I710" s="10" t="str">
        <f aca="false">Parámetros!$B$29</f>
        <v>Clásica</v>
      </c>
      <c r="J710" s="11" t="s">
        <v>7548</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c r="P710" s="2" t="s">
        <v>1415</v>
      </c>
      <c r="Q710" s="2" t="s">
        <v>886</v>
      </c>
      <c r="R710" s="2"/>
      <c r="S710" s="2"/>
      <c r="T710" s="2" t="s">
        <v>7549</v>
      </c>
      <c r="U710" s="2" t="n">
        <v>30</v>
      </c>
      <c r="V710" s="2" t="s">
        <v>217</v>
      </c>
      <c r="W710" s="2" t="n">
        <v>30</v>
      </c>
      <c r="X710" s="2" t="s">
        <v>7550</v>
      </c>
      <c r="Y710" s="2" t="s">
        <v>6162</v>
      </c>
      <c r="Z710" s="2" t="s">
        <v>1418</v>
      </c>
      <c r="AA710" s="2"/>
      <c r="AB710" s="2"/>
      <c r="AC710" s="2"/>
      <c r="AD710" s="2"/>
      <c r="AE710" s="2"/>
      <c r="AF710" s="2" t="s">
        <v>7551</v>
      </c>
      <c r="AG710" s="2" t="s">
        <v>7552</v>
      </c>
      <c r="AH710" s="2" t="s">
        <v>7553</v>
      </c>
      <c r="AI710" s="2"/>
      <c r="AJ710" s="2"/>
      <c r="AK710" s="2"/>
      <c r="AL710" s="2"/>
      <c r="AM710" s="2"/>
      <c r="AN710" s="2" t="s">
        <v>87</v>
      </c>
      <c r="AO710" s="2" t="s">
        <v>7554</v>
      </c>
      <c r="AP710" s="2" t="s">
        <v>89</v>
      </c>
    </row>
    <row r="711" customFormat="false" ht="15" hidden="false" customHeight="false" outlineLevel="0" collapsed="false">
      <c r="A711" s="8" t="s">
        <v>7555</v>
      </c>
      <c r="B711" s="8" t="s">
        <v>7555</v>
      </c>
      <c r="C711" s="2" t="s">
        <v>7556</v>
      </c>
      <c r="D711" s="2" t="s">
        <v>7557</v>
      </c>
      <c r="E711" s="2" t="s">
        <v>7558</v>
      </c>
      <c r="F711" s="9" t="n">
        <f aca="false">Precios!N711</f>
        <v>710</v>
      </c>
      <c r="G711" s="2" t="n">
        <v>18</v>
      </c>
      <c r="H711" s="10" t="str">
        <f aca="false">Parámetros!$B$28</f>
        <v>Nuevo</v>
      </c>
      <c r="I711" s="10" t="str">
        <f aca="false">Parámetros!$B$29</f>
        <v>Clásica</v>
      </c>
      <c r="J711" s="11" t="s">
        <v>7559</v>
      </c>
      <c r="K711" s="10" t="str">
        <f aca="false">Parámetros!$B$30</f>
        <v>Mercado Envíos</v>
      </c>
      <c r="L711" s="2" t="str">
        <f aca="false">IF(F711&gt;=Parámetros!$B$7,"Envío gratis (obligatorio en Mercado Libre)",Parámetros!$B$31)</f>
        <v>Envío gratis (obligatorio en Mercado Libre)</v>
      </c>
      <c r="M711" s="10" t="str">
        <f aca="false">Parámetros!$B$32</f>
        <v>No acepto</v>
      </c>
      <c r="N711" s="10" t="str">
        <f aca="false">Parámetros!$B$33</f>
        <v>Sin garantía</v>
      </c>
      <c r="O711" s="2" t="s">
        <v>7560</v>
      </c>
      <c r="P711" s="2" t="s">
        <v>7561</v>
      </c>
      <c r="Q711" s="2" t="s">
        <v>7562</v>
      </c>
      <c r="R711" s="2" t="s">
        <v>7563</v>
      </c>
      <c r="S711" s="2" t="s">
        <v>7564</v>
      </c>
      <c r="T711" s="2" t="s">
        <v>7565</v>
      </c>
      <c r="U711" s="2"/>
      <c r="V711" s="2"/>
      <c r="W711" s="2" t="n">
        <v>1</v>
      </c>
      <c r="X711" s="2"/>
      <c r="Y711" s="2"/>
      <c r="Z711" s="2"/>
      <c r="AA711" s="2"/>
      <c r="AB711" s="2"/>
      <c r="AC711" s="2"/>
      <c r="AD711" s="2"/>
      <c r="AE711" s="2"/>
      <c r="AF711" s="2"/>
      <c r="AG711" s="2" t="s">
        <v>7566</v>
      </c>
      <c r="AH711" s="2" t="s">
        <v>7567</v>
      </c>
      <c r="AI711" s="2" t="s">
        <v>7568</v>
      </c>
      <c r="AJ711" s="2" t="s">
        <v>7569</v>
      </c>
      <c r="AK711" s="2"/>
      <c r="AL711" s="2"/>
      <c r="AM711" s="2"/>
      <c r="AN711" s="2" t="s">
        <v>87</v>
      </c>
      <c r="AO711" s="2" t="s">
        <v>7570</v>
      </c>
      <c r="AP711" s="2" t="s">
        <v>89</v>
      </c>
    </row>
    <row r="712" customFormat="false" ht="15" hidden="false" customHeight="false" outlineLevel="0" collapsed="false">
      <c r="A712" s="8" t="s">
        <v>7571</v>
      </c>
      <c r="B712" s="8" t="s">
        <v>7571</v>
      </c>
      <c r="C712" s="2" t="s">
        <v>7572</v>
      </c>
      <c r="D712" s="2" t="s">
        <v>704</v>
      </c>
      <c r="E712" s="2" t="s">
        <v>705</v>
      </c>
      <c r="F712" s="9" t="n">
        <f aca="false">Precios!N712</f>
        <v>227</v>
      </c>
      <c r="G712" s="2" t="n">
        <v>89</v>
      </c>
      <c r="H712" s="10" t="str">
        <f aca="false">Parámetros!$B$28</f>
        <v>Nuevo</v>
      </c>
      <c r="I712" s="10" t="str">
        <f aca="false">Parámetros!$B$29</f>
        <v>Clásica</v>
      </c>
      <c r="J712" s="11" t="s">
        <v>7573</v>
      </c>
      <c r="K712" s="10" t="str">
        <f aca="false">Parámetros!$B$30</f>
        <v>Mercado Envíos</v>
      </c>
      <c r="L712" s="2" t="str">
        <f aca="false">IF(F712&gt;=Parámetros!$B$7,"Envío gratis (obligatorio en Mercado Libre)",Parámetros!$B$31)</f>
        <v>A cargo del comprador</v>
      </c>
      <c r="M712" s="10" t="str">
        <f aca="false">Parámetros!$B$32</f>
        <v>No acepto</v>
      </c>
      <c r="N712" s="10" t="str">
        <f aca="false">Parámetros!$B$33</f>
        <v>Sin garantía</v>
      </c>
      <c r="O712" s="2"/>
      <c r="P712" s="2" t="s">
        <v>5182</v>
      </c>
      <c r="Q712" s="2" t="s">
        <v>6445</v>
      </c>
      <c r="R712" s="2"/>
      <c r="S712" s="2"/>
      <c r="T712" s="2" t="s">
        <v>7574</v>
      </c>
      <c r="U712" s="2" t="n">
        <v>120</v>
      </c>
      <c r="V712" s="2" t="s">
        <v>77</v>
      </c>
      <c r="W712" s="2" t="n">
        <v>1</v>
      </c>
      <c r="X712" s="2" t="s">
        <v>7575</v>
      </c>
      <c r="Y712" s="2" t="s">
        <v>7576</v>
      </c>
      <c r="Z712" s="2" t="s">
        <v>133</v>
      </c>
      <c r="AA712" s="2" t="s">
        <v>2713</v>
      </c>
      <c r="AB712" s="2"/>
      <c r="AC712" s="2" t="s">
        <v>7577</v>
      </c>
      <c r="AD712" s="2"/>
      <c r="AE712" s="2"/>
      <c r="AF712" s="2" t="s">
        <v>7578</v>
      </c>
      <c r="AG712" s="2" t="s">
        <v>7579</v>
      </c>
      <c r="AH712" s="2" t="s">
        <v>7580</v>
      </c>
      <c r="AI712" s="2"/>
      <c r="AJ712" s="2"/>
      <c r="AK712" s="2"/>
      <c r="AL712" s="2"/>
      <c r="AM712" s="2"/>
      <c r="AN712" s="2" t="s">
        <v>87</v>
      </c>
      <c r="AO712" s="2" t="s">
        <v>7581</v>
      </c>
      <c r="AP712" s="2" t="s">
        <v>89</v>
      </c>
    </row>
    <row r="713" customFormat="false" ht="15" hidden="false" customHeight="false" outlineLevel="0" collapsed="false">
      <c r="A713" s="8" t="s">
        <v>7582</v>
      </c>
      <c r="B713" s="8" t="s">
        <v>7582</v>
      </c>
      <c r="C713" s="2" t="s">
        <v>7583</v>
      </c>
      <c r="D713" s="2" t="s">
        <v>141</v>
      </c>
      <c r="E713" s="2" t="s">
        <v>142</v>
      </c>
      <c r="F713" s="9" t="n">
        <f aca="false">Precios!N713</f>
        <v>469</v>
      </c>
      <c r="G713" s="2" t="n">
        <v>0</v>
      </c>
      <c r="H713" s="10" t="str">
        <f aca="false">Parámetros!$B$28</f>
        <v>Nuevo</v>
      </c>
      <c r="I713" s="10" t="str">
        <f aca="false">Parámetros!$B$29</f>
        <v>Clásica</v>
      </c>
      <c r="J713" s="11" t="s">
        <v>7584</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c r="P713" s="2" t="s">
        <v>1572</v>
      </c>
      <c r="Q713" s="2" t="s">
        <v>1573</v>
      </c>
      <c r="R713" s="2" t="s">
        <v>7585</v>
      </c>
      <c r="S713" s="2"/>
      <c r="T713" s="2" t="s">
        <v>7586</v>
      </c>
      <c r="U713" s="2" t="n">
        <v>12</v>
      </c>
      <c r="V713" s="2" t="s">
        <v>1575</v>
      </c>
      <c r="W713" s="2" t="n">
        <v>12</v>
      </c>
      <c r="X713" s="2" t="s">
        <v>7587</v>
      </c>
      <c r="Y713" s="2" t="s">
        <v>7588</v>
      </c>
      <c r="Z713" s="2" t="s">
        <v>133</v>
      </c>
      <c r="AA713" s="2" t="s">
        <v>81</v>
      </c>
      <c r="AB713" s="2"/>
      <c r="AC713" s="2"/>
      <c r="AD713" s="2"/>
      <c r="AE713" s="2"/>
      <c r="AF713" s="2"/>
      <c r="AG713" s="2" t="s">
        <v>7589</v>
      </c>
      <c r="AH713" s="2" t="s">
        <v>7590</v>
      </c>
      <c r="AI713" s="2" t="s">
        <v>7591</v>
      </c>
      <c r="AJ713" s="2" t="s">
        <v>7592</v>
      </c>
      <c r="AK713" s="2"/>
      <c r="AL713" s="2"/>
      <c r="AM713" s="2"/>
      <c r="AN713" s="2" t="s">
        <v>87</v>
      </c>
      <c r="AO713" s="2" t="s">
        <v>7593</v>
      </c>
      <c r="AP713" s="2" t="s">
        <v>89</v>
      </c>
    </row>
    <row r="714" customFormat="false" ht="15" hidden="false" customHeight="false" outlineLevel="0" collapsed="false">
      <c r="A714" s="8" t="s">
        <v>7594</v>
      </c>
      <c r="B714" s="8" t="s">
        <v>7594</v>
      </c>
      <c r="C714" s="2" t="s">
        <v>7595</v>
      </c>
      <c r="D714" s="2" t="s">
        <v>5988</v>
      </c>
      <c r="E714" s="2" t="s">
        <v>5989</v>
      </c>
      <c r="F714" s="9" t="n">
        <f aca="false">Precios!N714</f>
        <v>98</v>
      </c>
      <c r="G714" s="2" t="n">
        <v>43</v>
      </c>
      <c r="H714" s="10" t="str">
        <f aca="false">Parámetros!$B$28</f>
        <v>Nuevo</v>
      </c>
      <c r="I714" s="10" t="str">
        <f aca="false">Parámetros!$B$29</f>
        <v>Clásica</v>
      </c>
      <c r="J714" s="11" t="s">
        <v>7596</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6043</v>
      </c>
      <c r="Q714" s="2" t="s">
        <v>5538</v>
      </c>
      <c r="R714" s="2" t="s">
        <v>6044</v>
      </c>
      <c r="S714" s="2" t="s">
        <v>471</v>
      </c>
      <c r="T714" s="2" t="s">
        <v>3085</v>
      </c>
      <c r="U714" s="2" t="n">
        <v>153</v>
      </c>
      <c r="V714" s="2" t="s">
        <v>77</v>
      </c>
      <c r="W714" s="2" t="n">
        <v>1</v>
      </c>
      <c r="X714" s="2"/>
      <c r="Y714" s="2"/>
      <c r="Z714" s="2"/>
      <c r="AA714" s="2"/>
      <c r="AB714" s="2"/>
      <c r="AC714" s="2" t="s">
        <v>471</v>
      </c>
      <c r="AD714" s="2"/>
      <c r="AE714" s="2"/>
      <c r="AF714" s="2"/>
      <c r="AG714" s="2" t="s">
        <v>7597</v>
      </c>
      <c r="AH714" s="2" t="s">
        <v>7598</v>
      </c>
      <c r="AI714" s="2" t="s">
        <v>7599</v>
      </c>
      <c r="AJ714" s="2"/>
      <c r="AK714" s="2"/>
      <c r="AL714" s="2"/>
      <c r="AM714" s="2"/>
      <c r="AN714" s="2" t="s">
        <v>172</v>
      </c>
      <c r="AO714" s="2" t="s">
        <v>7600</v>
      </c>
      <c r="AP714" s="2" t="s">
        <v>89</v>
      </c>
    </row>
    <row r="715" customFormat="false" ht="15" hidden="false" customHeight="false" outlineLevel="0" collapsed="false">
      <c r="A715" s="8" t="s">
        <v>7601</v>
      </c>
      <c r="B715" s="8" t="s">
        <v>7601</v>
      </c>
      <c r="C715" s="2" t="s">
        <v>7602</v>
      </c>
      <c r="D715" s="2" t="s">
        <v>6648</v>
      </c>
      <c r="E715" s="2" t="s">
        <v>6649</v>
      </c>
      <c r="F715" s="9" t="n">
        <f aca="false">Precios!N715</f>
        <v>69</v>
      </c>
      <c r="G715" s="2" t="n">
        <v>707</v>
      </c>
      <c r="H715" s="10" t="str">
        <f aca="false">Parámetros!$B$28</f>
        <v>Nuevo</v>
      </c>
      <c r="I715" s="10" t="str">
        <f aca="false">Parámetros!$B$29</f>
        <v>Clásica</v>
      </c>
      <c r="J715" s="11" t="s">
        <v>7603</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c r="P715" s="2" t="s">
        <v>6651</v>
      </c>
      <c r="Q715" s="2" t="s">
        <v>579</v>
      </c>
      <c r="R715" s="2" t="s">
        <v>6652</v>
      </c>
      <c r="S715" s="2" t="s">
        <v>7604</v>
      </c>
      <c r="T715" s="2" t="s">
        <v>5876</v>
      </c>
      <c r="U715" s="2" t="n">
        <v>12</v>
      </c>
      <c r="V715" s="2" t="s">
        <v>7605</v>
      </c>
      <c r="W715" s="2" t="n">
        <v>12</v>
      </c>
      <c r="X715" s="2"/>
      <c r="Y715" s="2"/>
      <c r="Z715" s="2"/>
      <c r="AA715" s="2"/>
      <c r="AB715" s="2"/>
      <c r="AC715" s="2"/>
      <c r="AD715" s="2" t="s">
        <v>551</v>
      </c>
      <c r="AE715" s="2"/>
      <c r="AF715" s="2"/>
      <c r="AG715" s="2" t="s">
        <v>7606</v>
      </c>
      <c r="AH715" s="2" t="s">
        <v>7607</v>
      </c>
      <c r="AI715" s="2" t="s">
        <v>7608</v>
      </c>
      <c r="AJ715" s="2"/>
      <c r="AK715" s="2"/>
      <c r="AL715" s="2"/>
      <c r="AM715" s="2"/>
      <c r="AN715" s="2" t="s">
        <v>172</v>
      </c>
      <c r="AO715" s="2" t="s">
        <v>7609</v>
      </c>
      <c r="AP715" s="2" t="s">
        <v>89</v>
      </c>
    </row>
    <row r="716" customFormat="false" ht="15" hidden="false" customHeight="false" outlineLevel="0" collapsed="false">
      <c r="A716" s="8" t="s">
        <v>7610</v>
      </c>
      <c r="B716" s="8" t="s">
        <v>7610</v>
      </c>
      <c r="C716" s="2" t="s">
        <v>7611</v>
      </c>
      <c r="D716" s="2" t="s">
        <v>7612</v>
      </c>
      <c r="E716" s="2" t="s">
        <v>7613</v>
      </c>
      <c r="F716" s="9" t="n">
        <f aca="false">Precios!N716</f>
        <v>190</v>
      </c>
      <c r="G716" s="2" t="n">
        <v>35</v>
      </c>
      <c r="H716" s="10" t="str">
        <f aca="false">Parámetros!$B$28</f>
        <v>Nuevo</v>
      </c>
      <c r="I716" s="10" t="str">
        <f aca="false">Parámetros!$B$29</f>
        <v>Clásica</v>
      </c>
      <c r="J716" s="11" t="s">
        <v>7614</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c r="P716" s="2" t="s">
        <v>7615</v>
      </c>
      <c r="Q716" s="2" t="s">
        <v>7616</v>
      </c>
      <c r="R716" s="2" t="s">
        <v>7617</v>
      </c>
      <c r="S716" s="2" t="s">
        <v>7618</v>
      </c>
      <c r="T716" s="2" t="s">
        <v>7619</v>
      </c>
      <c r="U716" s="2" t="n">
        <v>14</v>
      </c>
      <c r="V716" s="2" t="s">
        <v>100</v>
      </c>
      <c r="W716" s="2" t="n">
        <v>1</v>
      </c>
      <c r="X716" s="2"/>
      <c r="Y716" s="2"/>
      <c r="Z716" s="2"/>
      <c r="AA716" s="2"/>
      <c r="AB716" s="2"/>
      <c r="AC716" s="2"/>
      <c r="AD716" s="2"/>
      <c r="AE716" s="2"/>
      <c r="AF716" s="2"/>
      <c r="AG716" s="2" t="s">
        <v>7620</v>
      </c>
      <c r="AH716" s="2" t="s">
        <v>7621</v>
      </c>
      <c r="AI716" s="2" t="s">
        <v>7622</v>
      </c>
      <c r="AJ716" s="2" t="s">
        <v>7623</v>
      </c>
      <c r="AK716" s="2" t="s">
        <v>7624</v>
      </c>
      <c r="AL716" s="2"/>
      <c r="AM716" s="2"/>
      <c r="AN716" s="2" t="s">
        <v>172</v>
      </c>
      <c r="AO716" s="2" t="s">
        <v>7625</v>
      </c>
      <c r="AP716" s="2" t="s">
        <v>89</v>
      </c>
    </row>
    <row r="717" customFormat="false" ht="15" hidden="false" customHeight="false" outlineLevel="0" collapsed="false">
      <c r="A717" s="8" t="s">
        <v>7626</v>
      </c>
      <c r="B717" s="8" t="s">
        <v>7626</v>
      </c>
      <c r="C717" s="2" t="s">
        <v>7627</v>
      </c>
      <c r="D717" s="2" t="s">
        <v>5988</v>
      </c>
      <c r="E717" s="2" t="s">
        <v>5989</v>
      </c>
      <c r="F717" s="9" t="n">
        <f aca="false">Precios!N717</f>
        <v>80</v>
      </c>
      <c r="G717" s="2" t="n">
        <v>64</v>
      </c>
      <c r="H717" s="10" t="str">
        <f aca="false">Parámetros!$B$28</f>
        <v>Nuevo</v>
      </c>
      <c r="I717" s="10" t="str">
        <f aca="false">Parámetros!$B$29</f>
        <v>Clásica</v>
      </c>
      <c r="J717" s="11" t="s">
        <v>7628</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c r="P717" s="2" t="s">
        <v>5991</v>
      </c>
      <c r="Q717" s="2" t="s">
        <v>5538</v>
      </c>
      <c r="R717" s="2" t="s">
        <v>7629</v>
      </c>
      <c r="S717" s="2" t="s">
        <v>7630</v>
      </c>
      <c r="T717" s="2" t="s">
        <v>3085</v>
      </c>
      <c r="U717" s="2" t="n">
        <v>150</v>
      </c>
      <c r="V717" s="2" t="s">
        <v>77</v>
      </c>
      <c r="W717" s="2" t="n">
        <v>1</v>
      </c>
      <c r="X717" s="2"/>
      <c r="Y717" s="2"/>
      <c r="Z717" s="2"/>
      <c r="AA717" s="2"/>
      <c r="AB717" s="2"/>
      <c r="AC717" s="2" t="s">
        <v>7631</v>
      </c>
      <c r="AD717" s="2" t="s">
        <v>1000</v>
      </c>
      <c r="AE717" s="2"/>
      <c r="AF717" s="2"/>
      <c r="AG717" s="2" t="s">
        <v>7632</v>
      </c>
      <c r="AH717" s="2" t="s">
        <v>7633</v>
      </c>
      <c r="AI717" s="2"/>
      <c r="AJ717" s="2"/>
      <c r="AK717" s="2"/>
      <c r="AL717" s="2"/>
      <c r="AM717" s="2"/>
      <c r="AN717" s="2" t="s">
        <v>172</v>
      </c>
      <c r="AO717" s="2" t="s">
        <v>7634</v>
      </c>
      <c r="AP717" s="2" t="s">
        <v>89</v>
      </c>
    </row>
    <row r="718" customFormat="false" ht="15" hidden="false" customHeight="false" outlineLevel="0" collapsed="false">
      <c r="A718" s="8" t="s">
        <v>7635</v>
      </c>
      <c r="B718" s="8" t="s">
        <v>7635</v>
      </c>
      <c r="C718" s="2" t="s">
        <v>7636</v>
      </c>
      <c r="D718" s="2" t="s">
        <v>237</v>
      </c>
      <c r="E718" s="2" t="s">
        <v>238</v>
      </c>
      <c r="F718" s="9" t="n">
        <f aca="false">Precios!N718</f>
        <v>198</v>
      </c>
      <c r="G718" s="2" t="n">
        <v>0</v>
      </c>
      <c r="H718" s="10" t="str">
        <f aca="false">Parámetros!$B$28</f>
        <v>Nuevo</v>
      </c>
      <c r="I718" s="10" t="str">
        <f aca="false">Parámetros!$B$29</f>
        <v>Clásica</v>
      </c>
      <c r="J718" s="11" t="s">
        <v>7637</v>
      </c>
      <c r="K718" s="10" t="str">
        <f aca="false">Parámetros!$B$30</f>
        <v>Mercado Envíos</v>
      </c>
      <c r="L718" s="2" t="str">
        <f aca="false">IF(F718&gt;=Parámetros!$B$7,"Envío gratis (obligatorio en Mercado Libre)",Parámetros!$B$31)</f>
        <v>A cargo del comprador</v>
      </c>
      <c r="M718" s="10" t="str">
        <f aca="false">Parámetros!$B$32</f>
        <v>No acepto</v>
      </c>
      <c r="N718" s="10" t="str">
        <f aca="false">Parámetros!$B$33</f>
        <v>Sin garantía</v>
      </c>
      <c r="O718" s="2"/>
      <c r="P718" s="2" t="s">
        <v>7638</v>
      </c>
      <c r="Q718" s="2" t="s">
        <v>2747</v>
      </c>
      <c r="R718" s="2" t="s">
        <v>7639</v>
      </c>
      <c r="S718" s="2"/>
      <c r="T718" s="2" t="s">
        <v>7640</v>
      </c>
      <c r="U718" s="2" t="n">
        <v>16</v>
      </c>
      <c r="V718" s="2" t="s">
        <v>130</v>
      </c>
      <c r="W718" s="2" t="n">
        <v>16</v>
      </c>
      <c r="X718" s="2" t="s">
        <v>875</v>
      </c>
      <c r="Y718" s="2" t="s">
        <v>7641</v>
      </c>
      <c r="Z718" s="2" t="s">
        <v>133</v>
      </c>
      <c r="AA718" s="2" t="s">
        <v>1663</v>
      </c>
      <c r="AB718" s="2"/>
      <c r="AC718" s="2"/>
      <c r="AD718" s="2"/>
      <c r="AE718" s="2"/>
      <c r="AF718" s="2" t="s">
        <v>7642</v>
      </c>
      <c r="AG718" s="2" t="s">
        <v>7643</v>
      </c>
      <c r="AH718" s="2" t="s">
        <v>7644</v>
      </c>
      <c r="AI718" s="2" t="s">
        <v>7645</v>
      </c>
      <c r="AJ718" s="2" t="s">
        <v>7646</v>
      </c>
      <c r="AK718" s="2"/>
      <c r="AL718" s="2"/>
      <c r="AM718" s="2"/>
      <c r="AN718" s="2" t="s">
        <v>87</v>
      </c>
      <c r="AO718" s="2" t="s">
        <v>7647</v>
      </c>
      <c r="AP718" s="2" t="s">
        <v>89</v>
      </c>
    </row>
    <row r="719" customFormat="false" ht="15" hidden="false" customHeight="false" outlineLevel="0" collapsed="false">
      <c r="A719" s="8" t="s">
        <v>7648</v>
      </c>
      <c r="B719" s="8" t="s">
        <v>7648</v>
      </c>
      <c r="C719" s="2" t="s">
        <v>7649</v>
      </c>
      <c r="D719" s="2" t="s">
        <v>3796</v>
      </c>
      <c r="E719" s="2" t="s">
        <v>3797</v>
      </c>
      <c r="F719" s="9" t="n">
        <f aca="false">Precios!N719</f>
        <v>138</v>
      </c>
      <c r="G719" s="2" t="n">
        <v>311</v>
      </c>
      <c r="H719" s="10" t="str">
        <f aca="false">Parámetros!$B$28</f>
        <v>Nuevo</v>
      </c>
      <c r="I719" s="10" t="str">
        <f aca="false">Parámetros!$B$29</f>
        <v>Clásica</v>
      </c>
      <c r="J719" s="11" t="s">
        <v>7650</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c r="P719" s="2" t="s">
        <v>1451</v>
      </c>
      <c r="Q719" s="2" t="s">
        <v>4026</v>
      </c>
      <c r="R719" s="2" t="s">
        <v>1451</v>
      </c>
      <c r="S719" s="2" t="s">
        <v>7651</v>
      </c>
      <c r="T719" s="2" t="s">
        <v>4754</v>
      </c>
      <c r="U719" s="2" t="n">
        <v>30</v>
      </c>
      <c r="V719" s="2" t="s">
        <v>100</v>
      </c>
      <c r="W719" s="2" t="n">
        <v>1</v>
      </c>
      <c r="X719" s="2" t="s">
        <v>1455</v>
      </c>
      <c r="Y719" s="2" t="s">
        <v>7652</v>
      </c>
      <c r="Z719" s="2" t="s">
        <v>7653</v>
      </c>
      <c r="AA719" s="2"/>
      <c r="AB719" s="2"/>
      <c r="AC719" s="2"/>
      <c r="AD719" s="2"/>
      <c r="AE719" s="2"/>
      <c r="AF719" s="2"/>
      <c r="AG719" s="2" t="s">
        <v>7654</v>
      </c>
      <c r="AH719" s="2" t="s">
        <v>7655</v>
      </c>
      <c r="AI719" s="2" t="s">
        <v>7656</v>
      </c>
      <c r="AJ719" s="2"/>
      <c r="AK719" s="2"/>
      <c r="AL719" s="2"/>
      <c r="AM719" s="2"/>
      <c r="AN719" s="2" t="s">
        <v>87</v>
      </c>
      <c r="AO719" s="2" t="s">
        <v>7657</v>
      </c>
      <c r="AP719" s="2" t="s">
        <v>89</v>
      </c>
    </row>
    <row r="720" customFormat="false" ht="15" hidden="false" customHeight="false" outlineLevel="0" collapsed="false">
      <c r="A720" s="8" t="s">
        <v>7658</v>
      </c>
      <c r="B720" s="8" t="s">
        <v>7658</v>
      </c>
      <c r="C720" s="2" t="s">
        <v>7659</v>
      </c>
      <c r="D720" s="2" t="s">
        <v>1641</v>
      </c>
      <c r="E720" s="2" t="s">
        <v>1642</v>
      </c>
      <c r="F720" s="9" t="n">
        <f aca="false">Precios!N720</f>
        <v>58</v>
      </c>
      <c r="G720" s="2" t="n">
        <v>358</v>
      </c>
      <c r="H720" s="10" t="str">
        <f aca="false">Parámetros!$B$28</f>
        <v>Nuevo</v>
      </c>
      <c r="I720" s="10" t="str">
        <f aca="false">Parámetros!$B$29</f>
        <v>Clásica</v>
      </c>
      <c r="J720" s="11" t="s">
        <v>7660</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c r="P720" s="2" t="s">
        <v>6108</v>
      </c>
      <c r="Q720" s="2" t="s">
        <v>7661</v>
      </c>
      <c r="R720" s="2" t="s">
        <v>6109</v>
      </c>
      <c r="S720" s="2"/>
      <c r="T720" s="2" t="s">
        <v>7662</v>
      </c>
      <c r="U720" s="2" t="n">
        <v>50</v>
      </c>
      <c r="V720" s="2" t="s">
        <v>100</v>
      </c>
      <c r="W720" s="2" t="n">
        <v>1</v>
      </c>
      <c r="X720" s="2" t="s">
        <v>6110</v>
      </c>
      <c r="Y720" s="2"/>
      <c r="Z720" s="2" t="s">
        <v>1648</v>
      </c>
      <c r="AA720" s="2"/>
      <c r="AB720" s="2"/>
      <c r="AC720" s="2"/>
      <c r="AD720" s="2"/>
      <c r="AE720" s="2"/>
      <c r="AF720" s="2"/>
      <c r="AG720" s="2" t="s">
        <v>7663</v>
      </c>
      <c r="AH720" s="2"/>
      <c r="AI720" s="2"/>
      <c r="AJ720" s="2"/>
      <c r="AK720" s="2"/>
      <c r="AL720" s="2"/>
      <c r="AM720" s="2"/>
      <c r="AN720" s="2" t="s">
        <v>87</v>
      </c>
      <c r="AO720" s="2" t="s">
        <v>7664</v>
      </c>
      <c r="AP720" s="2" t="s">
        <v>89</v>
      </c>
    </row>
    <row r="721" customFormat="false" ht="15" hidden="false" customHeight="false" outlineLevel="0" collapsed="false">
      <c r="A721" s="8" t="s">
        <v>7665</v>
      </c>
      <c r="B721" s="8" t="s">
        <v>7665</v>
      </c>
      <c r="C721" s="2" t="s">
        <v>7666</v>
      </c>
      <c r="D721" s="2" t="s">
        <v>141</v>
      </c>
      <c r="E721" s="2" t="s">
        <v>142</v>
      </c>
      <c r="F721" s="9" t="n">
        <f aca="false">Precios!N721</f>
        <v>345</v>
      </c>
      <c r="G721" s="2" t="n">
        <v>47</v>
      </c>
      <c r="H721" s="10" t="str">
        <f aca="false">Parámetros!$B$28</f>
        <v>Nuevo</v>
      </c>
      <c r="I721" s="10" t="str">
        <f aca="false">Parámetros!$B$29</f>
        <v>Clásica</v>
      </c>
      <c r="J721" s="11" t="s">
        <v>7667</v>
      </c>
      <c r="K721" s="10" t="str">
        <f aca="false">Parámetros!$B$30</f>
        <v>Mercado Envíos</v>
      </c>
      <c r="L721" s="2" t="str">
        <f aca="false">IF(F721&gt;=Parámetros!$B$7,"Envío gratis (obligatorio en Mercado Libre)",Parámetros!$B$31)</f>
        <v>Envío gratis (obligatorio en Mercado Libre)</v>
      </c>
      <c r="M721" s="10" t="str">
        <f aca="false">Parámetros!$B$32</f>
        <v>No acepto</v>
      </c>
      <c r="N721" s="10" t="str">
        <f aca="false">Parámetros!$B$33</f>
        <v>Sin garantía</v>
      </c>
      <c r="O721" s="2"/>
      <c r="P721" s="2" t="s">
        <v>1070</v>
      </c>
      <c r="Q721" s="2" t="s">
        <v>349</v>
      </c>
      <c r="R721" s="2" t="s">
        <v>1070</v>
      </c>
      <c r="S721" s="2"/>
      <c r="T721" s="2" t="s">
        <v>7668</v>
      </c>
      <c r="U721" s="2" t="n">
        <v>60</v>
      </c>
      <c r="V721" s="2" t="s">
        <v>130</v>
      </c>
      <c r="W721" s="2" t="n">
        <v>60</v>
      </c>
      <c r="X721" s="2" t="s">
        <v>2353</v>
      </c>
      <c r="Y721" s="2" t="s">
        <v>843</v>
      </c>
      <c r="Z721" s="2" t="s">
        <v>133</v>
      </c>
      <c r="AA721" s="2" t="s">
        <v>81</v>
      </c>
      <c r="AB721" s="2"/>
      <c r="AC721" s="2"/>
      <c r="AD721" s="2"/>
      <c r="AE721" s="2"/>
      <c r="AF721" s="2"/>
      <c r="AG721" s="2" t="s">
        <v>7669</v>
      </c>
      <c r="AH721" s="2" t="s">
        <v>7670</v>
      </c>
      <c r="AI721" s="2"/>
      <c r="AJ721" s="2"/>
      <c r="AK721" s="2"/>
      <c r="AL721" s="2"/>
      <c r="AM721" s="2"/>
      <c r="AN721" s="2" t="s">
        <v>87</v>
      </c>
      <c r="AO721" s="2" t="s">
        <v>7671</v>
      </c>
      <c r="AP721" s="2" t="s">
        <v>89</v>
      </c>
    </row>
    <row r="722" customFormat="false" ht="15" hidden="false" customHeight="false" outlineLevel="0" collapsed="false">
      <c r="A722" s="8" t="s">
        <v>7672</v>
      </c>
      <c r="B722" s="8" t="s">
        <v>7672</v>
      </c>
      <c r="C722" s="2" t="s">
        <v>7673</v>
      </c>
      <c r="D722" s="2" t="s">
        <v>809</v>
      </c>
      <c r="E722" s="2" t="s">
        <v>810</v>
      </c>
      <c r="F722" s="9" t="n">
        <f aca="false">Precios!N722</f>
        <v>48</v>
      </c>
      <c r="G722" s="2" t="n">
        <v>888</v>
      </c>
      <c r="H722" s="10" t="str">
        <f aca="false">Parámetros!$B$28</f>
        <v>Nuevo</v>
      </c>
      <c r="I722" s="10" t="str">
        <f aca="false">Parámetros!$B$29</f>
        <v>Clásica</v>
      </c>
      <c r="J722" s="11" t="s">
        <v>7674</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c r="P722" s="2" t="s">
        <v>7675</v>
      </c>
      <c r="Q722" s="2" t="s">
        <v>164</v>
      </c>
      <c r="R722" s="2" t="s">
        <v>227</v>
      </c>
      <c r="S722" s="2" t="s">
        <v>7676</v>
      </c>
      <c r="T722" s="2" t="s">
        <v>3132</v>
      </c>
      <c r="U722" s="2" t="n">
        <v>90</v>
      </c>
      <c r="V722" s="2" t="s">
        <v>168</v>
      </c>
      <c r="W722" s="2" t="n">
        <v>90</v>
      </c>
      <c r="X722" s="2"/>
      <c r="Y722" s="2"/>
      <c r="Z722" s="2"/>
      <c r="AA722" s="2" t="s">
        <v>1242</v>
      </c>
      <c r="AB722" s="2"/>
      <c r="AC722" s="2" t="s">
        <v>7676</v>
      </c>
      <c r="AD722" s="2"/>
      <c r="AE722" s="2"/>
      <c r="AF722" s="2"/>
      <c r="AG722" s="2" t="s">
        <v>7677</v>
      </c>
      <c r="AH722" s="2" t="s">
        <v>7678</v>
      </c>
      <c r="AI722" s="2" t="s">
        <v>7679</v>
      </c>
      <c r="AJ722" s="2"/>
      <c r="AK722" s="2"/>
      <c r="AL722" s="2"/>
      <c r="AM722" s="2"/>
      <c r="AN722" s="2" t="s">
        <v>172</v>
      </c>
      <c r="AO722" s="2" t="s">
        <v>7680</v>
      </c>
      <c r="AP722" s="2" t="s">
        <v>89</v>
      </c>
    </row>
    <row r="723" customFormat="false" ht="15" hidden="false" customHeight="false" outlineLevel="0" collapsed="false">
      <c r="A723" s="8" t="s">
        <v>7681</v>
      </c>
      <c r="B723" s="8" t="s">
        <v>7681</v>
      </c>
      <c r="C723" s="2" t="s">
        <v>7682</v>
      </c>
      <c r="D723" s="2" t="s">
        <v>141</v>
      </c>
      <c r="E723" s="2" t="s">
        <v>142</v>
      </c>
      <c r="F723" s="9" t="n">
        <f aca="false">Precios!N723</f>
        <v>410</v>
      </c>
      <c r="G723" s="2" t="n">
        <v>0</v>
      </c>
      <c r="H723" s="10" t="str">
        <f aca="false">Parámetros!$B$28</f>
        <v>Nuevo</v>
      </c>
      <c r="I723" s="10" t="str">
        <f aca="false">Parámetros!$B$29</f>
        <v>Clásica</v>
      </c>
      <c r="J723" s="11" t="s">
        <v>7683</v>
      </c>
      <c r="K723" s="10" t="str">
        <f aca="false">Parámetros!$B$30</f>
        <v>Mercado Envíos</v>
      </c>
      <c r="L723" s="2" t="str">
        <f aca="false">IF(F723&gt;=Parámetros!$B$7,"Envío gratis (obligatorio en Mercado Libre)",Parámetros!$B$31)</f>
        <v>Envío gratis (obligatorio en Mercado Libre)</v>
      </c>
      <c r="M723" s="10" t="str">
        <f aca="false">Parámetros!$B$32</f>
        <v>No acepto</v>
      </c>
      <c r="N723" s="10" t="str">
        <f aca="false">Parámetros!$B$33</f>
        <v>Sin garantía</v>
      </c>
      <c r="O723" s="2"/>
      <c r="P723" s="2" t="s">
        <v>7684</v>
      </c>
      <c r="Q723" s="2" t="s">
        <v>997</v>
      </c>
      <c r="R723" s="2"/>
      <c r="S723" s="2"/>
      <c r="T723" s="2" t="s">
        <v>7685</v>
      </c>
      <c r="U723" s="2" t="n">
        <v>255</v>
      </c>
      <c r="V723" s="2" t="s">
        <v>100</v>
      </c>
      <c r="W723" s="2" t="n">
        <v>15</v>
      </c>
      <c r="X723" s="2" t="s">
        <v>7686</v>
      </c>
      <c r="Y723" s="2" t="s">
        <v>7687</v>
      </c>
      <c r="Z723" s="2" t="s">
        <v>133</v>
      </c>
      <c r="AA723" s="2"/>
      <c r="AB723" s="2"/>
      <c r="AC723" s="2"/>
      <c r="AD723" s="2"/>
      <c r="AE723" s="2"/>
      <c r="AF723" s="2" t="s">
        <v>7688</v>
      </c>
      <c r="AG723" s="2" t="s">
        <v>7689</v>
      </c>
      <c r="AH723" s="2" t="s">
        <v>7690</v>
      </c>
      <c r="AI723" s="2"/>
      <c r="AJ723" s="2"/>
      <c r="AK723" s="2"/>
      <c r="AL723" s="2"/>
      <c r="AM723" s="2"/>
      <c r="AN723" s="2" t="s">
        <v>87</v>
      </c>
      <c r="AO723" s="2" t="s">
        <v>7691</v>
      </c>
      <c r="AP723" s="2" t="s">
        <v>89</v>
      </c>
    </row>
    <row r="724" customFormat="false" ht="15" hidden="false" customHeight="false" outlineLevel="0" collapsed="false">
      <c r="A724" s="8" t="s">
        <v>7692</v>
      </c>
      <c r="B724" s="8" t="s">
        <v>7692</v>
      </c>
      <c r="C724" s="2" t="s">
        <v>7693</v>
      </c>
      <c r="D724" s="2" t="s">
        <v>448</v>
      </c>
      <c r="E724" s="2" t="s">
        <v>449</v>
      </c>
      <c r="F724" s="9" t="n">
        <f aca="false">Precios!N724</f>
        <v>952</v>
      </c>
      <c r="G724" s="2" t="n">
        <v>0</v>
      </c>
      <c r="H724" s="10" t="str">
        <f aca="false">Parámetros!$B$28</f>
        <v>Nuevo</v>
      </c>
      <c r="I724" s="10" t="str">
        <f aca="false">Parámetros!$B$29</f>
        <v>Clásica</v>
      </c>
      <c r="J724" s="11" t="s">
        <v>7694</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c r="P724" s="2" t="s">
        <v>6679</v>
      </c>
      <c r="Q724" s="2" t="s">
        <v>1084</v>
      </c>
      <c r="R724" s="2" t="s">
        <v>6679</v>
      </c>
      <c r="S724" s="2"/>
      <c r="T724" s="2" t="s">
        <v>5743</v>
      </c>
      <c r="U724" s="2" t="n">
        <v>21</v>
      </c>
      <c r="V724" s="2" t="s">
        <v>130</v>
      </c>
      <c r="W724" s="2" t="n">
        <v>21</v>
      </c>
      <c r="X724" s="2" t="s">
        <v>7695</v>
      </c>
      <c r="Y724" s="2" t="s">
        <v>843</v>
      </c>
      <c r="Z724" s="2" t="s">
        <v>133</v>
      </c>
      <c r="AA724" s="2"/>
      <c r="AB724" s="2"/>
      <c r="AC724" s="2"/>
      <c r="AD724" s="2"/>
      <c r="AE724" s="2"/>
      <c r="AF724" s="2"/>
      <c r="AG724" s="2" t="s">
        <v>7696</v>
      </c>
      <c r="AH724" s="2" t="s">
        <v>7697</v>
      </c>
      <c r="AI724" s="2" t="s">
        <v>7698</v>
      </c>
      <c r="AJ724" s="2" t="s">
        <v>7699</v>
      </c>
      <c r="AK724" s="2"/>
      <c r="AL724" s="2"/>
      <c r="AM724" s="2"/>
      <c r="AN724" s="2" t="s">
        <v>87</v>
      </c>
      <c r="AO724" s="2" t="s">
        <v>7700</v>
      </c>
      <c r="AP724" s="2" t="s">
        <v>89</v>
      </c>
    </row>
    <row r="725" customFormat="false" ht="15" hidden="false" customHeight="false" outlineLevel="0" collapsed="false">
      <c r="A725" s="8" t="s">
        <v>7701</v>
      </c>
      <c r="B725" s="8" t="s">
        <v>7701</v>
      </c>
      <c r="C725" s="2" t="s">
        <v>7702</v>
      </c>
      <c r="D725" s="2" t="s">
        <v>4664</v>
      </c>
      <c r="E725" s="2" t="s">
        <v>4665</v>
      </c>
      <c r="F725" s="9" t="n">
        <f aca="false">Precios!N725</f>
        <v>130</v>
      </c>
      <c r="G725" s="2" t="n">
        <v>11</v>
      </c>
      <c r="H725" s="10" t="str">
        <f aca="false">Parámetros!$B$28</f>
        <v>Nuevo</v>
      </c>
      <c r="I725" s="10" t="str">
        <f aca="false">Parámetros!$B$29</f>
        <v>Clásica</v>
      </c>
      <c r="J725" s="11" t="s">
        <v>7703</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c r="P725" s="2" t="s">
        <v>7704</v>
      </c>
      <c r="Q725" s="2" t="s">
        <v>5837</v>
      </c>
      <c r="R725" s="2" t="s">
        <v>7705</v>
      </c>
      <c r="S725" s="2" t="s">
        <v>7706</v>
      </c>
      <c r="T725" s="2" t="s">
        <v>7707</v>
      </c>
      <c r="U725" s="2" t="n">
        <v>500</v>
      </c>
      <c r="V725" s="2" t="s">
        <v>77</v>
      </c>
      <c r="W725" s="2" t="n">
        <v>2</v>
      </c>
      <c r="X725" s="2"/>
      <c r="Y725" s="2"/>
      <c r="Z725" s="2"/>
      <c r="AA725" s="2"/>
      <c r="AB725" s="2"/>
      <c r="AC725" s="2"/>
      <c r="AD725" s="2"/>
      <c r="AE725" s="2" t="s">
        <v>7708</v>
      </c>
      <c r="AF725" s="2"/>
      <c r="AG725" s="2" t="s">
        <v>7709</v>
      </c>
      <c r="AH725" s="2"/>
      <c r="AI725" s="2"/>
      <c r="AJ725" s="2"/>
      <c r="AK725" s="2"/>
      <c r="AL725" s="2"/>
      <c r="AM725" s="2"/>
      <c r="AN725" s="2" t="s">
        <v>172</v>
      </c>
      <c r="AO725" s="2" t="s">
        <v>7710</v>
      </c>
      <c r="AP725" s="2" t="s">
        <v>89</v>
      </c>
    </row>
    <row r="726" customFormat="false" ht="15" hidden="false" customHeight="false" outlineLevel="0" collapsed="false">
      <c r="A726" s="8" t="s">
        <v>7711</v>
      </c>
      <c r="B726" s="8" t="s">
        <v>7711</v>
      </c>
      <c r="C726" s="2" t="s">
        <v>7712</v>
      </c>
      <c r="D726" s="2" t="s">
        <v>5534</v>
      </c>
      <c r="E726" s="2" t="s">
        <v>5535</v>
      </c>
      <c r="F726" s="9" t="n">
        <f aca="false">Precios!N726</f>
        <v>196</v>
      </c>
      <c r="G726" s="2" t="n">
        <v>241</v>
      </c>
      <c r="H726" s="10" t="str">
        <f aca="false">Parámetros!$B$28</f>
        <v>Nuevo</v>
      </c>
      <c r="I726" s="10" t="str">
        <f aca="false">Parámetros!$B$29</f>
        <v>Clásica</v>
      </c>
      <c r="J726" s="11" t="s">
        <v>7713</v>
      </c>
      <c r="K726" s="10" t="str">
        <f aca="false">Parámetros!$B$30</f>
        <v>Mercado Envíos</v>
      </c>
      <c r="L726" s="2" t="str">
        <f aca="false">IF(F726&gt;=Parámetros!$B$7,"Envío gratis (obligatorio en Mercado Libre)",Parámetros!$B$31)</f>
        <v>A cargo del comprador</v>
      </c>
      <c r="M726" s="10" t="str">
        <f aca="false">Parámetros!$B$32</f>
        <v>No acepto</v>
      </c>
      <c r="N726" s="10" t="str">
        <f aca="false">Parámetros!$B$33</f>
        <v>Sin garantía</v>
      </c>
      <c r="O726" s="2"/>
      <c r="P726" s="2" t="s">
        <v>5537</v>
      </c>
      <c r="Q726" s="2" t="s">
        <v>5538</v>
      </c>
      <c r="R726" s="2" t="s">
        <v>5539</v>
      </c>
      <c r="S726" s="2" t="s">
        <v>7714</v>
      </c>
      <c r="T726" s="2" t="s">
        <v>5359</v>
      </c>
      <c r="U726" s="2" t="n">
        <v>400</v>
      </c>
      <c r="V726" s="2" t="s">
        <v>100</v>
      </c>
      <c r="W726" s="2" t="n">
        <v>1</v>
      </c>
      <c r="X726" s="2"/>
      <c r="Y726" s="2"/>
      <c r="Z726" s="2"/>
      <c r="AA726" s="2"/>
      <c r="AB726" s="2"/>
      <c r="AC726" s="2"/>
      <c r="AD726" s="2" t="s">
        <v>551</v>
      </c>
      <c r="AE726" s="2" t="s">
        <v>7715</v>
      </c>
      <c r="AF726" s="2"/>
      <c r="AG726" s="2" t="s">
        <v>7716</v>
      </c>
      <c r="AH726" s="2" t="s">
        <v>7717</v>
      </c>
      <c r="AI726" s="2"/>
      <c r="AJ726" s="2"/>
      <c r="AK726" s="2"/>
      <c r="AL726" s="2"/>
      <c r="AM726" s="2"/>
      <c r="AN726" s="2" t="s">
        <v>172</v>
      </c>
      <c r="AO726" s="2" t="s">
        <v>7718</v>
      </c>
      <c r="AP726" s="2" t="s">
        <v>89</v>
      </c>
    </row>
    <row r="727" customFormat="false" ht="15" hidden="false" customHeight="false" outlineLevel="0" collapsed="false">
      <c r="A727" s="8" t="s">
        <v>7719</v>
      </c>
      <c r="B727" s="8" t="s">
        <v>7719</v>
      </c>
      <c r="C727" s="2" t="s">
        <v>7720</v>
      </c>
      <c r="D727" s="2" t="s">
        <v>1641</v>
      </c>
      <c r="E727" s="2" t="s">
        <v>1642</v>
      </c>
      <c r="F727" s="9" t="n">
        <f aca="false">Precios!N727</f>
        <v>244</v>
      </c>
      <c r="G727" s="2" t="n">
        <v>64</v>
      </c>
      <c r="H727" s="10" t="str">
        <f aca="false">Parámetros!$B$28</f>
        <v>Nuevo</v>
      </c>
      <c r="I727" s="10" t="str">
        <f aca="false">Parámetros!$B$29</f>
        <v>Clásica</v>
      </c>
      <c r="J727" s="11" t="s">
        <v>7721</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c r="P727" s="2" t="s">
        <v>7722</v>
      </c>
      <c r="Q727" s="2" t="s">
        <v>3140</v>
      </c>
      <c r="R727" s="2" t="s">
        <v>7722</v>
      </c>
      <c r="S727" s="2" t="s">
        <v>7723</v>
      </c>
      <c r="T727" s="2" t="s">
        <v>7724</v>
      </c>
      <c r="U727" s="2" t="n">
        <v>130</v>
      </c>
      <c r="V727" s="2" t="s">
        <v>77</v>
      </c>
      <c r="W727" s="2" t="n">
        <v>2</v>
      </c>
      <c r="X727" s="2" t="s">
        <v>7725</v>
      </c>
      <c r="Y727" s="2" t="s">
        <v>7726</v>
      </c>
      <c r="Z727" s="2" t="s">
        <v>7727</v>
      </c>
      <c r="AA727" s="2"/>
      <c r="AB727" s="2"/>
      <c r="AC727" s="2"/>
      <c r="AD727" s="2" t="s">
        <v>103</v>
      </c>
      <c r="AE727" s="2" t="s">
        <v>7728</v>
      </c>
      <c r="AF727" s="2"/>
      <c r="AG727" s="2" t="s">
        <v>7729</v>
      </c>
      <c r="AH727" s="2" t="s">
        <v>7730</v>
      </c>
      <c r="AI727" s="2"/>
      <c r="AJ727" s="2"/>
      <c r="AK727" s="2"/>
      <c r="AL727" s="2"/>
      <c r="AM727" s="2"/>
      <c r="AN727" s="2" t="s">
        <v>87</v>
      </c>
      <c r="AO727" s="2" t="s">
        <v>7731</v>
      </c>
      <c r="AP727" s="2" t="s">
        <v>89</v>
      </c>
    </row>
    <row r="728" customFormat="false" ht="15" hidden="false" customHeight="false" outlineLevel="0" collapsed="false">
      <c r="A728" s="8" t="s">
        <v>7732</v>
      </c>
      <c r="B728" s="8" t="s">
        <v>7732</v>
      </c>
      <c r="C728" s="2" t="s">
        <v>7733</v>
      </c>
      <c r="D728" s="2" t="s">
        <v>6853</v>
      </c>
      <c r="E728" s="2" t="s">
        <v>6854</v>
      </c>
      <c r="F728" s="9" t="n">
        <f aca="false">Precios!N728</f>
        <v>170</v>
      </c>
      <c r="G728" s="2" t="n">
        <v>1897</v>
      </c>
      <c r="H728" s="10" t="str">
        <f aca="false">Parámetros!$B$28</f>
        <v>Nuevo</v>
      </c>
      <c r="I728" s="10" t="str">
        <f aca="false">Parámetros!$B$29</f>
        <v>Clásica</v>
      </c>
      <c r="J728" s="11" t="s">
        <v>7734</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c r="P728" s="2" t="s">
        <v>6857</v>
      </c>
      <c r="Q728" s="2" t="s">
        <v>6857</v>
      </c>
      <c r="R728" s="2"/>
      <c r="S728" s="2" t="s">
        <v>7735</v>
      </c>
      <c r="T728" s="2" t="s">
        <v>7736</v>
      </c>
      <c r="U728" s="2" t="n">
        <v>5</v>
      </c>
      <c r="V728" s="2" t="s">
        <v>168</v>
      </c>
      <c r="W728" s="2" t="n">
        <v>5</v>
      </c>
      <c r="X728" s="2"/>
      <c r="Y728" s="2"/>
      <c r="Z728" s="2"/>
      <c r="AA728" s="2"/>
      <c r="AB728" s="2"/>
      <c r="AC728" s="2"/>
      <c r="AD728" s="2"/>
      <c r="AE728" s="2"/>
      <c r="AF728" s="2"/>
      <c r="AG728" s="2" t="s">
        <v>7737</v>
      </c>
      <c r="AH728" s="2" t="s">
        <v>7738</v>
      </c>
      <c r="AI728" s="2"/>
      <c r="AJ728" s="2"/>
      <c r="AK728" s="2"/>
      <c r="AL728" s="2"/>
      <c r="AM728" s="2"/>
      <c r="AN728" s="2" t="s">
        <v>172</v>
      </c>
      <c r="AO728" s="2" t="s">
        <v>7739</v>
      </c>
      <c r="AP728" s="2" t="s">
        <v>89</v>
      </c>
    </row>
    <row r="729" customFormat="false" ht="15" hidden="false" customHeight="false" outlineLevel="0" collapsed="false">
      <c r="A729" s="8" t="s">
        <v>7740</v>
      </c>
      <c r="B729" s="8" t="s">
        <v>7740</v>
      </c>
      <c r="C729" s="2" t="s">
        <v>7741</v>
      </c>
      <c r="D729" s="2" t="s">
        <v>141</v>
      </c>
      <c r="E729" s="2" t="s">
        <v>142</v>
      </c>
      <c r="F729" s="9" t="n">
        <f aca="false">Precios!N729</f>
        <v>1126</v>
      </c>
      <c r="G729" s="2" t="n">
        <v>0</v>
      </c>
      <c r="H729" s="10" t="str">
        <f aca="false">Parámetros!$B$28</f>
        <v>Nuevo</v>
      </c>
      <c r="I729" s="10" t="str">
        <f aca="false">Parámetros!$B$29</f>
        <v>Clásica</v>
      </c>
      <c r="J729" s="11" t="s">
        <v>7742</v>
      </c>
      <c r="K729" s="10" t="str">
        <f aca="false">Parámetros!$B$30</f>
        <v>Mercado Envíos</v>
      </c>
      <c r="L729" s="2" t="str">
        <f aca="false">IF(F729&gt;=Parámetros!$B$7,"Envío gratis (obligatorio en Mercado Libre)",Parámetros!$B$31)</f>
        <v>Envío gratis (obligatorio en Mercado Libre)</v>
      </c>
      <c r="M729" s="10" t="str">
        <f aca="false">Parámetros!$B$32</f>
        <v>No acepto</v>
      </c>
      <c r="N729" s="10" t="str">
        <f aca="false">Parámetros!$B$33</f>
        <v>Sin garantía</v>
      </c>
      <c r="O729" s="2"/>
      <c r="P729" s="2" t="s">
        <v>7743</v>
      </c>
      <c r="Q729" s="2" t="s">
        <v>7744</v>
      </c>
      <c r="R729" s="2"/>
      <c r="S729" s="2" t="s">
        <v>7745</v>
      </c>
      <c r="T729" s="2" t="s">
        <v>216</v>
      </c>
      <c r="U729" s="2" t="n">
        <v>45</v>
      </c>
      <c r="V729" s="2" t="s">
        <v>217</v>
      </c>
      <c r="W729" s="2" t="n">
        <v>45</v>
      </c>
      <c r="X729" s="2" t="s">
        <v>7746</v>
      </c>
      <c r="Y729" s="2" t="s">
        <v>7747</v>
      </c>
      <c r="Z729" s="2" t="s">
        <v>133</v>
      </c>
      <c r="AA729" s="2"/>
      <c r="AB729" s="2"/>
      <c r="AC729" s="2"/>
      <c r="AD729" s="2"/>
      <c r="AE729" s="2"/>
      <c r="AF729" s="2" t="s">
        <v>7748</v>
      </c>
      <c r="AG729" s="2" t="s">
        <v>7749</v>
      </c>
      <c r="AH729" s="2" t="s">
        <v>7750</v>
      </c>
      <c r="AI729" s="2"/>
      <c r="AJ729" s="2"/>
      <c r="AK729" s="2"/>
      <c r="AL729" s="2"/>
      <c r="AM729" s="2"/>
      <c r="AN729" s="2" t="s">
        <v>87</v>
      </c>
      <c r="AO729" s="2" t="s">
        <v>7751</v>
      </c>
      <c r="AP729" s="2" t="s">
        <v>89</v>
      </c>
    </row>
    <row r="730" customFormat="false" ht="15" hidden="false" customHeight="false" outlineLevel="0" collapsed="false">
      <c r="A730" s="8" t="s">
        <v>7752</v>
      </c>
      <c r="B730" s="8" t="s">
        <v>7752</v>
      </c>
      <c r="C730" s="2" t="s">
        <v>7753</v>
      </c>
      <c r="D730" s="2" t="s">
        <v>5988</v>
      </c>
      <c r="E730" s="2" t="s">
        <v>5989</v>
      </c>
      <c r="F730" s="9" t="n">
        <f aca="false">Precios!N730</f>
        <v>90</v>
      </c>
      <c r="G730" s="2" t="n">
        <v>138</v>
      </c>
      <c r="H730" s="10" t="str">
        <f aca="false">Parámetros!$B$28</f>
        <v>Nuevo</v>
      </c>
      <c r="I730" s="10" t="str">
        <f aca="false">Parámetros!$B$29</f>
        <v>Clásica</v>
      </c>
      <c r="J730" s="11" t="s">
        <v>7754</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c r="P730" s="2" t="s">
        <v>7755</v>
      </c>
      <c r="Q730" s="2" t="s">
        <v>594</v>
      </c>
      <c r="R730" s="2" t="s">
        <v>7756</v>
      </c>
      <c r="S730" s="2" t="s">
        <v>7757</v>
      </c>
      <c r="T730" s="2" t="s">
        <v>7758</v>
      </c>
      <c r="U730" s="2" t="n">
        <v>85</v>
      </c>
      <c r="V730" s="2" t="s">
        <v>100</v>
      </c>
      <c r="W730" s="2" t="n">
        <v>1</v>
      </c>
      <c r="X730" s="2"/>
      <c r="Y730" s="2"/>
      <c r="Z730" s="2"/>
      <c r="AA730" s="2"/>
      <c r="AB730" s="2"/>
      <c r="AC730" s="2"/>
      <c r="AD730" s="2" t="s">
        <v>1000</v>
      </c>
      <c r="AE730" s="2"/>
      <c r="AF730" s="2"/>
      <c r="AG730" s="2" t="s">
        <v>7759</v>
      </c>
      <c r="AH730" s="2" t="s">
        <v>7760</v>
      </c>
      <c r="AI730" s="2"/>
      <c r="AJ730" s="2"/>
      <c r="AK730" s="2"/>
      <c r="AL730" s="2"/>
      <c r="AM730" s="2"/>
      <c r="AN730" s="2" t="s">
        <v>172</v>
      </c>
      <c r="AO730" s="2" t="s">
        <v>7761</v>
      </c>
      <c r="AP730" s="2" t="s">
        <v>89</v>
      </c>
    </row>
    <row r="731" customFormat="false" ht="15" hidden="false" customHeight="false" outlineLevel="0" collapsed="false">
      <c r="A731" s="8" t="s">
        <v>7762</v>
      </c>
      <c r="B731" s="8" t="s">
        <v>7762</v>
      </c>
      <c r="C731" s="2" t="s">
        <v>7763</v>
      </c>
      <c r="D731" s="2" t="s">
        <v>237</v>
      </c>
      <c r="E731" s="2" t="s">
        <v>238</v>
      </c>
      <c r="F731" s="9" t="n">
        <f aca="false">Precios!N731</f>
        <v>58</v>
      </c>
      <c r="G731" s="2" t="n">
        <v>1334</v>
      </c>
      <c r="H731" s="10" t="str">
        <f aca="false">Parámetros!$B$28</f>
        <v>Nuevo</v>
      </c>
      <c r="I731" s="10" t="str">
        <f aca="false">Parámetros!$B$29</f>
        <v>Clásica</v>
      </c>
      <c r="J731" s="11" t="s">
        <v>7764</v>
      </c>
      <c r="K731" s="10" t="str">
        <f aca="false">Parámetros!$B$30</f>
        <v>Mercado Envíos</v>
      </c>
      <c r="L731" s="2" t="str">
        <f aca="false">IF(F731&gt;=Parámetros!$B$7,"Envío gratis (obligatorio en Mercado Libre)",Parámetros!$B$31)</f>
        <v>A cargo del comprador</v>
      </c>
      <c r="M731" s="10" t="str">
        <f aca="false">Parámetros!$B$32</f>
        <v>No acepto</v>
      </c>
      <c r="N731" s="10" t="str">
        <f aca="false">Parámetros!$B$33</f>
        <v>Sin garantía</v>
      </c>
      <c r="O731" s="2"/>
      <c r="P731" s="2" t="s">
        <v>7765</v>
      </c>
      <c r="Q731" s="2" t="s">
        <v>7766</v>
      </c>
      <c r="R731" s="2" t="s">
        <v>7767</v>
      </c>
      <c r="S731" s="2" t="s">
        <v>7768</v>
      </c>
      <c r="T731" s="2" t="s">
        <v>7769</v>
      </c>
      <c r="U731" s="2" t="n">
        <v>10</v>
      </c>
      <c r="V731" s="2" t="s">
        <v>217</v>
      </c>
      <c r="W731" s="2" t="n">
        <v>10</v>
      </c>
      <c r="X731" s="2" t="s">
        <v>246</v>
      </c>
      <c r="Y731" s="2" t="s">
        <v>3894</v>
      </c>
      <c r="Z731" s="2" t="s">
        <v>133</v>
      </c>
      <c r="AA731" s="2" t="s">
        <v>533</v>
      </c>
      <c r="AB731" s="2"/>
      <c r="AC731" s="2"/>
      <c r="AD731" s="2"/>
      <c r="AE731" s="2"/>
      <c r="AF731" s="2" t="s">
        <v>7770</v>
      </c>
      <c r="AG731" s="2" t="s">
        <v>7771</v>
      </c>
      <c r="AH731" s="2" t="s">
        <v>7772</v>
      </c>
      <c r="AI731" s="2"/>
      <c r="AJ731" s="2"/>
      <c r="AK731" s="2"/>
      <c r="AL731" s="2"/>
      <c r="AM731" s="2"/>
      <c r="AN731" s="2" t="s">
        <v>87</v>
      </c>
      <c r="AO731" s="2" t="s">
        <v>7773</v>
      </c>
      <c r="AP731" s="2" t="s">
        <v>89</v>
      </c>
    </row>
    <row r="732" customFormat="false" ht="15" hidden="false" customHeight="false" outlineLevel="0" collapsed="false">
      <c r="A732" s="8" t="s">
        <v>7774</v>
      </c>
      <c r="B732" s="8" t="s">
        <v>7774</v>
      </c>
      <c r="C732" s="2" t="s">
        <v>7775</v>
      </c>
      <c r="D732" s="2" t="s">
        <v>141</v>
      </c>
      <c r="E732" s="2" t="s">
        <v>142</v>
      </c>
      <c r="F732" s="9" t="n">
        <f aca="false">Precios!N732</f>
        <v>297</v>
      </c>
      <c r="G732" s="2" t="n">
        <v>34</v>
      </c>
      <c r="H732" s="10" t="str">
        <f aca="false">Parámetros!$B$28</f>
        <v>Nuevo</v>
      </c>
      <c r="I732" s="10" t="str">
        <f aca="false">Parámetros!$B$29</f>
        <v>Clásica</v>
      </c>
      <c r="J732" s="11" t="s">
        <v>7776</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c r="P732" s="2" t="s">
        <v>6016</v>
      </c>
      <c r="Q732" s="2" t="s">
        <v>7777</v>
      </c>
      <c r="R732" s="2"/>
      <c r="S732" s="2" t="s">
        <v>7778</v>
      </c>
      <c r="T732" s="2" t="s">
        <v>3172</v>
      </c>
      <c r="U732" s="2" t="n">
        <v>5</v>
      </c>
      <c r="V732" s="2" t="s">
        <v>3173</v>
      </c>
      <c r="W732" s="2" t="n">
        <v>5</v>
      </c>
      <c r="X732" s="2" t="s">
        <v>7779</v>
      </c>
      <c r="Y732" s="2" t="s">
        <v>7780</v>
      </c>
      <c r="Z732" s="2" t="s">
        <v>1662</v>
      </c>
      <c r="AA732" s="2"/>
      <c r="AB732" s="2"/>
      <c r="AC732" s="2"/>
      <c r="AD732" s="2"/>
      <c r="AE732" s="2"/>
      <c r="AF732" s="2" t="s">
        <v>7781</v>
      </c>
      <c r="AG732" s="2" t="s">
        <v>7782</v>
      </c>
      <c r="AH732" s="2" t="s">
        <v>7783</v>
      </c>
      <c r="AI732" s="2"/>
      <c r="AJ732" s="2"/>
      <c r="AK732" s="2"/>
      <c r="AL732" s="2"/>
      <c r="AM732" s="2"/>
      <c r="AN732" s="2" t="s">
        <v>87</v>
      </c>
      <c r="AO732" s="2" t="s">
        <v>7784</v>
      </c>
      <c r="AP732" s="2" t="s">
        <v>89</v>
      </c>
    </row>
    <row r="733" customFormat="false" ht="15" hidden="false" customHeight="false" outlineLevel="0" collapsed="false">
      <c r="A733" s="8" t="s">
        <v>7785</v>
      </c>
      <c r="B733" s="8" t="s">
        <v>7785</v>
      </c>
      <c r="C733" s="2" t="s">
        <v>7786</v>
      </c>
      <c r="D733" s="2" t="s">
        <v>5988</v>
      </c>
      <c r="E733" s="2" t="s">
        <v>5989</v>
      </c>
      <c r="F733" s="9" t="n">
        <f aca="false">Precios!N733</f>
        <v>90</v>
      </c>
      <c r="G733" s="2" t="n">
        <v>100</v>
      </c>
      <c r="H733" s="10" t="str">
        <f aca="false">Parámetros!$B$28</f>
        <v>Nuevo</v>
      </c>
      <c r="I733" s="10" t="str">
        <f aca="false">Parámetros!$B$29</f>
        <v>Clásica</v>
      </c>
      <c r="J733" s="11" t="s">
        <v>7787</v>
      </c>
      <c r="K733" s="10" t="str">
        <f aca="false">Parámetros!$B$30</f>
        <v>Mercado Envíos</v>
      </c>
      <c r="L733" s="2" t="str">
        <f aca="false">IF(F733&gt;=Parámetros!$B$7,"Envío gratis (obligatorio en Mercado Libre)",Parámetros!$B$31)</f>
        <v>A cargo del comprador</v>
      </c>
      <c r="M733" s="10" t="str">
        <f aca="false">Parámetros!$B$32</f>
        <v>No acepto</v>
      </c>
      <c r="N733" s="10" t="str">
        <f aca="false">Parámetros!$B$33</f>
        <v>Sin garantía</v>
      </c>
      <c r="O733" s="2"/>
      <c r="P733" s="2" t="s">
        <v>7755</v>
      </c>
      <c r="Q733" s="2" t="s">
        <v>594</v>
      </c>
      <c r="R733" s="2" t="s">
        <v>7756</v>
      </c>
      <c r="S733" s="2" t="s">
        <v>7788</v>
      </c>
      <c r="T733" s="2" t="s">
        <v>7758</v>
      </c>
      <c r="U733" s="2" t="n">
        <v>85</v>
      </c>
      <c r="V733" s="2" t="s">
        <v>100</v>
      </c>
      <c r="W733" s="2" t="n">
        <v>1</v>
      </c>
      <c r="X733" s="2"/>
      <c r="Y733" s="2"/>
      <c r="Z733" s="2"/>
      <c r="AA733" s="2"/>
      <c r="AB733" s="2"/>
      <c r="AC733" s="2" t="s">
        <v>7789</v>
      </c>
      <c r="AD733" s="2" t="s">
        <v>1000</v>
      </c>
      <c r="AE733" s="2"/>
      <c r="AF733" s="2" t="s">
        <v>7790</v>
      </c>
      <c r="AG733" s="2" t="s">
        <v>7759</v>
      </c>
      <c r="AH733" s="2" t="s">
        <v>7791</v>
      </c>
      <c r="AI733" s="2" t="s">
        <v>7792</v>
      </c>
      <c r="AJ733" s="2"/>
      <c r="AK733" s="2"/>
      <c r="AL733" s="2"/>
      <c r="AM733" s="2"/>
      <c r="AN733" s="2" t="s">
        <v>172</v>
      </c>
      <c r="AO733" s="2" t="s">
        <v>7793</v>
      </c>
      <c r="AP733" s="2" t="s">
        <v>89</v>
      </c>
    </row>
    <row r="734" customFormat="false" ht="15" hidden="false" customHeight="false" outlineLevel="0" collapsed="false">
      <c r="A734" s="8" t="s">
        <v>7794</v>
      </c>
      <c r="B734" s="8" t="s">
        <v>7794</v>
      </c>
      <c r="C734" s="2" t="s">
        <v>7795</v>
      </c>
      <c r="D734" s="2" t="s">
        <v>237</v>
      </c>
      <c r="E734" s="2" t="s">
        <v>238</v>
      </c>
      <c r="F734" s="9" t="n">
        <f aca="false">Precios!N734</f>
        <v>219</v>
      </c>
      <c r="G734" s="2" t="n">
        <v>41</v>
      </c>
      <c r="H734" s="10" t="str">
        <f aca="false">Parámetros!$B$28</f>
        <v>Nuevo</v>
      </c>
      <c r="I734" s="10" t="str">
        <f aca="false">Parámetros!$B$29</f>
        <v>Clásica</v>
      </c>
      <c r="J734" s="11" t="s">
        <v>7796</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c r="P734" s="2" t="s">
        <v>7797</v>
      </c>
      <c r="Q734" s="2" t="s">
        <v>874</v>
      </c>
      <c r="R734" s="2"/>
      <c r="S734" s="2" t="s">
        <v>7798</v>
      </c>
      <c r="T734" s="2" t="s">
        <v>7799</v>
      </c>
      <c r="U734" s="2" t="n">
        <v>20</v>
      </c>
      <c r="V734" s="2" t="s">
        <v>217</v>
      </c>
      <c r="W734" s="2" t="n">
        <v>20</v>
      </c>
      <c r="X734" s="2" t="s">
        <v>7132</v>
      </c>
      <c r="Y734" s="2" t="s">
        <v>2046</v>
      </c>
      <c r="Z734" s="2" t="s">
        <v>133</v>
      </c>
      <c r="AA734" s="2" t="s">
        <v>81</v>
      </c>
      <c r="AB734" s="2"/>
      <c r="AC734" s="2"/>
      <c r="AD734" s="2"/>
      <c r="AE734" s="2"/>
      <c r="AF734" s="2" t="s">
        <v>7800</v>
      </c>
      <c r="AG734" s="2" t="s">
        <v>7771</v>
      </c>
      <c r="AH734" s="2" t="s">
        <v>7801</v>
      </c>
      <c r="AI734" s="2"/>
      <c r="AJ734" s="2"/>
      <c r="AK734" s="2"/>
      <c r="AL734" s="2"/>
      <c r="AM734" s="2"/>
      <c r="AN734" s="2" t="s">
        <v>87</v>
      </c>
      <c r="AO734" s="2" t="s">
        <v>7802</v>
      </c>
      <c r="AP734" s="2" t="s">
        <v>89</v>
      </c>
    </row>
    <row r="735" customFormat="false" ht="15" hidden="false" customHeight="false" outlineLevel="0" collapsed="false">
      <c r="A735" s="8" t="s">
        <v>7803</v>
      </c>
      <c r="B735" s="8" t="s">
        <v>7803</v>
      </c>
      <c r="C735" s="2" t="s">
        <v>7804</v>
      </c>
      <c r="D735" s="2" t="s">
        <v>1641</v>
      </c>
      <c r="E735" s="2" t="s">
        <v>1642</v>
      </c>
      <c r="F735" s="9" t="n">
        <f aca="false">Precios!N735</f>
        <v>310</v>
      </c>
      <c r="G735" s="2" t="n">
        <v>91</v>
      </c>
      <c r="H735" s="10" t="str">
        <f aca="false">Parámetros!$B$28</f>
        <v>Nuevo</v>
      </c>
      <c r="I735" s="10" t="str">
        <f aca="false">Parámetros!$B$29</f>
        <v>Clásica</v>
      </c>
      <c r="J735" s="11" t="s">
        <v>7805</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c r="P735" s="2" t="s">
        <v>7806</v>
      </c>
      <c r="Q735" s="2" t="s">
        <v>2800</v>
      </c>
      <c r="R735" s="2"/>
      <c r="S735" s="2" t="s">
        <v>7807</v>
      </c>
      <c r="T735" s="2" t="s">
        <v>7808</v>
      </c>
      <c r="U735" s="2" t="n">
        <v>500</v>
      </c>
      <c r="V735" s="2" t="s">
        <v>100</v>
      </c>
      <c r="W735" s="2" t="n">
        <v>1</v>
      </c>
      <c r="X735" s="2" t="s">
        <v>7809</v>
      </c>
      <c r="Y735" s="2" t="s">
        <v>7810</v>
      </c>
      <c r="Z735" s="2" t="s">
        <v>337</v>
      </c>
      <c r="AA735" s="2" t="s">
        <v>7811</v>
      </c>
      <c r="AB735" s="2"/>
      <c r="AC735" s="2"/>
      <c r="AD735" s="2"/>
      <c r="AE735" s="2" t="s">
        <v>7812</v>
      </c>
      <c r="AF735" s="2"/>
      <c r="AG735" s="2" t="s">
        <v>7813</v>
      </c>
      <c r="AH735" s="2" t="s">
        <v>7814</v>
      </c>
      <c r="AI735" s="2"/>
      <c r="AJ735" s="2"/>
      <c r="AK735" s="2"/>
      <c r="AL735" s="2"/>
      <c r="AM735" s="2"/>
      <c r="AN735" s="2" t="s">
        <v>87</v>
      </c>
      <c r="AO735" s="2" t="s">
        <v>7815</v>
      </c>
      <c r="AP735" s="2" t="s">
        <v>89</v>
      </c>
    </row>
    <row r="736" customFormat="false" ht="15" hidden="false" customHeight="false" outlineLevel="0" collapsed="false">
      <c r="A736" s="8" t="s">
        <v>7816</v>
      </c>
      <c r="B736" s="8" t="s">
        <v>7816</v>
      </c>
      <c r="C736" s="2" t="s">
        <v>7817</v>
      </c>
      <c r="D736" s="2" t="s">
        <v>542</v>
      </c>
      <c r="E736" s="2" t="s">
        <v>543</v>
      </c>
      <c r="F736" s="9" t="n">
        <f aca="false">Precios!N736</f>
        <v>55</v>
      </c>
      <c r="G736" s="2" t="n">
        <v>2859</v>
      </c>
      <c r="H736" s="10" t="str">
        <f aca="false">Parámetros!$B$28</f>
        <v>Nuevo</v>
      </c>
      <c r="I736" s="10" t="str">
        <f aca="false">Parámetros!$B$29</f>
        <v>Clásica</v>
      </c>
      <c r="J736" s="11" t="s">
        <v>7818</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c r="P736" s="2" t="s">
        <v>6554</v>
      </c>
      <c r="Q736" s="2" t="s">
        <v>7819</v>
      </c>
      <c r="R736" s="2"/>
      <c r="S736" s="2" t="s">
        <v>7820</v>
      </c>
      <c r="T736" s="2" t="s">
        <v>7821</v>
      </c>
      <c r="U736" s="2" t="n">
        <v>1</v>
      </c>
      <c r="V736" s="2" t="s">
        <v>130</v>
      </c>
      <c r="W736" s="2" t="n">
        <v>1</v>
      </c>
      <c r="X736" s="2" t="s">
        <v>549</v>
      </c>
      <c r="Y736" s="2" t="s">
        <v>550</v>
      </c>
      <c r="Z736" s="2" t="s">
        <v>133</v>
      </c>
      <c r="AA736" s="2"/>
      <c r="AB736" s="2"/>
      <c r="AC736" s="2"/>
      <c r="AD736" s="2" t="s">
        <v>551</v>
      </c>
      <c r="AE736" s="2"/>
      <c r="AF736" s="2" t="s">
        <v>7822</v>
      </c>
      <c r="AG736" s="2" t="s">
        <v>7823</v>
      </c>
      <c r="AH736" s="2" t="s">
        <v>7824</v>
      </c>
      <c r="AI736" s="2"/>
      <c r="AJ736" s="2"/>
      <c r="AK736" s="2"/>
      <c r="AL736" s="2"/>
      <c r="AM736" s="2"/>
      <c r="AN736" s="2" t="s">
        <v>87</v>
      </c>
      <c r="AO736" s="2" t="s">
        <v>7825</v>
      </c>
      <c r="AP736" s="2" t="s">
        <v>89</v>
      </c>
    </row>
    <row r="737" customFormat="false" ht="15" hidden="false" customHeight="false" outlineLevel="0" collapsed="false">
      <c r="A737" s="8" t="s">
        <v>7826</v>
      </c>
      <c r="B737" s="8" t="s">
        <v>7826</v>
      </c>
      <c r="C737" s="2" t="s">
        <v>7827</v>
      </c>
      <c r="D737" s="2" t="s">
        <v>1641</v>
      </c>
      <c r="E737" s="2" t="s">
        <v>1642</v>
      </c>
      <c r="F737" s="9" t="n">
        <f aca="false">Precios!N737</f>
        <v>284</v>
      </c>
      <c r="G737" s="2" t="n">
        <v>192</v>
      </c>
      <c r="H737" s="10" t="str">
        <f aca="false">Parámetros!$B$28</f>
        <v>Nuevo</v>
      </c>
      <c r="I737" s="10" t="str">
        <f aca="false">Parámetros!$B$29</f>
        <v>Clásica</v>
      </c>
      <c r="J737" s="11" t="s">
        <v>7828</v>
      </c>
      <c r="K737" s="10" t="str">
        <f aca="false">Parámetros!$B$30</f>
        <v>Mercado Envíos</v>
      </c>
      <c r="L737" s="2" t="str">
        <f aca="false">IF(F737&gt;=Parámetros!$B$7,"Envío gratis (obligatorio en Mercado Libre)",Parámetros!$B$31)</f>
        <v>A cargo del comprador</v>
      </c>
      <c r="M737" s="10" t="str">
        <f aca="false">Parámetros!$B$32</f>
        <v>No acepto</v>
      </c>
      <c r="N737" s="10" t="str">
        <f aca="false">Parámetros!$B$33</f>
        <v>Sin garantía</v>
      </c>
      <c r="O737" s="2"/>
      <c r="P737" s="2" t="s">
        <v>7829</v>
      </c>
      <c r="Q737" s="2" t="s">
        <v>4026</v>
      </c>
      <c r="R737" s="2"/>
      <c r="S737" s="2" t="s">
        <v>7830</v>
      </c>
      <c r="T737" s="2" t="s">
        <v>7831</v>
      </c>
      <c r="U737" s="2" t="n">
        <v>30</v>
      </c>
      <c r="V737" s="2" t="s">
        <v>100</v>
      </c>
      <c r="W737" s="2" t="n">
        <v>1</v>
      </c>
      <c r="X737" s="2" t="s">
        <v>7832</v>
      </c>
      <c r="Y737" s="2" t="s">
        <v>7833</v>
      </c>
      <c r="Z737" s="2" t="s">
        <v>337</v>
      </c>
      <c r="AA737" s="2"/>
      <c r="AB737" s="2"/>
      <c r="AC737" s="2"/>
      <c r="AD737" s="2"/>
      <c r="AE737" s="2"/>
      <c r="AF737" s="2" t="s">
        <v>7834</v>
      </c>
      <c r="AG737" s="2" t="s">
        <v>7835</v>
      </c>
      <c r="AH737" s="2" t="s">
        <v>7836</v>
      </c>
      <c r="AI737" s="2"/>
      <c r="AJ737" s="2"/>
      <c r="AK737" s="2"/>
      <c r="AL737" s="2"/>
      <c r="AM737" s="2"/>
      <c r="AN737" s="2" t="s">
        <v>87</v>
      </c>
      <c r="AO737" s="2" t="s">
        <v>7837</v>
      </c>
      <c r="AP737" s="2" t="s">
        <v>89</v>
      </c>
    </row>
    <row r="738" customFormat="false" ht="15" hidden="false" customHeight="false" outlineLevel="0" collapsed="false">
      <c r="A738" s="8" t="s">
        <v>7838</v>
      </c>
      <c r="B738" s="8" t="s">
        <v>7838</v>
      </c>
      <c r="C738" s="2" t="s">
        <v>7839</v>
      </c>
      <c r="D738" s="2" t="s">
        <v>92</v>
      </c>
      <c r="E738" s="2" t="s">
        <v>93</v>
      </c>
      <c r="F738" s="9" t="n">
        <f aca="false">Precios!N738</f>
        <v>204</v>
      </c>
      <c r="G738" s="2" t="n">
        <v>7</v>
      </c>
      <c r="H738" s="10" t="str">
        <f aca="false">Parámetros!$B$28</f>
        <v>Nuevo</v>
      </c>
      <c r="I738" s="10" t="str">
        <f aca="false">Parámetros!$B$29</f>
        <v>Clásica</v>
      </c>
      <c r="J738" s="11" t="s">
        <v>7840</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c r="P738" s="2" t="s">
        <v>7841</v>
      </c>
      <c r="Q738" s="2" t="s">
        <v>7842</v>
      </c>
      <c r="R738" s="2" t="s">
        <v>7843</v>
      </c>
      <c r="S738" s="2" t="s">
        <v>7844</v>
      </c>
      <c r="T738" s="2" t="s">
        <v>7845</v>
      </c>
      <c r="U738" s="2" t="n">
        <v>800</v>
      </c>
      <c r="V738" s="2" t="s">
        <v>100</v>
      </c>
      <c r="W738" s="2" t="n">
        <v>1</v>
      </c>
      <c r="X738" s="2"/>
      <c r="Y738" s="2"/>
      <c r="Z738" s="2"/>
      <c r="AA738" s="2" t="s">
        <v>517</v>
      </c>
      <c r="AB738" s="2"/>
      <c r="AC738" s="2"/>
      <c r="AD738" s="2"/>
      <c r="AE738" s="2"/>
      <c r="AF738" s="2"/>
      <c r="AG738" s="2" t="s">
        <v>7846</v>
      </c>
      <c r="AH738" s="2" t="s">
        <v>7847</v>
      </c>
      <c r="AI738" s="2"/>
      <c r="AJ738" s="2"/>
      <c r="AK738" s="2"/>
      <c r="AL738" s="2"/>
      <c r="AM738" s="2"/>
      <c r="AN738" s="2" t="s">
        <v>172</v>
      </c>
      <c r="AO738" s="2" t="s">
        <v>7848</v>
      </c>
      <c r="AP738" s="2" t="s">
        <v>89</v>
      </c>
    </row>
    <row r="739" customFormat="false" ht="15" hidden="false" customHeight="false" outlineLevel="0" collapsed="false">
      <c r="A739" s="8" t="s">
        <v>7849</v>
      </c>
      <c r="B739" s="8" t="s">
        <v>7849</v>
      </c>
      <c r="C739" s="2" t="s">
        <v>7850</v>
      </c>
      <c r="D739" s="2" t="s">
        <v>5565</v>
      </c>
      <c r="E739" s="2" t="s">
        <v>5566</v>
      </c>
      <c r="F739" s="9" t="n">
        <f aca="false">Precios!N739</f>
        <v>95</v>
      </c>
      <c r="G739" s="2" t="n">
        <v>585</v>
      </c>
      <c r="H739" s="10" t="str">
        <f aca="false">Parámetros!$B$28</f>
        <v>Nuevo</v>
      </c>
      <c r="I739" s="10" t="str">
        <f aca="false">Parámetros!$B$29</f>
        <v>Clásica</v>
      </c>
      <c r="J739" s="11" t="s">
        <v>7851</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c r="P739" s="2" t="s">
        <v>5568</v>
      </c>
      <c r="Q739" s="2" t="s">
        <v>1226</v>
      </c>
      <c r="R739" s="2" t="s">
        <v>7852</v>
      </c>
      <c r="S739" s="2" t="s">
        <v>7852</v>
      </c>
      <c r="T739" s="2" t="s">
        <v>7853</v>
      </c>
      <c r="U739" s="2" t="n">
        <v>3</v>
      </c>
      <c r="V739" s="2" t="s">
        <v>168</v>
      </c>
      <c r="W739" s="2" t="n">
        <v>3</v>
      </c>
      <c r="X739" s="2"/>
      <c r="Y739" s="2"/>
      <c r="Z739" s="2"/>
      <c r="AA739" s="2"/>
      <c r="AB739" s="2"/>
      <c r="AC739" s="2"/>
      <c r="AD739" s="2" t="s">
        <v>1000</v>
      </c>
      <c r="AE739" s="2"/>
      <c r="AF739" s="2" t="s">
        <v>7854</v>
      </c>
      <c r="AG739" s="2" t="s">
        <v>7855</v>
      </c>
      <c r="AH739" s="2" t="s">
        <v>7856</v>
      </c>
      <c r="AI739" s="2" t="s">
        <v>7857</v>
      </c>
      <c r="AJ739" s="2"/>
      <c r="AK739" s="2"/>
      <c r="AL739" s="2"/>
      <c r="AM739" s="2"/>
      <c r="AN739" s="2" t="s">
        <v>87</v>
      </c>
      <c r="AO739" s="2" t="s">
        <v>7858</v>
      </c>
      <c r="AP739" s="2" t="s">
        <v>89</v>
      </c>
    </row>
    <row r="740" customFormat="false" ht="15" hidden="false" customHeight="false" outlineLevel="0" collapsed="false">
      <c r="A740" s="8" t="s">
        <v>7859</v>
      </c>
      <c r="B740" s="8" t="s">
        <v>7859</v>
      </c>
      <c r="C740" s="2" t="s">
        <v>7860</v>
      </c>
      <c r="D740" s="2" t="s">
        <v>300</v>
      </c>
      <c r="E740" s="2" t="s">
        <v>301</v>
      </c>
      <c r="F740" s="9" t="n">
        <f aca="false">Precios!N740</f>
        <v>86</v>
      </c>
      <c r="G740" s="2" t="n">
        <v>226</v>
      </c>
      <c r="H740" s="10" t="str">
        <f aca="false">Parámetros!$B$28</f>
        <v>Nuevo</v>
      </c>
      <c r="I740" s="10" t="str">
        <f aca="false">Parámetros!$B$29</f>
        <v>Clásica</v>
      </c>
      <c r="J740" s="11" t="s">
        <v>7861</v>
      </c>
      <c r="K740" s="10" t="str">
        <f aca="false">Parámetros!$B$30</f>
        <v>Mercado Envíos</v>
      </c>
      <c r="L740" s="2" t="str">
        <f aca="false">IF(F740&gt;=Parámetros!$B$7,"Envío gratis (obligatorio en Mercado Libre)",Parámetros!$B$31)</f>
        <v>A cargo del comprador</v>
      </c>
      <c r="M740" s="10" t="str">
        <f aca="false">Parámetros!$B$32</f>
        <v>No acepto</v>
      </c>
      <c r="N740" s="10" t="str">
        <f aca="false">Parámetros!$B$33</f>
        <v>Sin garantía</v>
      </c>
      <c r="O740" s="2"/>
      <c r="P740" s="2" t="s">
        <v>1326</v>
      </c>
      <c r="Q740" s="2" t="s">
        <v>1327</v>
      </c>
      <c r="R740" s="2" t="s">
        <v>3737</v>
      </c>
      <c r="S740" s="2" t="s">
        <v>7862</v>
      </c>
      <c r="T740" s="2" t="s">
        <v>1673</v>
      </c>
      <c r="U740" s="2" t="n">
        <v>237</v>
      </c>
      <c r="V740" s="2" t="s">
        <v>77</v>
      </c>
      <c r="W740" s="2" t="n">
        <v>1</v>
      </c>
      <c r="X740" s="2"/>
      <c r="Y740" s="2"/>
      <c r="Z740" s="2"/>
      <c r="AA740" s="2" t="s">
        <v>81</v>
      </c>
      <c r="AB740" s="2"/>
      <c r="AC740" s="2" t="s">
        <v>7863</v>
      </c>
      <c r="AD740" s="2"/>
      <c r="AE740" s="2"/>
      <c r="AF740" s="2"/>
      <c r="AG740" s="2" t="s">
        <v>7864</v>
      </c>
      <c r="AH740" s="2" t="s">
        <v>7865</v>
      </c>
      <c r="AI740" s="2"/>
      <c r="AJ740" s="2"/>
      <c r="AK740" s="2"/>
      <c r="AL740" s="2"/>
      <c r="AM740" s="2"/>
      <c r="AN740" s="2" t="s">
        <v>87</v>
      </c>
      <c r="AO740" s="2" t="s">
        <v>7866</v>
      </c>
      <c r="AP740" s="2" t="s">
        <v>89</v>
      </c>
    </row>
    <row r="741" customFormat="false" ht="15" hidden="false" customHeight="false" outlineLevel="0" collapsed="false">
      <c r="A741" s="8" t="s">
        <v>7867</v>
      </c>
      <c r="B741" s="8" t="s">
        <v>7867</v>
      </c>
      <c r="C741" s="2" t="s">
        <v>7868</v>
      </c>
      <c r="D741" s="2" t="s">
        <v>4664</v>
      </c>
      <c r="E741" s="2" t="s">
        <v>4665</v>
      </c>
      <c r="F741" s="9" t="n">
        <f aca="false">Precios!N741</f>
        <v>95</v>
      </c>
      <c r="G741" s="2" t="n">
        <v>416</v>
      </c>
      <c r="H741" s="10" t="str">
        <f aca="false">Parámetros!$B$28</f>
        <v>Nuevo</v>
      </c>
      <c r="I741" s="10" t="str">
        <f aca="false">Parámetros!$B$29</f>
        <v>Clásica</v>
      </c>
      <c r="J741" s="11" t="s">
        <v>7869</v>
      </c>
      <c r="K741" s="10" t="str">
        <f aca="false">Parámetros!$B$30</f>
        <v>Mercado Envíos</v>
      </c>
      <c r="L741" s="2" t="str">
        <f aca="false">IF(F741&gt;=Parámetros!$B$7,"Envío gratis (obligatorio en Mercado Libre)",Parámetros!$B$31)</f>
        <v>A cargo del comprador</v>
      </c>
      <c r="M741" s="10" t="str">
        <f aca="false">Parámetros!$B$32</f>
        <v>No acepto</v>
      </c>
      <c r="N741" s="10" t="str">
        <f aca="false">Parámetros!$B$33</f>
        <v>Sin garantía</v>
      </c>
      <c r="O741" s="2"/>
      <c r="P741" s="2" t="s">
        <v>5836</v>
      </c>
      <c r="Q741" s="2" t="s">
        <v>5837</v>
      </c>
      <c r="R741" s="2" t="s">
        <v>5838</v>
      </c>
      <c r="S741" s="2" t="s">
        <v>7870</v>
      </c>
      <c r="T741" s="2" t="s">
        <v>7871</v>
      </c>
      <c r="U741" s="2" t="n">
        <v>100</v>
      </c>
      <c r="V741" s="2" t="s">
        <v>77</v>
      </c>
      <c r="W741" s="2" t="n">
        <v>1</v>
      </c>
      <c r="X741" s="2"/>
      <c r="Y741" s="2"/>
      <c r="Z741" s="2"/>
      <c r="AA741" s="2"/>
      <c r="AB741" s="2"/>
      <c r="AC741" s="2"/>
      <c r="AD741" s="2" t="s">
        <v>103</v>
      </c>
      <c r="AE741" s="2" t="s">
        <v>4875</v>
      </c>
      <c r="AF741" s="2"/>
      <c r="AG741" s="2" t="s">
        <v>7872</v>
      </c>
      <c r="AH741" s="2" t="s">
        <v>7873</v>
      </c>
      <c r="AI741" s="2" t="s">
        <v>7874</v>
      </c>
      <c r="AJ741" s="2"/>
      <c r="AK741" s="2"/>
      <c r="AL741" s="2"/>
      <c r="AM741" s="2"/>
      <c r="AN741" s="2" t="s">
        <v>172</v>
      </c>
      <c r="AO741" s="2" t="s">
        <v>7875</v>
      </c>
      <c r="AP741" s="2" t="s">
        <v>89</v>
      </c>
    </row>
    <row r="742" customFormat="false" ht="15" hidden="false" customHeight="false" outlineLevel="0" collapsed="false">
      <c r="A742" s="8" t="s">
        <v>7876</v>
      </c>
      <c r="B742" s="8" t="s">
        <v>7876</v>
      </c>
      <c r="C742" s="2" t="s">
        <v>7877</v>
      </c>
      <c r="D742" s="2" t="s">
        <v>141</v>
      </c>
      <c r="E742" s="2" t="s">
        <v>142</v>
      </c>
      <c r="F742" s="9" t="n">
        <f aca="false">Precios!N742</f>
        <v>1842</v>
      </c>
      <c r="G742" s="2" t="n">
        <v>0</v>
      </c>
      <c r="H742" s="10" t="str">
        <f aca="false">Parámetros!$B$28</f>
        <v>Nuevo</v>
      </c>
      <c r="I742" s="10" t="str">
        <f aca="false">Parámetros!$B$29</f>
        <v>Clásica</v>
      </c>
      <c r="J742" s="11" t="s">
        <v>7878</v>
      </c>
      <c r="K742" s="10" t="str">
        <f aca="false">Parámetros!$B$30</f>
        <v>Mercado Envíos</v>
      </c>
      <c r="L742" s="2" t="str">
        <f aca="false">IF(F742&gt;=Parámetros!$B$7,"Envío gratis (obligatorio en Mercado Libre)",Parámetros!$B$31)</f>
        <v>Envío gratis (obligatorio en Mercado Libre)</v>
      </c>
      <c r="M742" s="10" t="str">
        <f aca="false">Parámetros!$B$32</f>
        <v>No acepto</v>
      </c>
      <c r="N742" s="10" t="str">
        <f aca="false">Parámetros!$B$33</f>
        <v>Sin garantía</v>
      </c>
      <c r="O742" s="2"/>
      <c r="P742" s="2" t="s">
        <v>145</v>
      </c>
      <c r="Q742" s="2" t="s">
        <v>146</v>
      </c>
      <c r="R742" s="2"/>
      <c r="S742" s="2" t="s">
        <v>7879</v>
      </c>
      <c r="T742" s="2" t="s">
        <v>854</v>
      </c>
      <c r="U742" s="2" t="n">
        <v>30</v>
      </c>
      <c r="V742" s="2" t="s">
        <v>130</v>
      </c>
      <c r="W742" s="2" t="n">
        <v>30</v>
      </c>
      <c r="X742" s="2" t="s">
        <v>7880</v>
      </c>
      <c r="Y742" s="2" t="s">
        <v>2737</v>
      </c>
      <c r="Z742" s="2" t="s">
        <v>133</v>
      </c>
      <c r="AA742" s="2" t="s">
        <v>7881</v>
      </c>
      <c r="AB742" s="2"/>
      <c r="AC742" s="2"/>
      <c r="AD742" s="2"/>
      <c r="AE742" s="2"/>
      <c r="AF742" s="2" t="s">
        <v>7882</v>
      </c>
      <c r="AG742" s="2" t="s">
        <v>7883</v>
      </c>
      <c r="AH742" s="2" t="s">
        <v>7884</v>
      </c>
      <c r="AI742" s="2"/>
      <c r="AJ742" s="2"/>
      <c r="AK742" s="2"/>
      <c r="AL742" s="2"/>
      <c r="AM742" s="2"/>
      <c r="AN742" s="2" t="s">
        <v>87</v>
      </c>
      <c r="AO742" s="2" t="s">
        <v>7885</v>
      </c>
      <c r="AP742" s="2" t="s">
        <v>89</v>
      </c>
    </row>
    <row r="743" customFormat="false" ht="15" hidden="false" customHeight="false" outlineLevel="0" collapsed="false">
      <c r="A743" s="8" t="s">
        <v>7886</v>
      </c>
      <c r="B743" s="8" t="s">
        <v>7886</v>
      </c>
      <c r="C743" s="2" t="s">
        <v>7887</v>
      </c>
      <c r="D743" s="2" t="s">
        <v>5565</v>
      </c>
      <c r="E743" s="2" t="s">
        <v>5566</v>
      </c>
      <c r="F743" s="9" t="n">
        <f aca="false">Precios!N743</f>
        <v>68</v>
      </c>
      <c r="G743" s="2" t="n">
        <v>2063</v>
      </c>
      <c r="H743" s="10" t="str">
        <f aca="false">Parámetros!$B$28</f>
        <v>Nuevo</v>
      </c>
      <c r="I743" s="10" t="str">
        <f aca="false">Parámetros!$B$29</f>
        <v>Clásica</v>
      </c>
      <c r="J743" s="11" t="s">
        <v>7888</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c r="P743" s="2" t="s">
        <v>6554</v>
      </c>
      <c r="Q743" s="2" t="s">
        <v>7819</v>
      </c>
      <c r="R743" s="2" t="s">
        <v>4173</v>
      </c>
      <c r="S743" s="2" t="s">
        <v>6555</v>
      </c>
      <c r="T743" s="2" t="s">
        <v>7853</v>
      </c>
      <c r="U743" s="2" t="n">
        <v>3</v>
      </c>
      <c r="V743" s="2" t="s">
        <v>168</v>
      </c>
      <c r="W743" s="2" t="n">
        <v>3</v>
      </c>
      <c r="X743" s="2"/>
      <c r="Y743" s="2"/>
      <c r="Z743" s="2"/>
      <c r="AA743" s="2"/>
      <c r="AB743" s="2"/>
      <c r="AC743" s="2" t="s">
        <v>1672</v>
      </c>
      <c r="AD743" s="2" t="s">
        <v>1000</v>
      </c>
      <c r="AE743" s="2"/>
      <c r="AF743" s="2"/>
      <c r="AG743" s="2" t="s">
        <v>7889</v>
      </c>
      <c r="AH743" s="2" t="s">
        <v>7890</v>
      </c>
      <c r="AI743" s="2" t="s">
        <v>7891</v>
      </c>
      <c r="AJ743" s="2"/>
      <c r="AK743" s="2"/>
      <c r="AL743" s="2"/>
      <c r="AM743" s="2"/>
      <c r="AN743" s="2" t="s">
        <v>87</v>
      </c>
      <c r="AO743" s="2" t="s">
        <v>7892</v>
      </c>
      <c r="AP743" s="2" t="s">
        <v>89</v>
      </c>
    </row>
    <row r="744" customFormat="false" ht="15" hidden="false" customHeight="false" outlineLevel="0" collapsed="false">
      <c r="A744" s="8" t="s">
        <v>7893</v>
      </c>
      <c r="B744" s="8" t="s">
        <v>7893</v>
      </c>
      <c r="C744" s="2" t="s">
        <v>7894</v>
      </c>
      <c r="D744" s="2" t="s">
        <v>141</v>
      </c>
      <c r="E744" s="2" t="s">
        <v>142</v>
      </c>
      <c r="F744" s="9" t="n">
        <f aca="false">Precios!N744</f>
        <v>665</v>
      </c>
      <c r="G744" s="2" t="n">
        <v>19</v>
      </c>
      <c r="H744" s="10" t="str">
        <f aca="false">Parámetros!$B$28</f>
        <v>Nuevo</v>
      </c>
      <c r="I744" s="10" t="str">
        <f aca="false">Parámetros!$B$29</f>
        <v>Clásica</v>
      </c>
      <c r="J744" s="11" t="s">
        <v>7895</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c r="P744" s="2" t="s">
        <v>5978</v>
      </c>
      <c r="Q744" s="2" t="s">
        <v>5979</v>
      </c>
      <c r="R744" s="2"/>
      <c r="S744" s="2" t="s">
        <v>7896</v>
      </c>
      <c r="T744" s="2" t="s">
        <v>216</v>
      </c>
      <c r="U744" s="2" t="n">
        <v>20</v>
      </c>
      <c r="V744" s="2" t="s">
        <v>217</v>
      </c>
      <c r="W744" s="2" t="n">
        <v>20</v>
      </c>
      <c r="X744" s="2" t="s">
        <v>7897</v>
      </c>
      <c r="Y744" s="2" t="s">
        <v>7898</v>
      </c>
      <c r="Z744" s="2" t="s">
        <v>133</v>
      </c>
      <c r="AA744" s="2" t="s">
        <v>81</v>
      </c>
      <c r="AB744" s="2"/>
      <c r="AC744" s="2"/>
      <c r="AD744" s="2"/>
      <c r="AE744" s="2"/>
      <c r="AF744" s="2" t="s">
        <v>5982</v>
      </c>
      <c r="AG744" s="2" t="s">
        <v>7899</v>
      </c>
      <c r="AH744" s="2" t="s">
        <v>7900</v>
      </c>
      <c r="AI744" s="2" t="s">
        <v>7901</v>
      </c>
      <c r="AJ744" s="2"/>
      <c r="AK744" s="2"/>
      <c r="AL744" s="2"/>
      <c r="AM744" s="2"/>
      <c r="AN744" s="2" t="s">
        <v>87</v>
      </c>
      <c r="AO744" s="2" t="s">
        <v>7902</v>
      </c>
      <c r="AP744" s="2" t="s">
        <v>89</v>
      </c>
    </row>
    <row r="745" customFormat="false" ht="15" hidden="false" customHeight="false" outlineLevel="0" collapsed="false">
      <c r="A745" s="8" t="s">
        <v>7903</v>
      </c>
      <c r="B745" s="8" t="s">
        <v>7903</v>
      </c>
      <c r="C745" s="2" t="s">
        <v>7904</v>
      </c>
      <c r="D745" s="2" t="s">
        <v>300</v>
      </c>
      <c r="E745" s="2" t="s">
        <v>301</v>
      </c>
      <c r="F745" s="9" t="n">
        <f aca="false">Precios!N745</f>
        <v>53</v>
      </c>
      <c r="G745" s="2" t="n">
        <v>1009</v>
      </c>
      <c r="H745" s="10" t="str">
        <f aca="false">Parámetros!$B$28</f>
        <v>Nuevo</v>
      </c>
      <c r="I745" s="10" t="str">
        <f aca="false">Parámetros!$B$29</f>
        <v>Clásica</v>
      </c>
      <c r="J745" s="11" t="s">
        <v>7905</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c r="P745" s="2" t="s">
        <v>2482</v>
      </c>
      <c r="Q745" s="2" t="s">
        <v>6432</v>
      </c>
      <c r="R745" s="2"/>
      <c r="S745" s="2" t="s">
        <v>7906</v>
      </c>
      <c r="T745" s="2" t="s">
        <v>149</v>
      </c>
      <c r="U745" s="2" t="n">
        <v>30</v>
      </c>
      <c r="V745" s="2" t="s">
        <v>130</v>
      </c>
      <c r="W745" s="2" t="n">
        <v>30</v>
      </c>
      <c r="X745" s="2" t="s">
        <v>855</v>
      </c>
      <c r="Y745" s="2" t="s">
        <v>7907</v>
      </c>
      <c r="Z745" s="2" t="s">
        <v>133</v>
      </c>
      <c r="AA745" s="2"/>
      <c r="AB745" s="2"/>
      <c r="AC745" s="2"/>
      <c r="AD745" s="2"/>
      <c r="AE745" s="2"/>
      <c r="AF745" s="2" t="s">
        <v>7908</v>
      </c>
      <c r="AG745" s="2" t="s">
        <v>7909</v>
      </c>
      <c r="AH745" s="2" t="s">
        <v>7910</v>
      </c>
      <c r="AI745" s="2"/>
      <c r="AJ745" s="2"/>
      <c r="AK745" s="2"/>
      <c r="AL745" s="2"/>
      <c r="AM745" s="2"/>
      <c r="AN745" s="2" t="s">
        <v>87</v>
      </c>
      <c r="AO745" s="2" t="s">
        <v>7911</v>
      </c>
      <c r="AP745" s="2" t="s">
        <v>89</v>
      </c>
    </row>
    <row r="746" customFormat="false" ht="15" hidden="false" customHeight="false" outlineLevel="0" collapsed="false">
      <c r="A746" s="8" t="s">
        <v>7912</v>
      </c>
      <c r="B746" s="8" t="s">
        <v>7912</v>
      </c>
      <c r="C746" s="2" t="s">
        <v>7913</v>
      </c>
      <c r="D746" s="2" t="s">
        <v>448</v>
      </c>
      <c r="E746" s="2" t="s">
        <v>449</v>
      </c>
      <c r="F746" s="9" t="n">
        <f aca="false">Precios!N746</f>
        <v>797</v>
      </c>
      <c r="G746" s="2" t="n">
        <v>72</v>
      </c>
      <c r="H746" s="10" t="str">
        <f aca="false">Parámetros!$B$28</f>
        <v>Nuevo</v>
      </c>
      <c r="I746" s="10" t="str">
        <f aca="false">Parámetros!$B$29</f>
        <v>Clásica</v>
      </c>
      <c r="J746" s="11" t="s">
        <v>7914</v>
      </c>
      <c r="K746" s="10" t="str">
        <f aca="false">Parámetros!$B$30</f>
        <v>Mercado Envíos</v>
      </c>
      <c r="L746" s="2" t="str">
        <f aca="false">IF(F746&gt;=Parámetros!$B$7,"Envío gratis (obligatorio en Mercado Libre)",Parámetros!$B$31)</f>
        <v>Envío gratis (obligatorio en Mercado Libre)</v>
      </c>
      <c r="M746" s="10" t="str">
        <f aca="false">Parámetros!$B$32</f>
        <v>No acepto</v>
      </c>
      <c r="N746" s="10" t="str">
        <f aca="false">Parámetros!$B$33</f>
        <v>Sin garantía</v>
      </c>
      <c r="O746" s="2"/>
      <c r="P746" s="2" t="s">
        <v>7915</v>
      </c>
      <c r="Q746" s="2" t="s">
        <v>349</v>
      </c>
      <c r="R746" s="2"/>
      <c r="S746" s="2" t="s">
        <v>7916</v>
      </c>
      <c r="T746" s="2" t="s">
        <v>216</v>
      </c>
      <c r="U746" s="2" t="n">
        <v>6</v>
      </c>
      <c r="V746" s="2" t="s">
        <v>217</v>
      </c>
      <c r="W746" s="2" t="n">
        <v>6</v>
      </c>
      <c r="X746" s="2" t="s">
        <v>1956</v>
      </c>
      <c r="Y746" s="2" t="s">
        <v>1957</v>
      </c>
      <c r="Z746" s="2" t="s">
        <v>133</v>
      </c>
      <c r="AA746" s="2" t="s">
        <v>533</v>
      </c>
      <c r="AB746" s="2"/>
      <c r="AC746" s="2"/>
      <c r="AD746" s="2"/>
      <c r="AE746" s="2"/>
      <c r="AF746" s="2" t="s">
        <v>7917</v>
      </c>
      <c r="AG746" s="2" t="s">
        <v>7918</v>
      </c>
      <c r="AH746" s="2" t="s">
        <v>7919</v>
      </c>
      <c r="AI746" s="2"/>
      <c r="AJ746" s="2"/>
      <c r="AK746" s="2"/>
      <c r="AL746" s="2"/>
      <c r="AM746" s="2"/>
      <c r="AN746" s="2" t="s">
        <v>87</v>
      </c>
      <c r="AO746" s="2" t="s">
        <v>7920</v>
      </c>
      <c r="AP746" s="2" t="s">
        <v>89</v>
      </c>
    </row>
    <row r="747" customFormat="false" ht="15" hidden="false" customHeight="false" outlineLevel="0" collapsed="false">
      <c r="A747" s="8" t="s">
        <v>7921</v>
      </c>
      <c r="B747" s="8" t="s">
        <v>7921</v>
      </c>
      <c r="C747" s="2" t="s">
        <v>7922</v>
      </c>
      <c r="D747" s="2" t="s">
        <v>7923</v>
      </c>
      <c r="E747" s="2" t="s">
        <v>7924</v>
      </c>
      <c r="F747" s="9" t="n">
        <f aca="false">Precios!N747</f>
        <v>218</v>
      </c>
      <c r="G747" s="2" t="n">
        <v>100</v>
      </c>
      <c r="H747" s="10" t="str">
        <f aca="false">Parámetros!$B$28</f>
        <v>Nuevo</v>
      </c>
      <c r="I747" s="10" t="str">
        <f aca="false">Parámetros!$B$29</f>
        <v>Clásica</v>
      </c>
      <c r="J747" s="11" t="s">
        <v>7925</v>
      </c>
      <c r="K747" s="10" t="str">
        <f aca="false">Parámetros!$B$30</f>
        <v>Mercado Envíos</v>
      </c>
      <c r="L747" s="2" t="str">
        <f aca="false">IF(F747&gt;=Parámetros!$B$7,"Envío gratis (obligatorio en Mercado Libre)",Parámetros!$B$31)</f>
        <v>A cargo del comprador</v>
      </c>
      <c r="M747" s="10" t="str">
        <f aca="false">Parámetros!$B$32</f>
        <v>No acepto</v>
      </c>
      <c r="N747" s="10" t="str">
        <f aca="false">Parámetros!$B$33</f>
        <v>Sin garantía</v>
      </c>
      <c r="O747" s="2"/>
      <c r="P747" s="2" t="s">
        <v>7926</v>
      </c>
      <c r="Q747" s="2" t="s">
        <v>7926</v>
      </c>
      <c r="R747" s="2" t="s">
        <v>7927</v>
      </c>
      <c r="S747" s="2" t="s">
        <v>7928</v>
      </c>
      <c r="T747" s="2" t="s">
        <v>7929</v>
      </c>
      <c r="U747" s="2" t="n">
        <v>12</v>
      </c>
      <c r="V747" s="2" t="s">
        <v>168</v>
      </c>
      <c r="W747" s="2" t="n">
        <v>12</v>
      </c>
      <c r="X747" s="2"/>
      <c r="Y747" s="2"/>
      <c r="Z747" s="2"/>
      <c r="AA747" s="2"/>
      <c r="AB747" s="2"/>
      <c r="AC747" s="2"/>
      <c r="AD747" s="2" t="s">
        <v>1000</v>
      </c>
      <c r="AE747" s="2" t="s">
        <v>4670</v>
      </c>
      <c r="AF747" s="2"/>
      <c r="AG747" s="2" t="s">
        <v>7930</v>
      </c>
      <c r="AH747" s="2"/>
      <c r="AI747" s="2"/>
      <c r="AJ747" s="2"/>
      <c r="AK747" s="2"/>
      <c r="AL747" s="2"/>
      <c r="AM747" s="2"/>
      <c r="AN747" s="2" t="s">
        <v>172</v>
      </c>
      <c r="AO747" s="2" t="s">
        <v>7931</v>
      </c>
      <c r="AP747" s="2" t="s">
        <v>89</v>
      </c>
    </row>
    <row r="748" customFormat="false" ht="15" hidden="false" customHeight="false" outlineLevel="0" collapsed="false">
      <c r="A748" s="8" t="s">
        <v>7932</v>
      </c>
      <c r="B748" s="8" t="s">
        <v>7932</v>
      </c>
      <c r="C748" s="2" t="s">
        <v>7933</v>
      </c>
      <c r="D748" s="2" t="s">
        <v>327</v>
      </c>
      <c r="E748" s="2" t="s">
        <v>328</v>
      </c>
      <c r="F748" s="9" t="n">
        <f aca="false">Precios!N748</f>
        <v>283</v>
      </c>
      <c r="G748" s="2" t="n">
        <v>374</v>
      </c>
      <c r="H748" s="10" t="str">
        <f aca="false">Parámetros!$B$28</f>
        <v>Nuevo</v>
      </c>
      <c r="I748" s="10" t="str">
        <f aca="false">Parámetros!$B$29</f>
        <v>Clásica</v>
      </c>
      <c r="J748" s="11" t="s">
        <v>7934</v>
      </c>
      <c r="K748" s="10" t="str">
        <f aca="false">Parámetros!$B$30</f>
        <v>Mercado Envíos</v>
      </c>
      <c r="L748" s="2" t="str">
        <f aca="false">IF(F748&gt;=Parámetros!$B$7,"Envío gratis (obligatorio en Mercado Libre)",Parámetros!$B$31)</f>
        <v>A cargo del comprador</v>
      </c>
      <c r="M748" s="10" t="str">
        <f aca="false">Parámetros!$B$32</f>
        <v>No acepto</v>
      </c>
      <c r="N748" s="10" t="str">
        <f aca="false">Parámetros!$B$33</f>
        <v>Sin garantía</v>
      </c>
      <c r="O748" s="2"/>
      <c r="P748" s="2" t="s">
        <v>1724</v>
      </c>
      <c r="Q748" s="2" t="s">
        <v>126</v>
      </c>
      <c r="R748" s="2" t="s">
        <v>7935</v>
      </c>
      <c r="S748" s="2" t="s">
        <v>7936</v>
      </c>
      <c r="T748" s="2" t="s">
        <v>3963</v>
      </c>
      <c r="U748" s="2" t="n">
        <v>60</v>
      </c>
      <c r="V748" s="2" t="s">
        <v>130</v>
      </c>
      <c r="W748" s="2" t="n">
        <v>60</v>
      </c>
      <c r="X748" s="2" t="s">
        <v>7937</v>
      </c>
      <c r="Y748" s="2" t="s">
        <v>7938</v>
      </c>
      <c r="Z748" s="2" t="s">
        <v>133</v>
      </c>
      <c r="AA748" s="2" t="s">
        <v>1663</v>
      </c>
      <c r="AB748" s="2"/>
      <c r="AC748" s="2"/>
      <c r="AD748" s="2"/>
      <c r="AE748" s="2"/>
      <c r="AF748" s="2" t="s">
        <v>7939</v>
      </c>
      <c r="AG748" s="2" t="s">
        <v>7940</v>
      </c>
      <c r="AH748" s="2" t="s">
        <v>7941</v>
      </c>
      <c r="AI748" s="2"/>
      <c r="AJ748" s="2"/>
      <c r="AK748" s="2"/>
      <c r="AL748" s="2"/>
      <c r="AM748" s="2"/>
      <c r="AN748" s="2" t="s">
        <v>87</v>
      </c>
      <c r="AO748" s="2" t="s">
        <v>7942</v>
      </c>
      <c r="AP748" s="2" t="s">
        <v>89</v>
      </c>
    </row>
    <row r="749" customFormat="false" ht="15" hidden="false" customHeight="false" outlineLevel="0" collapsed="false">
      <c r="A749" s="8" t="s">
        <v>7943</v>
      </c>
      <c r="B749" s="8" t="s">
        <v>7943</v>
      </c>
      <c r="C749" s="2" t="s">
        <v>7944</v>
      </c>
      <c r="D749" s="2" t="s">
        <v>237</v>
      </c>
      <c r="E749" s="2" t="s">
        <v>238</v>
      </c>
      <c r="F749" s="9" t="n">
        <f aca="false">Precios!N749</f>
        <v>171</v>
      </c>
      <c r="G749" s="2" t="n">
        <v>0</v>
      </c>
      <c r="H749" s="10" t="str">
        <f aca="false">Parámetros!$B$28</f>
        <v>Nuevo</v>
      </c>
      <c r="I749" s="10" t="str">
        <f aca="false">Parámetros!$B$29</f>
        <v>Clásica</v>
      </c>
      <c r="J749" s="11" t="s">
        <v>7945</v>
      </c>
      <c r="K749" s="10" t="str">
        <f aca="false">Parámetros!$B$30</f>
        <v>Mercado Envíos</v>
      </c>
      <c r="L749" s="2" t="str">
        <f aca="false">IF(F749&gt;=Parámetros!$B$7,"Envío gratis (obligatorio en Mercado Libre)",Parámetros!$B$31)</f>
        <v>A cargo del comprador</v>
      </c>
      <c r="M749" s="10" t="str">
        <f aca="false">Parámetros!$B$32</f>
        <v>No acepto</v>
      </c>
      <c r="N749" s="10" t="str">
        <f aca="false">Parámetros!$B$33</f>
        <v>Sin garantía</v>
      </c>
      <c r="O749" s="2"/>
      <c r="P749" s="2" t="s">
        <v>7797</v>
      </c>
      <c r="Q749" s="2" t="s">
        <v>874</v>
      </c>
      <c r="R749" s="2" t="s">
        <v>7946</v>
      </c>
      <c r="S749" s="2" t="s">
        <v>7947</v>
      </c>
      <c r="T749" s="2" t="s">
        <v>7131</v>
      </c>
      <c r="U749" s="2" t="n">
        <v>4</v>
      </c>
      <c r="V749" s="2" t="s">
        <v>130</v>
      </c>
      <c r="W749" s="2" t="n">
        <v>4</v>
      </c>
      <c r="X749" s="2" t="s">
        <v>7132</v>
      </c>
      <c r="Y749" s="2" t="s">
        <v>3161</v>
      </c>
      <c r="Z749" s="2" t="s">
        <v>7133</v>
      </c>
      <c r="AA749" s="2" t="s">
        <v>81</v>
      </c>
      <c r="AB749" s="2"/>
      <c r="AC749" s="2"/>
      <c r="AD749" s="2"/>
      <c r="AE749" s="2"/>
      <c r="AF749" s="2" t="s">
        <v>7948</v>
      </c>
      <c r="AG749" s="2" t="s">
        <v>7771</v>
      </c>
      <c r="AH749" s="2" t="s">
        <v>7949</v>
      </c>
      <c r="AI749" s="2"/>
      <c r="AJ749" s="2"/>
      <c r="AK749" s="2"/>
      <c r="AL749" s="2"/>
      <c r="AM749" s="2"/>
      <c r="AN749" s="2" t="s">
        <v>87</v>
      </c>
      <c r="AO749" s="2" t="s">
        <v>7950</v>
      </c>
      <c r="AP749" s="2" t="s">
        <v>89</v>
      </c>
    </row>
    <row r="750" customFormat="false" ht="15" hidden="false" customHeight="false" outlineLevel="0" collapsed="false">
      <c r="A750" s="8" t="s">
        <v>7951</v>
      </c>
      <c r="B750" s="8" t="s">
        <v>7951</v>
      </c>
      <c r="C750" s="2" t="s">
        <v>7952</v>
      </c>
      <c r="D750" s="2" t="s">
        <v>448</v>
      </c>
      <c r="E750" s="2" t="s">
        <v>449</v>
      </c>
      <c r="F750" s="9" t="n">
        <f aca="false">Precios!N750</f>
        <v>228</v>
      </c>
      <c r="G750" s="2" t="n">
        <v>57</v>
      </c>
      <c r="H750" s="10" t="str">
        <f aca="false">Parámetros!$B$28</f>
        <v>Nuevo</v>
      </c>
      <c r="I750" s="10" t="str">
        <f aca="false">Parámetros!$B$29</f>
        <v>Clásica</v>
      </c>
      <c r="J750" s="11" t="s">
        <v>7953</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c r="P750" s="2" t="s">
        <v>5257</v>
      </c>
      <c r="Q750" s="2" t="s">
        <v>2534</v>
      </c>
      <c r="R750" s="2"/>
      <c r="S750" s="2" t="s">
        <v>7954</v>
      </c>
      <c r="T750" s="2" t="s">
        <v>7955</v>
      </c>
      <c r="U750" s="2" t="n">
        <v>75</v>
      </c>
      <c r="V750" s="2" t="s">
        <v>77</v>
      </c>
      <c r="W750" s="2" t="n">
        <v>1</v>
      </c>
      <c r="X750" s="2" t="s">
        <v>4057</v>
      </c>
      <c r="Y750" s="2" t="s">
        <v>3256</v>
      </c>
      <c r="Z750" s="2" t="s">
        <v>133</v>
      </c>
      <c r="AA750" s="2" t="s">
        <v>1227</v>
      </c>
      <c r="AB750" s="2"/>
      <c r="AC750" s="2"/>
      <c r="AD750" s="2"/>
      <c r="AE750" s="2"/>
      <c r="AF750" s="2" t="s">
        <v>7956</v>
      </c>
      <c r="AG750" s="2" t="s">
        <v>7957</v>
      </c>
      <c r="AH750" s="2" t="s">
        <v>7958</v>
      </c>
      <c r="AI750" s="2"/>
      <c r="AJ750" s="2"/>
      <c r="AK750" s="2"/>
      <c r="AL750" s="2"/>
      <c r="AM750" s="2"/>
      <c r="AN750" s="2" t="s">
        <v>87</v>
      </c>
      <c r="AO750" s="2" t="s">
        <v>7959</v>
      </c>
      <c r="AP750" s="2" t="s">
        <v>89</v>
      </c>
    </row>
    <row r="751" customFormat="false" ht="15" hidden="false" customHeight="false" outlineLevel="0" collapsed="false">
      <c r="A751" s="8" t="s">
        <v>7960</v>
      </c>
      <c r="B751" s="8" t="s">
        <v>7960</v>
      </c>
      <c r="C751" s="2" t="s">
        <v>7961</v>
      </c>
      <c r="D751" s="2" t="s">
        <v>542</v>
      </c>
      <c r="E751" s="2" t="s">
        <v>543</v>
      </c>
      <c r="F751" s="9" t="n">
        <f aca="false">Precios!N751</f>
        <v>561</v>
      </c>
      <c r="G751" s="2" t="n">
        <v>188</v>
      </c>
      <c r="H751" s="10" t="str">
        <f aca="false">Parámetros!$B$28</f>
        <v>Nuevo</v>
      </c>
      <c r="I751" s="10" t="str">
        <f aca="false">Parámetros!$B$29</f>
        <v>Clásica</v>
      </c>
      <c r="J751" s="11" t="s">
        <v>7962</v>
      </c>
      <c r="K751" s="10" t="str">
        <f aca="false">Parámetros!$B$30</f>
        <v>Mercado Envíos</v>
      </c>
      <c r="L751" s="2" t="str">
        <f aca="false">IF(F751&gt;=Parámetros!$B$7,"Envío gratis (obligatorio en Mercado Libre)",Parámetros!$B$31)</f>
        <v>Envío gratis (obligatorio en Mercado Libre)</v>
      </c>
      <c r="M751" s="10" t="str">
        <f aca="false">Parámetros!$B$32</f>
        <v>No acepto</v>
      </c>
      <c r="N751" s="10" t="str">
        <f aca="false">Parámetros!$B$33</f>
        <v>Sin garantía</v>
      </c>
      <c r="O751" s="2"/>
      <c r="P751" s="2" t="s">
        <v>7963</v>
      </c>
      <c r="Q751" s="2" t="s">
        <v>7964</v>
      </c>
      <c r="R751" s="2"/>
      <c r="S751" s="2" t="s">
        <v>7965</v>
      </c>
      <c r="T751" s="2" t="s">
        <v>1726</v>
      </c>
      <c r="U751" s="2" t="n">
        <v>14</v>
      </c>
      <c r="V751" s="2" t="s">
        <v>217</v>
      </c>
      <c r="W751" s="2" t="n">
        <v>14</v>
      </c>
      <c r="X751" s="2" t="s">
        <v>7550</v>
      </c>
      <c r="Y751" s="2" t="s">
        <v>1417</v>
      </c>
      <c r="Z751" s="2" t="s">
        <v>1418</v>
      </c>
      <c r="AA751" s="2"/>
      <c r="AB751" s="2"/>
      <c r="AC751" s="2"/>
      <c r="AD751" s="2" t="s">
        <v>551</v>
      </c>
      <c r="AE751" s="2"/>
      <c r="AF751" s="2" t="s">
        <v>7966</v>
      </c>
      <c r="AG751" s="2" t="s">
        <v>7967</v>
      </c>
      <c r="AH751" s="2" t="s">
        <v>7968</v>
      </c>
      <c r="AI751" s="2"/>
      <c r="AJ751" s="2"/>
      <c r="AK751" s="2"/>
      <c r="AL751" s="2"/>
      <c r="AM751" s="2"/>
      <c r="AN751" s="2" t="s">
        <v>87</v>
      </c>
      <c r="AO751" s="2" t="s">
        <v>7969</v>
      </c>
      <c r="AP751" s="2" t="s">
        <v>89</v>
      </c>
    </row>
    <row r="752" customFormat="false" ht="15" hidden="false" customHeight="false" outlineLevel="0" collapsed="false">
      <c r="A752" s="8" t="s">
        <v>7970</v>
      </c>
      <c r="B752" s="8" t="s">
        <v>7970</v>
      </c>
      <c r="C752" s="2" t="s">
        <v>7971</v>
      </c>
      <c r="D752" s="2" t="s">
        <v>448</v>
      </c>
      <c r="E752" s="2" t="s">
        <v>449</v>
      </c>
      <c r="F752" s="9" t="n">
        <f aca="false">Precios!N752</f>
        <v>601</v>
      </c>
      <c r="G752" s="2" t="n">
        <v>90</v>
      </c>
      <c r="H752" s="10" t="str">
        <f aca="false">Parámetros!$B$28</f>
        <v>Nuevo</v>
      </c>
      <c r="I752" s="10" t="str">
        <f aca="false">Parámetros!$B$29</f>
        <v>Clásica</v>
      </c>
      <c r="J752" s="11" t="s">
        <v>7972</v>
      </c>
      <c r="K752" s="10" t="str">
        <f aca="false">Parámetros!$B$30</f>
        <v>Mercado Envíos</v>
      </c>
      <c r="L752" s="2" t="str">
        <f aca="false">IF(F752&gt;=Parámetros!$B$7,"Envío gratis (obligatorio en Mercado Libre)",Parámetros!$B$31)</f>
        <v>Envío gratis (obligatorio en Mercado Libre)</v>
      </c>
      <c r="M752" s="10" t="str">
        <f aca="false">Parámetros!$B$32</f>
        <v>No acepto</v>
      </c>
      <c r="N752" s="10" t="str">
        <f aca="false">Parámetros!$B$33</f>
        <v>Sin garantía</v>
      </c>
      <c r="O752" s="2"/>
      <c r="P752" s="2" t="s">
        <v>2054</v>
      </c>
      <c r="Q752" s="2" t="s">
        <v>830</v>
      </c>
      <c r="R752" s="2" t="s">
        <v>3560</v>
      </c>
      <c r="S752" s="2"/>
      <c r="T752" s="2" t="s">
        <v>4977</v>
      </c>
      <c r="U752" s="2" t="n">
        <v>28</v>
      </c>
      <c r="V752" s="2" t="s">
        <v>130</v>
      </c>
      <c r="W752" s="2" t="n">
        <v>28</v>
      </c>
      <c r="X752" s="2" t="s">
        <v>2056</v>
      </c>
      <c r="Y752" s="2" t="s">
        <v>7973</v>
      </c>
      <c r="Z752" s="2" t="s">
        <v>133</v>
      </c>
      <c r="AA752" s="2" t="s">
        <v>1663</v>
      </c>
      <c r="AB752" s="2"/>
      <c r="AC752" s="2"/>
      <c r="AD752" s="2"/>
      <c r="AE752" s="2"/>
      <c r="AF752" s="2" t="s">
        <v>7974</v>
      </c>
      <c r="AG752" s="2" t="s">
        <v>7975</v>
      </c>
      <c r="AH752" s="2" t="s">
        <v>7976</v>
      </c>
      <c r="AI752" s="2" t="s">
        <v>7977</v>
      </c>
      <c r="AJ752" s="2" t="s">
        <v>7978</v>
      </c>
      <c r="AK752" s="2"/>
      <c r="AL752" s="2"/>
      <c r="AM752" s="2"/>
      <c r="AN752" s="2" t="s">
        <v>87</v>
      </c>
      <c r="AO752" s="2" t="s">
        <v>7979</v>
      </c>
      <c r="AP752" s="2" t="s">
        <v>89</v>
      </c>
    </row>
    <row r="753" customFormat="false" ht="15" hidden="false" customHeight="false" outlineLevel="0" collapsed="false">
      <c r="A753" s="8" t="s">
        <v>7980</v>
      </c>
      <c r="B753" s="8" t="s">
        <v>7980</v>
      </c>
      <c r="C753" s="2" t="s">
        <v>7981</v>
      </c>
      <c r="D753" s="2" t="s">
        <v>590</v>
      </c>
      <c r="E753" s="2" t="s">
        <v>591</v>
      </c>
      <c r="F753" s="9" t="n">
        <f aca="false">Precios!N753</f>
        <v>68</v>
      </c>
      <c r="G753" s="2" t="n">
        <v>1308</v>
      </c>
      <c r="H753" s="10" t="str">
        <f aca="false">Parámetros!$B$28</f>
        <v>Nuevo</v>
      </c>
      <c r="I753" s="10" t="str">
        <f aca="false">Parámetros!$B$29</f>
        <v>Clásica</v>
      </c>
      <c r="J753" s="11" t="s">
        <v>7982</v>
      </c>
      <c r="K753" s="10" t="str">
        <f aca="false">Parámetros!$B$30</f>
        <v>Mercado Envíos</v>
      </c>
      <c r="L753" s="2" t="str">
        <f aca="false">IF(F753&gt;=Parámetros!$B$7,"Envío gratis (obligatorio en Mercado Libre)",Parámetros!$B$31)</f>
        <v>A cargo del comprador</v>
      </c>
      <c r="M753" s="10" t="str">
        <f aca="false">Parámetros!$B$32</f>
        <v>No acepto</v>
      </c>
      <c r="N753" s="10" t="str">
        <f aca="false">Parámetros!$B$33</f>
        <v>Sin garantía</v>
      </c>
      <c r="O753" s="2"/>
      <c r="P753" s="2" t="s">
        <v>593</v>
      </c>
      <c r="Q753" s="2" t="s">
        <v>594</v>
      </c>
      <c r="R753" s="2" t="s">
        <v>3777</v>
      </c>
      <c r="S753" s="2" t="s">
        <v>7983</v>
      </c>
      <c r="T753" s="2" t="s">
        <v>3521</v>
      </c>
      <c r="U753" s="2" t="n">
        <v>90</v>
      </c>
      <c r="V753" s="2" t="s">
        <v>77</v>
      </c>
      <c r="W753" s="2" t="n">
        <v>1</v>
      </c>
      <c r="X753" s="2"/>
      <c r="Y753" s="2"/>
      <c r="Z753" s="2"/>
      <c r="AA753" s="2"/>
      <c r="AB753" s="2"/>
      <c r="AC753" s="2" t="s">
        <v>7984</v>
      </c>
      <c r="AD753" s="2"/>
      <c r="AE753" s="2"/>
      <c r="AF753" s="2"/>
      <c r="AG753" s="2" t="s">
        <v>7985</v>
      </c>
      <c r="AH753" s="2" t="s">
        <v>7986</v>
      </c>
      <c r="AI753" s="2" t="s">
        <v>7987</v>
      </c>
      <c r="AJ753" s="2" t="s">
        <v>7988</v>
      </c>
      <c r="AK753" s="2"/>
      <c r="AL753" s="2"/>
      <c r="AM753" s="2"/>
      <c r="AN753" s="2" t="s">
        <v>172</v>
      </c>
      <c r="AO753" s="2" t="s">
        <v>7989</v>
      </c>
      <c r="AP753" s="2" t="s">
        <v>89</v>
      </c>
    </row>
    <row r="754" customFormat="false" ht="15" hidden="false" customHeight="false" outlineLevel="0" collapsed="false">
      <c r="A754" s="8" t="s">
        <v>7990</v>
      </c>
      <c r="B754" s="8" t="s">
        <v>7990</v>
      </c>
      <c r="C754" s="2" t="s">
        <v>7991</v>
      </c>
      <c r="D754" s="2" t="s">
        <v>5988</v>
      </c>
      <c r="E754" s="2" t="s">
        <v>5989</v>
      </c>
      <c r="F754" s="9" t="n">
        <f aca="false">Precios!N754</f>
        <v>80</v>
      </c>
      <c r="G754" s="2" t="n">
        <v>79</v>
      </c>
      <c r="H754" s="10" t="str">
        <f aca="false">Parámetros!$B$28</f>
        <v>Nuevo</v>
      </c>
      <c r="I754" s="10" t="str">
        <f aca="false">Parámetros!$B$29</f>
        <v>Clásica</v>
      </c>
      <c r="J754" s="11" t="s">
        <v>7992</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c r="P754" s="2" t="s">
        <v>5991</v>
      </c>
      <c r="Q754" s="2" t="s">
        <v>5538</v>
      </c>
      <c r="R754" s="2" t="s">
        <v>7629</v>
      </c>
      <c r="S754" s="2" t="s">
        <v>7993</v>
      </c>
      <c r="T754" s="2" t="s">
        <v>3085</v>
      </c>
      <c r="U754" s="2" t="n">
        <v>150</v>
      </c>
      <c r="V754" s="2" t="s">
        <v>77</v>
      </c>
      <c r="W754" s="2" t="n">
        <v>1</v>
      </c>
      <c r="X754" s="2"/>
      <c r="Y754" s="2"/>
      <c r="Z754" s="2"/>
      <c r="AA754" s="2"/>
      <c r="AB754" s="2"/>
      <c r="AC754" s="2" t="s">
        <v>7994</v>
      </c>
      <c r="AD754" s="2" t="s">
        <v>1000</v>
      </c>
      <c r="AE754" s="2"/>
      <c r="AF754" s="2"/>
      <c r="AG754" s="2" t="s">
        <v>7995</v>
      </c>
      <c r="AH754" s="2" t="s">
        <v>7996</v>
      </c>
      <c r="AI754" s="2"/>
      <c r="AJ754" s="2"/>
      <c r="AK754" s="2"/>
      <c r="AL754" s="2"/>
      <c r="AM754" s="2"/>
      <c r="AN754" s="2" t="s">
        <v>172</v>
      </c>
      <c r="AO754" s="2" t="s">
        <v>7997</v>
      </c>
      <c r="AP754" s="2" t="s">
        <v>89</v>
      </c>
    </row>
    <row r="755" customFormat="false" ht="15" hidden="false" customHeight="false" outlineLevel="0" collapsed="false">
      <c r="A755" s="8" t="s">
        <v>7998</v>
      </c>
      <c r="B755" s="8" t="s">
        <v>7998</v>
      </c>
      <c r="C755" s="2" t="s">
        <v>7999</v>
      </c>
      <c r="D755" s="2" t="s">
        <v>963</v>
      </c>
      <c r="E755" s="2" t="s">
        <v>964</v>
      </c>
      <c r="F755" s="9" t="n">
        <f aca="false">Precios!N755</f>
        <v>613</v>
      </c>
      <c r="G755" s="2" t="n">
        <v>51</v>
      </c>
      <c r="H755" s="10" t="str">
        <f aca="false">Parámetros!$B$28</f>
        <v>Nuevo</v>
      </c>
      <c r="I755" s="10" t="str">
        <f aca="false">Parámetros!$B$29</f>
        <v>Clásica</v>
      </c>
      <c r="J755" s="11" t="s">
        <v>8000</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c r="P755" s="2" t="s">
        <v>2746</v>
      </c>
      <c r="Q755" s="2" t="s">
        <v>2747</v>
      </c>
      <c r="R755" s="2" t="s">
        <v>8001</v>
      </c>
      <c r="S755" s="2"/>
      <c r="T755" s="2" t="s">
        <v>4850</v>
      </c>
      <c r="U755" s="2" t="n">
        <v>30</v>
      </c>
      <c r="V755" s="2" t="s">
        <v>130</v>
      </c>
      <c r="W755" s="2" t="n">
        <v>30</v>
      </c>
      <c r="X755" s="2" t="s">
        <v>8002</v>
      </c>
      <c r="Y755" s="2" t="s">
        <v>8003</v>
      </c>
      <c r="Z755" s="2" t="s">
        <v>133</v>
      </c>
      <c r="AA755" s="2" t="s">
        <v>81</v>
      </c>
      <c r="AB755" s="2"/>
      <c r="AC755" s="2"/>
      <c r="AD755" s="2"/>
      <c r="AE755" s="2"/>
      <c r="AF755" s="2" t="s">
        <v>8004</v>
      </c>
      <c r="AG755" s="2" t="s">
        <v>8005</v>
      </c>
      <c r="AH755" s="2" t="s">
        <v>8006</v>
      </c>
      <c r="AI755" s="2" t="s">
        <v>8007</v>
      </c>
      <c r="AJ755" s="2" t="s">
        <v>8008</v>
      </c>
      <c r="AK755" s="2" t="s">
        <v>8009</v>
      </c>
      <c r="AL755" s="2"/>
      <c r="AM755" s="2"/>
      <c r="AN755" s="2" t="s">
        <v>87</v>
      </c>
      <c r="AO755" s="2" t="s">
        <v>8010</v>
      </c>
      <c r="AP755" s="2" t="s">
        <v>89</v>
      </c>
    </row>
    <row r="756" customFormat="false" ht="15" hidden="false" customHeight="false" outlineLevel="0" collapsed="false">
      <c r="A756" s="8" t="s">
        <v>8011</v>
      </c>
      <c r="B756" s="8" t="s">
        <v>8011</v>
      </c>
      <c r="C756" s="2" t="s">
        <v>8012</v>
      </c>
      <c r="D756" s="2" t="s">
        <v>3796</v>
      </c>
      <c r="E756" s="2" t="s">
        <v>3797</v>
      </c>
      <c r="F756" s="9" t="n">
        <f aca="false">Precios!N756</f>
        <v>64</v>
      </c>
      <c r="G756" s="2" t="n">
        <v>877</v>
      </c>
      <c r="H756" s="10" t="str">
        <f aca="false">Parámetros!$B$28</f>
        <v>Nuevo</v>
      </c>
      <c r="I756" s="10" t="str">
        <f aca="false">Parámetros!$B$29</f>
        <v>Clásica</v>
      </c>
      <c r="J756" s="11" t="s">
        <v>8013</v>
      </c>
      <c r="K756" s="10" t="str">
        <f aca="false">Parámetros!$B$30</f>
        <v>Mercado Envíos</v>
      </c>
      <c r="L756" s="2" t="str">
        <f aca="false">IF(F756&gt;=Parámetros!$B$7,"Envío gratis (obligatorio en Mercado Libre)",Parámetros!$B$31)</f>
        <v>A cargo del comprador</v>
      </c>
      <c r="M756" s="10" t="str">
        <f aca="false">Parámetros!$B$32</f>
        <v>No acepto</v>
      </c>
      <c r="N756" s="10" t="str">
        <f aca="false">Parámetros!$B$33</f>
        <v>Sin garantía</v>
      </c>
      <c r="O756" s="2"/>
      <c r="P756" s="2" t="s">
        <v>4751</v>
      </c>
      <c r="Q756" s="2" t="s">
        <v>8014</v>
      </c>
      <c r="R756" s="2"/>
      <c r="S756" s="2"/>
      <c r="T756" s="2" t="s">
        <v>4754</v>
      </c>
      <c r="U756" s="2" t="n">
        <v>25</v>
      </c>
      <c r="V756" s="2" t="s">
        <v>100</v>
      </c>
      <c r="W756" s="2" t="n">
        <v>1</v>
      </c>
      <c r="X756" s="2" t="s">
        <v>8015</v>
      </c>
      <c r="Y756" s="2" t="s">
        <v>8016</v>
      </c>
      <c r="Z756" s="2" t="s">
        <v>7653</v>
      </c>
      <c r="AA756" s="2"/>
      <c r="AB756" s="2"/>
      <c r="AC756" s="2"/>
      <c r="AD756" s="2"/>
      <c r="AE756" s="2"/>
      <c r="AF756" s="2" t="s">
        <v>4758</v>
      </c>
      <c r="AG756" s="2" t="s">
        <v>8017</v>
      </c>
      <c r="AH756" s="2" t="s">
        <v>8018</v>
      </c>
      <c r="AI756" s="2" t="s">
        <v>8019</v>
      </c>
      <c r="AJ756" s="2" t="s">
        <v>8020</v>
      </c>
      <c r="AK756" s="2"/>
      <c r="AL756" s="2"/>
      <c r="AM756" s="2"/>
      <c r="AN756" s="2" t="s">
        <v>87</v>
      </c>
      <c r="AO756" s="2" t="s">
        <v>8021</v>
      </c>
      <c r="AP756" s="2" t="s">
        <v>89</v>
      </c>
    </row>
    <row r="757" customFormat="false" ht="15" hidden="false" customHeight="false" outlineLevel="0" collapsed="false">
      <c r="A757" s="8" t="s">
        <v>8022</v>
      </c>
      <c r="B757" s="8" t="s">
        <v>8022</v>
      </c>
      <c r="C757" s="2" t="s">
        <v>8023</v>
      </c>
      <c r="D757" s="2" t="s">
        <v>4812</v>
      </c>
      <c r="E757" s="2" t="s">
        <v>4813</v>
      </c>
      <c r="F757" s="9" t="n">
        <f aca="false">Precios!N757</f>
        <v>89</v>
      </c>
      <c r="G757" s="2" t="n">
        <v>538</v>
      </c>
      <c r="H757" s="10" t="str">
        <f aca="false">Parámetros!$B$28</f>
        <v>Nuevo</v>
      </c>
      <c r="I757" s="10" t="str">
        <f aca="false">Parámetros!$B$29</f>
        <v>Clásica</v>
      </c>
      <c r="J757" s="11" t="s">
        <v>8024</v>
      </c>
      <c r="K757" s="10" t="str">
        <f aca="false">Parámetros!$B$30</f>
        <v>Mercado Envíos</v>
      </c>
      <c r="L757" s="2" t="str">
        <f aca="false">IF(F757&gt;=Parámetros!$B$7,"Envío gratis (obligatorio en Mercado Libre)",Parámetros!$B$31)</f>
        <v>A cargo del comprador</v>
      </c>
      <c r="M757" s="10" t="str">
        <f aca="false">Parámetros!$B$32</f>
        <v>No acepto</v>
      </c>
      <c r="N757" s="10" t="str">
        <f aca="false">Parámetros!$B$33</f>
        <v>Sin garantía</v>
      </c>
      <c r="O757" s="2"/>
      <c r="P757" s="2" t="s">
        <v>5694</v>
      </c>
      <c r="Q757" s="2" t="s">
        <v>5693</v>
      </c>
      <c r="R757" s="2" t="s">
        <v>5694</v>
      </c>
      <c r="S757" s="2" t="s">
        <v>8025</v>
      </c>
      <c r="T757" s="2" t="s">
        <v>8026</v>
      </c>
      <c r="U757" s="2" t="n">
        <v>10</v>
      </c>
      <c r="V757" s="2" t="s">
        <v>168</v>
      </c>
      <c r="W757" s="2" t="n">
        <v>10</v>
      </c>
      <c r="X757" s="2"/>
      <c r="Y757" s="2"/>
      <c r="Z757" s="2"/>
      <c r="AA757" s="2"/>
      <c r="AB757" s="2"/>
      <c r="AC757" s="2"/>
      <c r="AD757" s="2"/>
      <c r="AE757" s="2"/>
      <c r="AF757" s="2"/>
      <c r="AG757" s="2" t="s">
        <v>8027</v>
      </c>
      <c r="AH757" s="2" t="s">
        <v>8028</v>
      </c>
      <c r="AI757" s="2"/>
      <c r="AJ757" s="2"/>
      <c r="AK757" s="2"/>
      <c r="AL757" s="2"/>
      <c r="AM757" s="2"/>
      <c r="AN757" s="2" t="s">
        <v>87</v>
      </c>
      <c r="AO757" s="2" t="s">
        <v>8029</v>
      </c>
      <c r="AP757" s="2" t="s">
        <v>89</v>
      </c>
    </row>
    <row r="758" customFormat="false" ht="15" hidden="false" customHeight="false" outlineLevel="0" collapsed="false">
      <c r="A758" s="8" t="s">
        <v>8030</v>
      </c>
      <c r="B758" s="8" t="s">
        <v>8030</v>
      </c>
      <c r="C758" s="2" t="s">
        <v>8031</v>
      </c>
      <c r="D758" s="2" t="s">
        <v>141</v>
      </c>
      <c r="E758" s="2" t="s">
        <v>142</v>
      </c>
      <c r="F758" s="9" t="n">
        <f aca="false">Precios!N758</f>
        <v>592</v>
      </c>
      <c r="G758" s="2" t="n">
        <v>70</v>
      </c>
      <c r="H758" s="10" t="str">
        <f aca="false">Parámetros!$B$28</f>
        <v>Nuevo</v>
      </c>
      <c r="I758" s="10" t="str">
        <f aca="false">Parámetros!$B$29</f>
        <v>Clásica</v>
      </c>
      <c r="J758" s="11" t="s">
        <v>8032</v>
      </c>
      <c r="K758" s="10" t="str">
        <f aca="false">Parámetros!$B$30</f>
        <v>Mercado Envíos</v>
      </c>
      <c r="L758" s="2" t="str">
        <f aca="false">IF(F758&gt;=Parámetros!$B$7,"Envío gratis (obligatorio en Mercado Libre)",Parámetros!$B$31)</f>
        <v>Envío gratis (obligatorio en Mercado Libre)</v>
      </c>
      <c r="M758" s="10" t="str">
        <f aca="false">Parámetros!$B$32</f>
        <v>No acepto</v>
      </c>
      <c r="N758" s="10" t="str">
        <f aca="false">Parámetros!$B$33</f>
        <v>Sin garantía</v>
      </c>
      <c r="O758" s="2"/>
      <c r="P758" s="2" t="s">
        <v>2643</v>
      </c>
      <c r="Q758" s="2" t="s">
        <v>349</v>
      </c>
      <c r="R758" s="2" t="s">
        <v>2643</v>
      </c>
      <c r="S758" s="2"/>
      <c r="T758" s="2" t="s">
        <v>7668</v>
      </c>
      <c r="U758" s="2" t="n">
        <v>60</v>
      </c>
      <c r="V758" s="2" t="s">
        <v>130</v>
      </c>
      <c r="W758" s="2" t="n">
        <v>60</v>
      </c>
      <c r="X758" s="2" t="s">
        <v>8033</v>
      </c>
      <c r="Y758" s="2" t="s">
        <v>8034</v>
      </c>
      <c r="Z758" s="2" t="s">
        <v>133</v>
      </c>
      <c r="AA758" s="2" t="s">
        <v>81</v>
      </c>
      <c r="AB758" s="2"/>
      <c r="AC758" s="2"/>
      <c r="AD758" s="2"/>
      <c r="AE758" s="2"/>
      <c r="AF758" s="2"/>
      <c r="AG758" s="2" t="s">
        <v>8035</v>
      </c>
      <c r="AH758" s="2" t="s">
        <v>8036</v>
      </c>
      <c r="AI758" s="2"/>
      <c r="AJ758" s="2"/>
      <c r="AK758" s="2"/>
      <c r="AL758" s="2"/>
      <c r="AM758" s="2"/>
      <c r="AN758" s="2" t="s">
        <v>87</v>
      </c>
      <c r="AO758" s="2" t="s">
        <v>8037</v>
      </c>
      <c r="AP758" s="2" t="s">
        <v>89</v>
      </c>
    </row>
    <row r="759" customFormat="false" ht="15" hidden="false" customHeight="false" outlineLevel="0" collapsed="false">
      <c r="A759" s="8" t="s">
        <v>8038</v>
      </c>
      <c r="B759" s="8" t="s">
        <v>8038</v>
      </c>
      <c r="C759" s="2" t="s">
        <v>8039</v>
      </c>
      <c r="D759" s="2" t="s">
        <v>141</v>
      </c>
      <c r="E759" s="2" t="s">
        <v>142</v>
      </c>
      <c r="F759" s="9" t="n">
        <f aca="false">Precios!N759</f>
        <v>493</v>
      </c>
      <c r="G759" s="2" t="n">
        <v>57</v>
      </c>
      <c r="H759" s="10" t="str">
        <f aca="false">Parámetros!$B$28</f>
        <v>Nuevo</v>
      </c>
      <c r="I759" s="10" t="str">
        <f aca="false">Parámetros!$B$29</f>
        <v>Clásica</v>
      </c>
      <c r="J759" s="11" t="s">
        <v>8040</v>
      </c>
      <c r="K759" s="10" t="str">
        <f aca="false">Parámetros!$B$30</f>
        <v>Mercado Envíos</v>
      </c>
      <c r="L759" s="2" t="str">
        <f aca="false">IF(F759&gt;=Parámetros!$B$7,"Envío gratis (obligatorio en Mercado Libre)",Parámetros!$B$31)</f>
        <v>Envío gratis (obligatorio en Mercado Libre)</v>
      </c>
      <c r="M759" s="10" t="str">
        <f aca="false">Parámetros!$B$32</f>
        <v>No acepto</v>
      </c>
      <c r="N759" s="10" t="str">
        <f aca="false">Parámetros!$B$33</f>
        <v>Sin garantía</v>
      </c>
      <c r="O759" s="2"/>
      <c r="P759" s="2" t="s">
        <v>8041</v>
      </c>
      <c r="Q759" s="2" t="s">
        <v>8042</v>
      </c>
      <c r="R759" s="2" t="s">
        <v>8041</v>
      </c>
      <c r="S759" s="2"/>
      <c r="T759" s="2" t="s">
        <v>8043</v>
      </c>
      <c r="U759" s="2" t="n">
        <v>50</v>
      </c>
      <c r="V759" s="2" t="s">
        <v>217</v>
      </c>
      <c r="W759" s="2" t="n">
        <v>50</v>
      </c>
      <c r="X759" s="2" t="s">
        <v>8044</v>
      </c>
      <c r="Y759" s="2" t="s">
        <v>4068</v>
      </c>
      <c r="Z759" s="2" t="s">
        <v>133</v>
      </c>
      <c r="AA759" s="2"/>
      <c r="AB759" s="2"/>
      <c r="AC759" s="2"/>
      <c r="AD759" s="2"/>
      <c r="AE759" s="2"/>
      <c r="AF759" s="2"/>
      <c r="AG759" s="2" t="s">
        <v>8045</v>
      </c>
      <c r="AH759" s="2" t="s">
        <v>8046</v>
      </c>
      <c r="AI759" s="2"/>
      <c r="AJ759" s="2"/>
      <c r="AK759" s="2"/>
      <c r="AL759" s="2"/>
      <c r="AM759" s="2"/>
      <c r="AN759" s="2" t="s">
        <v>87</v>
      </c>
      <c r="AO759" s="2" t="s">
        <v>8047</v>
      </c>
      <c r="AP759" s="2" t="s">
        <v>89</v>
      </c>
    </row>
    <row r="760" customFormat="false" ht="15" hidden="false" customHeight="false" outlineLevel="0" collapsed="false">
      <c r="A760" s="8" t="s">
        <v>8048</v>
      </c>
      <c r="B760" s="8" t="s">
        <v>8048</v>
      </c>
      <c r="C760" s="2" t="s">
        <v>8049</v>
      </c>
      <c r="D760" s="2" t="s">
        <v>963</v>
      </c>
      <c r="E760" s="2" t="s">
        <v>964</v>
      </c>
      <c r="F760" s="9" t="n">
        <f aca="false">Precios!N760</f>
        <v>984</v>
      </c>
      <c r="G760" s="2" t="n">
        <v>31</v>
      </c>
      <c r="H760" s="10" t="str">
        <f aca="false">Parámetros!$B$28</f>
        <v>Nuevo</v>
      </c>
      <c r="I760" s="10" t="str">
        <f aca="false">Parámetros!$B$29</f>
        <v>Clásica</v>
      </c>
      <c r="J760" s="11" t="s">
        <v>8050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c r="P760" s="2" t="s">
        <v>8051</v>
      </c>
      <c r="Q760" s="2" t="s">
        <v>708</v>
      </c>
      <c r="R760" s="2" t="s">
        <v>8051</v>
      </c>
      <c r="S760" s="2"/>
      <c r="T760" s="2" t="s">
        <v>4850</v>
      </c>
      <c r="U760" s="2" t="n">
        <v>30</v>
      </c>
      <c r="V760" s="2" t="s">
        <v>130</v>
      </c>
      <c r="W760" s="2" t="n">
        <v>30</v>
      </c>
      <c r="X760" s="2" t="s">
        <v>8052</v>
      </c>
      <c r="Y760" s="2" t="s">
        <v>2046</v>
      </c>
      <c r="Z760" s="2" t="s">
        <v>133</v>
      </c>
      <c r="AA760" s="2"/>
      <c r="AB760" s="2"/>
      <c r="AC760" s="2"/>
      <c r="AD760" s="2"/>
      <c r="AE760" s="2"/>
      <c r="AF760" s="2" t="s">
        <v>8053</v>
      </c>
      <c r="AG760" s="2" t="s">
        <v>8054</v>
      </c>
      <c r="AH760" s="2" t="s">
        <v>8055</v>
      </c>
      <c r="AI760" s="2"/>
      <c r="AJ760" s="2"/>
      <c r="AK760" s="2"/>
      <c r="AL760" s="2"/>
      <c r="AM760" s="2"/>
      <c r="AN760" s="2" t="s">
        <v>87</v>
      </c>
      <c r="AO760" s="2" t="s">
        <v>8056</v>
      </c>
      <c r="AP760" s="2" t="s">
        <v>89</v>
      </c>
    </row>
    <row r="761" customFormat="false" ht="15" hidden="false" customHeight="false" outlineLevel="0" collapsed="false">
      <c r="A761" s="8" t="s">
        <v>8057</v>
      </c>
      <c r="B761" s="8" t="s">
        <v>8057</v>
      </c>
      <c r="C761" s="2" t="s">
        <v>8058</v>
      </c>
      <c r="D761" s="2" t="s">
        <v>4664</v>
      </c>
      <c r="E761" s="2" t="s">
        <v>4665</v>
      </c>
      <c r="F761" s="9" t="n">
        <f aca="false">Precios!N761</f>
        <v>125</v>
      </c>
      <c r="G761" s="2" t="n">
        <v>620</v>
      </c>
      <c r="H761" s="10" t="str">
        <f aca="false">Parámetros!$B$28</f>
        <v>Nuevo</v>
      </c>
      <c r="I761" s="10" t="str">
        <f aca="false">Parámetros!$B$29</f>
        <v>Clásica</v>
      </c>
      <c r="J761" s="11" t="s">
        <v>8059</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c r="P761" s="2" t="s">
        <v>7704</v>
      </c>
      <c r="Q761" s="2" t="s">
        <v>8060</v>
      </c>
      <c r="R761" s="2" t="s">
        <v>5838</v>
      </c>
      <c r="S761" s="2" t="s">
        <v>5359</v>
      </c>
      <c r="T761" s="2" t="s">
        <v>8061</v>
      </c>
      <c r="U761" s="2" t="n">
        <v>200</v>
      </c>
      <c r="V761" s="2" t="s">
        <v>77</v>
      </c>
      <c r="W761" s="2" t="n">
        <v>1</v>
      </c>
      <c r="X761" s="2"/>
      <c r="Y761" s="2"/>
      <c r="Z761" s="2"/>
      <c r="AA761" s="2"/>
      <c r="AB761" s="2"/>
      <c r="AC761" s="2"/>
      <c r="AD761" s="2"/>
      <c r="AE761" s="2" t="s">
        <v>4875</v>
      </c>
      <c r="AF761" s="2"/>
      <c r="AG761" s="2" t="s">
        <v>8062</v>
      </c>
      <c r="AH761" s="2" t="s">
        <v>8063</v>
      </c>
      <c r="AI761" s="2" t="s">
        <v>8064</v>
      </c>
      <c r="AJ761" s="2"/>
      <c r="AK761" s="2"/>
      <c r="AL761" s="2"/>
      <c r="AM761" s="2"/>
      <c r="AN761" s="2" t="s">
        <v>172</v>
      </c>
      <c r="AO761" s="2" t="s">
        <v>8065</v>
      </c>
      <c r="AP761" s="2" t="s">
        <v>89</v>
      </c>
    </row>
    <row r="762" customFormat="false" ht="15" hidden="false" customHeight="false" outlineLevel="0" collapsed="false">
      <c r="A762" s="8" t="s">
        <v>8066</v>
      </c>
      <c r="B762" s="8" t="s">
        <v>8066</v>
      </c>
      <c r="C762" s="2" t="s">
        <v>8067</v>
      </c>
      <c r="D762" s="2" t="s">
        <v>141</v>
      </c>
      <c r="E762" s="2" t="s">
        <v>142</v>
      </c>
      <c r="F762" s="9" t="n">
        <f aca="false">Precios!N762</f>
        <v>67</v>
      </c>
      <c r="G762" s="2" t="n">
        <v>1858</v>
      </c>
      <c r="H762" s="10" t="str">
        <f aca="false">Parámetros!$B$28</f>
        <v>Nuevo</v>
      </c>
      <c r="I762" s="10" t="str">
        <f aca="false">Parámetros!$B$29</f>
        <v>Clásica</v>
      </c>
      <c r="J762" s="11" t="s">
        <v>8068</v>
      </c>
      <c r="K762" s="10" t="str">
        <f aca="false">Parámetros!$B$30</f>
        <v>Mercado Envíos</v>
      </c>
      <c r="L762" s="2" t="str">
        <f aca="false">IF(F762&gt;=Parámetros!$B$7,"Envío gratis (obligatorio en Mercado Libre)",Parámetros!$B$31)</f>
        <v>A cargo del comprador</v>
      </c>
      <c r="M762" s="10" t="str">
        <f aca="false">Parámetros!$B$32</f>
        <v>No acepto</v>
      </c>
      <c r="N762" s="10" t="str">
        <f aca="false">Parámetros!$B$33</f>
        <v>Sin garantía</v>
      </c>
      <c r="O762" s="2"/>
      <c r="P762" s="2" t="s">
        <v>8069</v>
      </c>
      <c r="Q762" s="2" t="s">
        <v>8070</v>
      </c>
      <c r="R762" s="2" t="s">
        <v>8071</v>
      </c>
      <c r="S762" s="2"/>
      <c r="T762" s="2" t="s">
        <v>8072</v>
      </c>
      <c r="U762" s="2" t="n">
        <v>10</v>
      </c>
      <c r="V762" s="2" t="s">
        <v>2971</v>
      </c>
      <c r="W762" s="2" t="n">
        <v>10</v>
      </c>
      <c r="X762" s="2" t="s">
        <v>8073</v>
      </c>
      <c r="Y762" s="2" t="s">
        <v>2871</v>
      </c>
      <c r="Z762" s="2" t="s">
        <v>133</v>
      </c>
      <c r="AA762" s="2"/>
      <c r="AB762" s="2"/>
      <c r="AC762" s="2"/>
      <c r="AD762" s="2"/>
      <c r="AE762" s="2"/>
      <c r="AF762" s="2"/>
      <c r="AG762" s="2" t="s">
        <v>8074</v>
      </c>
      <c r="AH762" s="2" t="s">
        <v>8075</v>
      </c>
      <c r="AI762" s="2"/>
      <c r="AJ762" s="2"/>
      <c r="AK762" s="2"/>
      <c r="AL762" s="2"/>
      <c r="AM762" s="2"/>
      <c r="AN762" s="2" t="s">
        <v>87</v>
      </c>
      <c r="AO762" s="2" t="s">
        <v>8076</v>
      </c>
      <c r="AP762" s="2" t="s">
        <v>89</v>
      </c>
    </row>
    <row r="763" customFormat="false" ht="15" hidden="false" customHeight="false" outlineLevel="0" collapsed="false">
      <c r="A763" s="8" t="s">
        <v>8077</v>
      </c>
      <c r="B763" s="8" t="s">
        <v>8077</v>
      </c>
      <c r="C763" s="2" t="s">
        <v>8078</v>
      </c>
      <c r="D763" s="2" t="s">
        <v>6648</v>
      </c>
      <c r="E763" s="2" t="s">
        <v>6649</v>
      </c>
      <c r="F763" s="9" t="n">
        <f aca="false">Precios!N763</f>
        <v>94</v>
      </c>
      <c r="G763" s="2" t="n">
        <v>3</v>
      </c>
      <c r="H763" s="10" t="str">
        <f aca="false">Parámetros!$B$28</f>
        <v>Nuevo</v>
      </c>
      <c r="I763" s="10" t="str">
        <f aca="false">Parámetros!$B$29</f>
        <v>Clásica</v>
      </c>
      <c r="J763" s="11" t="s">
        <v>8079</v>
      </c>
      <c r="K763" s="10" t="str">
        <f aca="false">Parámetros!$B$30</f>
        <v>Mercado Envíos</v>
      </c>
      <c r="L763" s="2" t="str">
        <f aca="false">IF(F763&gt;=Parámetros!$B$7,"Envío gratis (obligatorio en Mercado Libre)",Parámetros!$B$31)</f>
        <v>A cargo del comprador</v>
      </c>
      <c r="M763" s="10" t="str">
        <f aca="false">Parámetros!$B$32</f>
        <v>No acepto</v>
      </c>
      <c r="N763" s="10" t="str">
        <f aca="false">Parámetros!$B$33</f>
        <v>Sin garantía</v>
      </c>
      <c r="O763" s="2"/>
      <c r="P763" s="2" t="s">
        <v>8080</v>
      </c>
      <c r="Q763" s="2" t="s">
        <v>332</v>
      </c>
      <c r="R763" s="2" t="s">
        <v>8081</v>
      </c>
      <c r="S763" s="2" t="s">
        <v>8082</v>
      </c>
      <c r="T763" s="2" t="s">
        <v>8083</v>
      </c>
      <c r="U763" s="2" t="n">
        <v>8</v>
      </c>
      <c r="V763" s="2" t="s">
        <v>168</v>
      </c>
      <c r="W763" s="2" t="n">
        <v>8</v>
      </c>
      <c r="X763" s="2"/>
      <c r="Y763" s="2"/>
      <c r="Z763" s="2"/>
      <c r="AA763" s="2"/>
      <c r="AB763" s="2"/>
      <c r="AC763" s="2"/>
      <c r="AD763" s="2" t="s">
        <v>551</v>
      </c>
      <c r="AE763" s="2"/>
      <c r="AF763" s="2"/>
      <c r="AG763" s="2" t="s">
        <v>8084</v>
      </c>
      <c r="AH763" s="2" t="s">
        <v>8085</v>
      </c>
      <c r="AI763" s="2"/>
      <c r="AJ763" s="2"/>
      <c r="AK763" s="2"/>
      <c r="AL763" s="2"/>
      <c r="AM763" s="2"/>
      <c r="AN763" s="2" t="s">
        <v>172</v>
      </c>
      <c r="AO763" s="2" t="s">
        <v>8086</v>
      </c>
      <c r="AP763" s="2" t="s">
        <v>89</v>
      </c>
    </row>
    <row r="764" customFormat="false" ht="15" hidden="false" customHeight="false" outlineLevel="0" collapsed="false">
      <c r="A764" s="8" t="s">
        <v>8087</v>
      </c>
      <c r="B764" s="8" t="s">
        <v>8087</v>
      </c>
      <c r="C764" s="2" t="s">
        <v>8088</v>
      </c>
      <c r="D764" s="2" t="s">
        <v>448</v>
      </c>
      <c r="E764" s="2" t="s">
        <v>449</v>
      </c>
      <c r="F764" s="9" t="n">
        <f aca="false">Precios!N764</f>
        <v>353</v>
      </c>
      <c r="G764" s="2" t="n">
        <v>238</v>
      </c>
      <c r="H764" s="10" t="str">
        <f aca="false">Parámetros!$B$28</f>
        <v>Nuevo</v>
      </c>
      <c r="I764" s="10" t="str">
        <f aca="false">Parámetros!$B$29</f>
        <v>Clásica</v>
      </c>
      <c r="J764" s="11" t="s">
        <v>8089</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c r="P764" s="2" t="s">
        <v>829</v>
      </c>
      <c r="Q764" s="2" t="s">
        <v>830</v>
      </c>
      <c r="R764" s="2" t="s">
        <v>829</v>
      </c>
      <c r="S764" s="2"/>
      <c r="T764" s="2" t="s">
        <v>8090</v>
      </c>
      <c r="U764" s="2" t="n">
        <v>6</v>
      </c>
      <c r="V764" s="2" t="s">
        <v>217</v>
      </c>
      <c r="W764" s="2" t="n">
        <v>6</v>
      </c>
      <c r="X764" s="2" t="s">
        <v>8091</v>
      </c>
      <c r="Y764" s="2" t="s">
        <v>453</v>
      </c>
      <c r="Z764" s="2" t="s">
        <v>133</v>
      </c>
      <c r="AA764" s="2"/>
      <c r="AB764" s="2"/>
      <c r="AC764" s="2"/>
      <c r="AD764" s="2"/>
      <c r="AE764" s="2"/>
      <c r="AF764" s="2" t="s">
        <v>8092</v>
      </c>
      <c r="AG764" s="2" t="s">
        <v>8093</v>
      </c>
      <c r="AH764" s="2" t="s">
        <v>8094</v>
      </c>
      <c r="AI764" s="2"/>
      <c r="AJ764" s="2"/>
      <c r="AK764" s="2"/>
      <c r="AL764" s="2"/>
      <c r="AM764" s="2"/>
      <c r="AN764" s="2" t="s">
        <v>87</v>
      </c>
      <c r="AO764" s="2" t="s">
        <v>8095</v>
      </c>
      <c r="AP764" s="2" t="s">
        <v>89</v>
      </c>
    </row>
    <row r="765" customFormat="false" ht="15" hidden="false" customHeight="false" outlineLevel="0" collapsed="false">
      <c r="A765" s="8" t="s">
        <v>8096</v>
      </c>
      <c r="B765" s="8" t="s">
        <v>8096</v>
      </c>
      <c r="C765" s="2" t="s">
        <v>8097</v>
      </c>
      <c r="D765" s="2" t="s">
        <v>2118</v>
      </c>
      <c r="E765" s="2" t="s">
        <v>2119</v>
      </c>
      <c r="F765" s="9" t="n">
        <f aca="false">Precios!N765</f>
        <v>74</v>
      </c>
      <c r="G765" s="2" t="n">
        <v>512</v>
      </c>
      <c r="H765" s="10" t="str">
        <f aca="false">Parámetros!$B$28</f>
        <v>Nuevo</v>
      </c>
      <c r="I765" s="10" t="str">
        <f aca="false">Parámetros!$B$29</f>
        <v>Clásica</v>
      </c>
      <c r="J765" s="11" t="s">
        <v>8098</v>
      </c>
      <c r="K765" s="10" t="str">
        <f aca="false">Parámetros!$B$30</f>
        <v>Mercado Envíos</v>
      </c>
      <c r="L765" s="2" t="str">
        <f aca="false">IF(F765&gt;=Parámetros!$B$7,"Envío gratis (obligatorio en Mercado Libre)",Parámetros!$B$31)</f>
        <v>A cargo del comprador</v>
      </c>
      <c r="M765" s="10" t="str">
        <f aca="false">Parámetros!$B$32</f>
        <v>No acepto</v>
      </c>
      <c r="N765" s="10" t="str">
        <f aca="false">Parámetros!$B$33</f>
        <v>Sin garantía</v>
      </c>
      <c r="O765" s="2"/>
      <c r="P765" s="2" t="s">
        <v>5959</v>
      </c>
      <c r="Q765" s="2"/>
      <c r="R765" s="2" t="s">
        <v>5960</v>
      </c>
      <c r="S765" s="2" t="s">
        <v>8099</v>
      </c>
      <c r="T765" s="2" t="s">
        <v>8100</v>
      </c>
      <c r="U765" s="2" t="n">
        <v>60</v>
      </c>
      <c r="V765" s="2" t="s">
        <v>100</v>
      </c>
      <c r="W765" s="2" t="n">
        <v>1</v>
      </c>
      <c r="X765" s="2"/>
      <c r="Y765" s="2"/>
      <c r="Z765" s="2"/>
      <c r="AA765" s="2"/>
      <c r="AB765" s="2"/>
      <c r="AC765" s="2"/>
      <c r="AD765" s="2"/>
      <c r="AE765" s="2" t="s">
        <v>2363</v>
      </c>
      <c r="AF765" s="2"/>
      <c r="AG765" s="2" t="s">
        <v>8101</v>
      </c>
      <c r="AH765" s="2" t="s">
        <v>8102</v>
      </c>
      <c r="AI765" s="2"/>
      <c r="AJ765" s="2"/>
      <c r="AK765" s="2"/>
      <c r="AL765" s="2"/>
      <c r="AM765" s="2"/>
      <c r="AN765" s="2" t="s">
        <v>172</v>
      </c>
      <c r="AO765" s="2" t="s">
        <v>8103</v>
      </c>
      <c r="AP765" s="2" t="s">
        <v>89</v>
      </c>
    </row>
    <row r="766" customFormat="false" ht="15" hidden="false" customHeight="false" outlineLevel="0" collapsed="false">
      <c r="A766" s="8" t="s">
        <v>8104</v>
      </c>
      <c r="B766" s="8" t="s">
        <v>8104</v>
      </c>
      <c r="C766" s="2" t="s">
        <v>8105</v>
      </c>
      <c r="D766" s="2" t="s">
        <v>448</v>
      </c>
      <c r="E766" s="2" t="s">
        <v>449</v>
      </c>
      <c r="F766" s="9" t="n">
        <f aca="false">Precios!N766</f>
        <v>359</v>
      </c>
      <c r="G766" s="2" t="n">
        <v>61</v>
      </c>
      <c r="H766" s="10" t="str">
        <f aca="false">Parámetros!$B$28</f>
        <v>Nuevo</v>
      </c>
      <c r="I766" s="10" t="str">
        <f aca="false">Parámetros!$B$29</f>
        <v>Clásica</v>
      </c>
      <c r="J766" s="11" t="s">
        <v>8106</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c r="P766" s="2" t="s">
        <v>8107</v>
      </c>
      <c r="Q766" s="2" t="s">
        <v>928</v>
      </c>
      <c r="R766" s="2" t="s">
        <v>8107</v>
      </c>
      <c r="S766" s="2"/>
      <c r="T766" s="2" t="s">
        <v>8108</v>
      </c>
      <c r="U766" s="2" t="n">
        <v>14</v>
      </c>
      <c r="V766" s="2" t="s">
        <v>217</v>
      </c>
      <c r="W766" s="2" t="n">
        <v>14</v>
      </c>
      <c r="X766" s="2" t="s">
        <v>8109</v>
      </c>
      <c r="Y766" s="2" t="s">
        <v>132</v>
      </c>
      <c r="Z766" s="2" t="s">
        <v>133</v>
      </c>
      <c r="AA766" s="2"/>
      <c r="AB766" s="2"/>
      <c r="AC766" s="2"/>
      <c r="AD766" s="2"/>
      <c r="AE766" s="2"/>
      <c r="AF766" s="2"/>
      <c r="AG766" s="2" t="s">
        <v>8110</v>
      </c>
      <c r="AH766" s="2" t="s">
        <v>8111</v>
      </c>
      <c r="AI766" s="2"/>
      <c r="AJ766" s="2"/>
      <c r="AK766" s="2"/>
      <c r="AL766" s="2"/>
      <c r="AM766" s="2"/>
      <c r="AN766" s="2" t="s">
        <v>87</v>
      </c>
      <c r="AO766" s="2" t="s">
        <v>8112</v>
      </c>
      <c r="AP766" s="2" t="s">
        <v>89</v>
      </c>
    </row>
    <row r="767" customFormat="false" ht="15" hidden="false" customHeight="false" outlineLevel="0" collapsed="false">
      <c r="A767" s="8" t="s">
        <v>8113</v>
      </c>
      <c r="B767" s="8" t="s">
        <v>8113</v>
      </c>
      <c r="C767" s="2" t="s">
        <v>8114</v>
      </c>
      <c r="D767" s="2" t="s">
        <v>542</v>
      </c>
      <c r="E767" s="2" t="s">
        <v>543</v>
      </c>
      <c r="F767" s="9" t="n">
        <f aca="false">Precios!N767</f>
        <v>537</v>
      </c>
      <c r="G767" s="2" t="n">
        <v>47</v>
      </c>
      <c r="H767" s="10" t="str">
        <f aca="false">Parámetros!$B$28</f>
        <v>Nuevo</v>
      </c>
      <c r="I767" s="10" t="str">
        <f aca="false">Parámetros!$B$29</f>
        <v>Clásica</v>
      </c>
      <c r="J767" s="11" t="s">
        <v>8115</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c r="P767" s="2" t="s">
        <v>8116</v>
      </c>
      <c r="Q767" s="2" t="s">
        <v>4520</v>
      </c>
      <c r="R767" s="2" t="s">
        <v>8116</v>
      </c>
      <c r="S767" s="2"/>
      <c r="T767" s="2" t="s">
        <v>8117</v>
      </c>
      <c r="U767" s="2" t="n">
        <v>0.5</v>
      </c>
      <c r="V767" s="2" t="s">
        <v>77</v>
      </c>
      <c r="W767" s="2" t="n">
        <v>1</v>
      </c>
      <c r="X767" s="2" t="s">
        <v>8118</v>
      </c>
      <c r="Y767" s="2" t="s">
        <v>8119</v>
      </c>
      <c r="Z767" s="2" t="s">
        <v>80</v>
      </c>
      <c r="AA767" s="2"/>
      <c r="AB767" s="2"/>
      <c r="AC767" s="2"/>
      <c r="AD767" s="2"/>
      <c r="AE767" s="2"/>
      <c r="AF767" s="2" t="s">
        <v>8120</v>
      </c>
      <c r="AG767" s="2" t="s">
        <v>8121</v>
      </c>
      <c r="AH767" s="2" t="s">
        <v>8122</v>
      </c>
      <c r="AI767" s="2"/>
      <c r="AJ767" s="2"/>
      <c r="AK767" s="2"/>
      <c r="AL767" s="2"/>
      <c r="AM767" s="2"/>
      <c r="AN767" s="2" t="s">
        <v>87</v>
      </c>
      <c r="AO767" s="2" t="s">
        <v>8123</v>
      </c>
      <c r="AP767" s="2" t="s">
        <v>89</v>
      </c>
    </row>
    <row r="768" customFormat="false" ht="15" hidden="false" customHeight="false" outlineLevel="0" collapsed="false">
      <c r="A768" s="8" t="s">
        <v>8124</v>
      </c>
      <c r="B768" s="8" t="s">
        <v>8124</v>
      </c>
      <c r="C768" s="2" t="s">
        <v>8125</v>
      </c>
      <c r="D768" s="2" t="s">
        <v>300</v>
      </c>
      <c r="E768" s="2" t="s">
        <v>301</v>
      </c>
      <c r="F768" s="9" t="n">
        <f aca="false">Precios!N768</f>
        <v>404</v>
      </c>
      <c r="G768" s="2" t="n">
        <v>120</v>
      </c>
      <c r="H768" s="10" t="str">
        <f aca="false">Parámetros!$B$28</f>
        <v>Nuevo</v>
      </c>
      <c r="I768" s="10" t="str">
        <f aca="false">Parámetros!$B$29</f>
        <v>Clásica</v>
      </c>
      <c r="J768" s="11" t="s">
        <v>8126</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c r="P768" s="2" t="s">
        <v>3198</v>
      </c>
      <c r="Q768" s="2" t="s">
        <v>4026</v>
      </c>
      <c r="R768" s="2" t="s">
        <v>8127</v>
      </c>
      <c r="S768" s="2"/>
      <c r="T768" s="2" t="s">
        <v>8128</v>
      </c>
      <c r="U768" s="2" t="n">
        <v>28</v>
      </c>
      <c r="V768" s="2" t="s">
        <v>217</v>
      </c>
      <c r="W768" s="2" t="n">
        <v>28</v>
      </c>
      <c r="X768" s="2"/>
      <c r="Y768" s="2"/>
      <c r="Z768" s="2" t="s">
        <v>133</v>
      </c>
      <c r="AA768" s="2"/>
      <c r="AB768" s="2"/>
      <c r="AC768" s="2"/>
      <c r="AD768" s="2"/>
      <c r="AE768" s="2"/>
      <c r="AF768" s="2"/>
      <c r="AG768" s="2" t="s">
        <v>8129</v>
      </c>
      <c r="AH768" s="2" t="s">
        <v>8130</v>
      </c>
      <c r="AI768" s="2"/>
      <c r="AJ768" s="2"/>
      <c r="AK768" s="2"/>
      <c r="AL768" s="2"/>
      <c r="AM768" s="2"/>
      <c r="AN768" s="2" t="s">
        <v>87</v>
      </c>
      <c r="AO768" s="2" t="s">
        <v>8131</v>
      </c>
      <c r="AP768" s="2" t="s">
        <v>89</v>
      </c>
    </row>
    <row r="769" customFormat="false" ht="15" hidden="false" customHeight="false" outlineLevel="0" collapsed="false">
      <c r="A769" s="8" t="s">
        <v>8132</v>
      </c>
      <c r="B769" s="8" t="s">
        <v>8132</v>
      </c>
      <c r="C769" s="2" t="s">
        <v>8133</v>
      </c>
      <c r="D769" s="2" t="s">
        <v>4586</v>
      </c>
      <c r="E769" s="2" t="s">
        <v>4587</v>
      </c>
      <c r="F769" s="9" t="n">
        <f aca="false">Precios!N769</f>
        <v>281</v>
      </c>
      <c r="G769" s="2" t="n">
        <v>148</v>
      </c>
      <c r="H769" s="10" t="str">
        <f aca="false">Parámetros!$B$28</f>
        <v>Nuevo</v>
      </c>
      <c r="I769" s="10" t="str">
        <f aca="false">Parámetros!$B$29</f>
        <v>Clásica</v>
      </c>
      <c r="J769" s="11" t="s">
        <v>8134</v>
      </c>
      <c r="K769" s="10" t="str">
        <f aca="false">Parámetros!$B$30</f>
        <v>Mercado Envíos</v>
      </c>
      <c r="L769" s="2" t="str">
        <f aca="false">IF(F769&gt;=Parámetros!$B$7,"Envío gratis (obligatorio en Mercado Libre)",Parámetros!$B$31)</f>
        <v>A cargo del comprador</v>
      </c>
      <c r="M769" s="10" t="str">
        <f aca="false">Parámetros!$B$32</f>
        <v>No acepto</v>
      </c>
      <c r="N769" s="10" t="str">
        <f aca="false">Parámetros!$B$33</f>
        <v>Sin garantía</v>
      </c>
      <c r="O769" s="2"/>
      <c r="P769" s="2" t="s">
        <v>8135</v>
      </c>
      <c r="Q769" s="2"/>
      <c r="R769" s="2" t="s">
        <v>8136</v>
      </c>
      <c r="S769" s="2" t="s">
        <v>8137</v>
      </c>
      <c r="T769" s="2" t="s">
        <v>8138</v>
      </c>
      <c r="U769" s="2" t="n">
        <v>12</v>
      </c>
      <c r="V769" s="2" t="s">
        <v>8139</v>
      </c>
      <c r="W769" s="2" t="n">
        <v>12</v>
      </c>
      <c r="X769" s="2"/>
      <c r="Y769" s="2"/>
      <c r="Z769" s="2"/>
      <c r="AA769" s="2"/>
      <c r="AB769" s="2"/>
      <c r="AC769" s="2"/>
      <c r="AD769" s="2"/>
      <c r="AE769" s="2"/>
      <c r="AF769" s="2"/>
      <c r="AG769" s="2" t="s">
        <v>8140</v>
      </c>
      <c r="AH769" s="2"/>
      <c r="AI769" s="2"/>
      <c r="AJ769" s="2"/>
      <c r="AK769" s="2"/>
      <c r="AL769" s="2"/>
      <c r="AM769" s="2"/>
      <c r="AN769" s="2" t="s">
        <v>87</v>
      </c>
      <c r="AO769" s="2" t="s">
        <v>8141</v>
      </c>
      <c r="AP769" s="2" t="s">
        <v>89</v>
      </c>
    </row>
    <row r="770" customFormat="false" ht="15" hidden="false" customHeight="false" outlineLevel="0" collapsed="false">
      <c r="A770" s="8" t="s">
        <v>8142</v>
      </c>
      <c r="B770" s="8" t="s">
        <v>8142</v>
      </c>
      <c r="C770" s="2" t="s">
        <v>8143</v>
      </c>
      <c r="D770" s="2" t="s">
        <v>6648</v>
      </c>
      <c r="E770" s="2" t="s">
        <v>6649</v>
      </c>
      <c r="F770" s="9" t="n">
        <f aca="false">Precios!N770</f>
        <v>80</v>
      </c>
      <c r="G770" s="2" t="n">
        <v>11</v>
      </c>
      <c r="H770" s="10" t="str">
        <f aca="false">Parámetros!$B$28</f>
        <v>Nuevo</v>
      </c>
      <c r="I770" s="10" t="str">
        <f aca="false">Parámetros!$B$29</f>
        <v>Clásica</v>
      </c>
      <c r="J770" s="11" t="s">
        <v>8144</v>
      </c>
      <c r="K770" s="10" t="str">
        <f aca="false">Parámetros!$B$30</f>
        <v>Mercado Envíos</v>
      </c>
      <c r="L770" s="2" t="str">
        <f aca="false">IF(F770&gt;=Parámetros!$B$7,"Envío gratis (obligatorio en Mercado Libre)",Parámetros!$B$31)</f>
        <v>A cargo del comprador</v>
      </c>
      <c r="M770" s="10" t="str">
        <f aca="false">Parámetros!$B$32</f>
        <v>No acepto</v>
      </c>
      <c r="N770" s="10" t="str">
        <f aca="false">Parámetros!$B$33</f>
        <v>Sin garantía</v>
      </c>
      <c r="O770" s="2" t="s">
        <v>8145</v>
      </c>
      <c r="P770" s="2" t="s">
        <v>8146</v>
      </c>
      <c r="Q770" s="2" t="s">
        <v>3275</v>
      </c>
      <c r="R770" s="2" t="s">
        <v>8147</v>
      </c>
      <c r="S770" s="2" t="s">
        <v>8082</v>
      </c>
      <c r="T770" s="2" t="s">
        <v>8148</v>
      </c>
      <c r="U770" s="2" t="n">
        <v>10</v>
      </c>
      <c r="V770" s="2" t="s">
        <v>168</v>
      </c>
      <c r="W770" s="2" t="n">
        <v>10</v>
      </c>
      <c r="X770" s="2"/>
      <c r="Y770" s="2"/>
      <c r="Z770" s="2"/>
      <c r="AA770" s="2"/>
      <c r="AB770" s="2"/>
      <c r="AC770" s="2"/>
      <c r="AD770" s="2" t="s">
        <v>551</v>
      </c>
      <c r="AE770" s="2"/>
      <c r="AF770" s="2"/>
      <c r="AG770" s="2" t="s">
        <v>8149</v>
      </c>
      <c r="AH770" s="2" t="s">
        <v>8150</v>
      </c>
      <c r="AI770" s="2"/>
      <c r="AJ770" s="2"/>
      <c r="AK770" s="2"/>
      <c r="AL770" s="2"/>
      <c r="AM770" s="2"/>
      <c r="AN770" s="2" t="s">
        <v>172</v>
      </c>
      <c r="AO770" s="2" t="s">
        <v>8151</v>
      </c>
      <c r="AP770" s="2" t="s">
        <v>89</v>
      </c>
    </row>
    <row r="771" customFormat="false" ht="15" hidden="false" customHeight="false" outlineLevel="0" collapsed="false">
      <c r="A771" s="8" t="s">
        <v>8152</v>
      </c>
      <c r="B771" s="8" t="s">
        <v>8152</v>
      </c>
      <c r="C771" s="2" t="s">
        <v>8153</v>
      </c>
      <c r="D771" s="2" t="s">
        <v>993</v>
      </c>
      <c r="E771" s="2" t="s">
        <v>994</v>
      </c>
      <c r="F771" s="9" t="n">
        <f aca="false">Precios!N771</f>
        <v>475</v>
      </c>
      <c r="G771" s="2" t="n">
        <v>48</v>
      </c>
      <c r="H771" s="10" t="str">
        <f aca="false">Parámetros!$B$28</f>
        <v>Nuevo</v>
      </c>
      <c r="I771" s="10" t="str">
        <f aca="false">Parámetros!$B$29</f>
        <v>Clásica</v>
      </c>
      <c r="J771" s="11" t="s">
        <v>8154</v>
      </c>
      <c r="K771" s="10" t="str">
        <f aca="false">Parámetros!$B$30</f>
        <v>Mercado Envíos</v>
      </c>
      <c r="L771" s="2" t="str">
        <f aca="false">IF(F771&gt;=Parámetros!$B$7,"Envío gratis (obligatorio en Mercado Libre)",Parámetros!$B$31)</f>
        <v>Envío gratis (obligatorio en Mercado Libre)</v>
      </c>
      <c r="M771" s="10" t="str">
        <f aca="false">Parámetros!$B$32</f>
        <v>No acepto</v>
      </c>
      <c r="N771" s="10" t="str">
        <f aca="false">Parámetros!$B$33</f>
        <v>Sin garantía</v>
      </c>
      <c r="O771" s="2"/>
      <c r="P771" s="2" t="s">
        <v>1918</v>
      </c>
      <c r="Q771" s="2" t="s">
        <v>3520</v>
      </c>
      <c r="R771" s="2" t="s">
        <v>1918</v>
      </c>
      <c r="S771" s="2"/>
      <c r="T771" s="2" t="s">
        <v>8155</v>
      </c>
      <c r="U771" s="2" t="n">
        <v>6</v>
      </c>
      <c r="V771" s="2" t="s">
        <v>1291</v>
      </c>
      <c r="W771" s="2" t="n">
        <v>6</v>
      </c>
      <c r="X771" s="2" t="s">
        <v>1923</v>
      </c>
      <c r="Y771" s="2" t="s">
        <v>3894</v>
      </c>
      <c r="Z771" s="2" t="s">
        <v>1294</v>
      </c>
      <c r="AA771" s="2"/>
      <c r="AB771" s="2"/>
      <c r="AC771" s="2"/>
      <c r="AD771" s="2"/>
      <c r="AE771" s="2"/>
      <c r="AF771" s="2" t="s">
        <v>8156</v>
      </c>
      <c r="AG771" s="2" t="s">
        <v>8157</v>
      </c>
      <c r="AH771" s="2" t="s">
        <v>8158</v>
      </c>
      <c r="AI771" s="2"/>
      <c r="AJ771" s="2"/>
      <c r="AK771" s="2"/>
      <c r="AL771" s="2"/>
      <c r="AM771" s="2"/>
      <c r="AN771" s="2" t="s">
        <v>87</v>
      </c>
      <c r="AO771" s="2" t="s">
        <v>8159</v>
      </c>
      <c r="AP771" s="2" t="s">
        <v>89</v>
      </c>
    </row>
    <row r="772" customFormat="false" ht="15" hidden="false" customHeight="false" outlineLevel="0" collapsed="false">
      <c r="A772" s="8" t="s">
        <v>8160</v>
      </c>
      <c r="B772" s="8" t="s">
        <v>8160</v>
      </c>
      <c r="C772" s="2" t="s">
        <v>8161</v>
      </c>
      <c r="D772" s="2" t="s">
        <v>237</v>
      </c>
      <c r="E772" s="2" t="s">
        <v>238</v>
      </c>
      <c r="F772" s="9" t="n">
        <f aca="false">Precios!N772</f>
        <v>223</v>
      </c>
      <c r="G772" s="2" t="n">
        <v>167</v>
      </c>
      <c r="H772" s="10" t="str">
        <f aca="false">Parámetros!$B$28</f>
        <v>Nuevo</v>
      </c>
      <c r="I772" s="10" t="str">
        <f aca="false">Parámetros!$B$29</f>
        <v>Clásica</v>
      </c>
      <c r="J772" s="11" t="s">
        <v>8162</v>
      </c>
      <c r="K772" s="10" t="str">
        <f aca="false">Parámetros!$B$30</f>
        <v>Mercado Envíos</v>
      </c>
      <c r="L772" s="2" t="str">
        <f aca="false">IF(F772&gt;=Parámetros!$B$7,"Envío gratis (obligatorio en Mercado Libre)",Parámetros!$B$31)</f>
        <v>A cargo del comprador</v>
      </c>
      <c r="M772" s="10" t="str">
        <f aca="false">Parámetros!$B$32</f>
        <v>No acepto</v>
      </c>
      <c r="N772" s="10" t="str">
        <f aca="false">Parámetros!$B$33</f>
        <v>Sin garantía</v>
      </c>
      <c r="O772" s="2"/>
      <c r="P772" s="2" t="s">
        <v>8163</v>
      </c>
      <c r="Q772" s="2" t="s">
        <v>8164</v>
      </c>
      <c r="R772" s="2" t="s">
        <v>8165</v>
      </c>
      <c r="S772" s="2" t="s">
        <v>7350</v>
      </c>
      <c r="T772" s="2" t="s">
        <v>8166</v>
      </c>
      <c r="U772" s="2" t="n">
        <v>120</v>
      </c>
      <c r="V772" s="2" t="s">
        <v>77</v>
      </c>
      <c r="W772" s="2" t="n">
        <v>1</v>
      </c>
      <c r="X772" s="2" t="s">
        <v>1229</v>
      </c>
      <c r="Y772" s="2" t="s">
        <v>1317</v>
      </c>
      <c r="Z772" s="2" t="s">
        <v>133</v>
      </c>
      <c r="AA772" s="2" t="s">
        <v>248</v>
      </c>
      <c r="AB772" s="2"/>
      <c r="AC772" s="2" t="s">
        <v>2564</v>
      </c>
      <c r="AD772" s="2"/>
      <c r="AE772" s="2"/>
      <c r="AF772" s="2" t="s">
        <v>8167</v>
      </c>
      <c r="AG772" s="2" t="s">
        <v>8168</v>
      </c>
      <c r="AH772" s="2" t="s">
        <v>8169</v>
      </c>
      <c r="AI772" s="2" t="s">
        <v>8170</v>
      </c>
      <c r="AJ772" s="2"/>
      <c r="AK772" s="2"/>
      <c r="AL772" s="2"/>
      <c r="AM772" s="2"/>
      <c r="AN772" s="2" t="s">
        <v>87</v>
      </c>
      <c r="AO772" s="2" t="s">
        <v>8171</v>
      </c>
      <c r="AP772" s="2" t="s">
        <v>89</v>
      </c>
    </row>
    <row r="773" customFormat="false" ht="15" hidden="false" customHeight="false" outlineLevel="0" collapsed="false">
      <c r="A773" s="8" t="s">
        <v>8172</v>
      </c>
      <c r="B773" s="8" t="s">
        <v>8172</v>
      </c>
      <c r="C773" s="2" t="s">
        <v>8173</v>
      </c>
      <c r="D773" s="2" t="s">
        <v>993</v>
      </c>
      <c r="E773" s="2" t="s">
        <v>994</v>
      </c>
      <c r="F773" s="9" t="n">
        <f aca="false">Precios!N773</f>
        <v>660</v>
      </c>
      <c r="G773" s="2" t="n">
        <v>15</v>
      </c>
      <c r="H773" s="10" t="str">
        <f aca="false">Parámetros!$B$28</f>
        <v>Nuevo</v>
      </c>
      <c r="I773" s="10" t="str">
        <f aca="false">Parámetros!$B$29</f>
        <v>Clásica</v>
      </c>
      <c r="J773" s="11" t="s">
        <v>8174</v>
      </c>
      <c r="K773" s="10" t="str">
        <f aca="false">Parámetros!$B$30</f>
        <v>Mercado Envíos</v>
      </c>
      <c r="L773" s="2" t="str">
        <f aca="false">IF(F773&gt;=Parámetros!$B$7,"Envío gratis (obligatorio en Mercado Libre)",Parámetros!$B$31)</f>
        <v>Envío gratis (obligatorio en Mercado Libre)</v>
      </c>
      <c r="M773" s="10" t="str">
        <f aca="false">Parámetros!$B$32</f>
        <v>No acepto</v>
      </c>
      <c r="N773" s="10" t="str">
        <f aca="false">Parámetros!$B$33</f>
        <v>Sin garantía</v>
      </c>
      <c r="O773" s="2"/>
      <c r="P773" s="2" t="s">
        <v>8175</v>
      </c>
      <c r="Q773" s="2" t="s">
        <v>2747</v>
      </c>
      <c r="R773" s="2" t="s">
        <v>8175</v>
      </c>
      <c r="S773" s="2"/>
      <c r="T773" s="2" t="s">
        <v>6532</v>
      </c>
      <c r="U773" s="2" t="n">
        <v>20</v>
      </c>
      <c r="V773" s="2" t="s">
        <v>130</v>
      </c>
      <c r="W773" s="2" t="n">
        <v>20</v>
      </c>
      <c r="X773" s="2" t="s">
        <v>8176</v>
      </c>
      <c r="Y773" s="2" t="s">
        <v>2046</v>
      </c>
      <c r="Z773" s="2" t="s">
        <v>133</v>
      </c>
      <c r="AA773" s="2"/>
      <c r="AB773" s="2"/>
      <c r="AC773" s="2"/>
      <c r="AD773" s="2"/>
      <c r="AE773" s="2"/>
      <c r="AF773" s="2"/>
      <c r="AG773" s="2" t="s">
        <v>8177</v>
      </c>
      <c r="AH773" s="2" t="s">
        <v>8178</v>
      </c>
      <c r="AI773" s="2"/>
      <c r="AJ773" s="2"/>
      <c r="AK773" s="2"/>
      <c r="AL773" s="2"/>
      <c r="AM773" s="2"/>
      <c r="AN773" s="2" t="s">
        <v>87</v>
      </c>
      <c r="AO773" s="2" t="s">
        <v>8179</v>
      </c>
      <c r="AP773" s="2" t="s">
        <v>89</v>
      </c>
    </row>
    <row r="774" customFormat="false" ht="15" hidden="false" customHeight="false" outlineLevel="0" collapsed="false">
      <c r="A774" s="8" t="s">
        <v>8180</v>
      </c>
      <c r="B774" s="8" t="s">
        <v>8180</v>
      </c>
      <c r="C774" s="2" t="s">
        <v>8181</v>
      </c>
      <c r="D774" s="2" t="s">
        <v>1641</v>
      </c>
      <c r="E774" s="2" t="s">
        <v>1642</v>
      </c>
      <c r="F774" s="9" t="n">
        <f aca="false">Precios!N774</f>
        <v>1107</v>
      </c>
      <c r="G774" s="2" t="n">
        <v>10</v>
      </c>
      <c r="H774" s="10" t="str">
        <f aca="false">Parámetros!$B$28</f>
        <v>Nuevo</v>
      </c>
      <c r="I774" s="10" t="str">
        <f aca="false">Parámetros!$B$29</f>
        <v>Clásica</v>
      </c>
      <c r="J774" s="11" t="s">
        <v>8182</v>
      </c>
      <c r="K774" s="10" t="str">
        <f aca="false">Parámetros!$B$30</f>
        <v>Mercado Envíos</v>
      </c>
      <c r="L774" s="2" t="str">
        <f aca="false">IF(F774&gt;=Parámetros!$B$7,"Envío gratis (obligatorio en Mercado Libre)",Parámetros!$B$31)</f>
        <v>Envío gratis (obligatorio en Mercado Libre)</v>
      </c>
      <c r="M774" s="10" t="str">
        <f aca="false">Parámetros!$B$32</f>
        <v>No acepto</v>
      </c>
      <c r="N774" s="10" t="str">
        <f aca="false">Parámetros!$B$33</f>
        <v>Sin garantía</v>
      </c>
      <c r="O774" s="2"/>
      <c r="P774" s="2" t="s">
        <v>8183</v>
      </c>
      <c r="Q774" s="2" t="s">
        <v>2747</v>
      </c>
      <c r="R774" s="2" t="s">
        <v>8184</v>
      </c>
      <c r="S774" s="2"/>
      <c r="T774" s="2" t="s">
        <v>8185</v>
      </c>
      <c r="U774" s="2" t="n">
        <v>3</v>
      </c>
      <c r="V774" s="2" t="s">
        <v>100</v>
      </c>
      <c r="W774" s="2" t="n">
        <v>1</v>
      </c>
      <c r="X774" s="2" t="s">
        <v>8186</v>
      </c>
      <c r="Y774" s="2" t="s">
        <v>1888</v>
      </c>
      <c r="Z774" s="2" t="s">
        <v>337</v>
      </c>
      <c r="AA774" s="2"/>
      <c r="AB774" s="2"/>
      <c r="AC774" s="2"/>
      <c r="AD774" s="2"/>
      <c r="AE774" s="2"/>
      <c r="AF774" s="2" t="s">
        <v>8187</v>
      </c>
      <c r="AG774" s="2" t="s">
        <v>8188</v>
      </c>
      <c r="AH774" s="2" t="s">
        <v>8189</v>
      </c>
      <c r="AI774" s="2" t="s">
        <v>8190</v>
      </c>
      <c r="AJ774" s="2" t="s">
        <v>8191</v>
      </c>
      <c r="AK774" s="2"/>
      <c r="AL774" s="2"/>
      <c r="AM774" s="2"/>
      <c r="AN774" s="2" t="s">
        <v>87</v>
      </c>
      <c r="AO774" s="2" t="s">
        <v>8192</v>
      </c>
      <c r="AP774" s="2" t="s">
        <v>89</v>
      </c>
    </row>
    <row r="775" customFormat="false" ht="15" hidden="false" customHeight="false" outlineLevel="0" collapsed="false">
      <c r="A775" s="8" t="s">
        <v>8193</v>
      </c>
      <c r="B775" s="8" t="s">
        <v>8193</v>
      </c>
      <c r="C775" s="2" t="s">
        <v>8194</v>
      </c>
      <c r="D775" s="2" t="s">
        <v>345</v>
      </c>
      <c r="E775" s="2" t="s">
        <v>346</v>
      </c>
      <c r="F775" s="9" t="n">
        <f aca="false">Precios!N775</f>
        <v>641</v>
      </c>
      <c r="G775" s="2" t="n">
        <v>7</v>
      </c>
      <c r="H775" s="10" t="str">
        <f aca="false">Parámetros!$B$28</f>
        <v>Nuevo</v>
      </c>
      <c r="I775" s="10" t="str">
        <f aca="false">Parámetros!$B$29</f>
        <v>Clásica</v>
      </c>
      <c r="J775" s="11" t="s">
        <v>8195</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8196</v>
      </c>
      <c r="P775" s="2" t="s">
        <v>1861</v>
      </c>
      <c r="Q775" s="2" t="s">
        <v>8197</v>
      </c>
      <c r="R775" s="2" t="s">
        <v>8198</v>
      </c>
      <c r="S775" s="2"/>
      <c r="T775" s="2" t="s">
        <v>6532</v>
      </c>
      <c r="U775" s="2" t="n">
        <v>20</v>
      </c>
      <c r="V775" s="2" t="s">
        <v>130</v>
      </c>
      <c r="W775" s="2" t="n">
        <v>20</v>
      </c>
      <c r="X775" s="2" t="s">
        <v>8199</v>
      </c>
      <c r="Y775" s="2" t="s">
        <v>8200</v>
      </c>
      <c r="Z775" s="2" t="s">
        <v>133</v>
      </c>
      <c r="AA775" s="2"/>
      <c r="AB775" s="2"/>
      <c r="AC775" s="2"/>
      <c r="AD775" s="2"/>
      <c r="AE775" s="2"/>
      <c r="AF775" s="2"/>
      <c r="AG775" s="2" t="s">
        <v>8201</v>
      </c>
      <c r="AH775" s="2" t="s">
        <v>8202</v>
      </c>
      <c r="AI775" s="2" t="s">
        <v>8203</v>
      </c>
      <c r="AJ775" s="2"/>
      <c r="AK775" s="2"/>
      <c r="AL775" s="2"/>
      <c r="AM775" s="2"/>
      <c r="AN775" s="2" t="s">
        <v>87</v>
      </c>
      <c r="AO775" s="2" t="s">
        <v>8204</v>
      </c>
      <c r="AP775" s="2" t="s">
        <v>89</v>
      </c>
    </row>
    <row r="776" customFormat="false" ht="15" hidden="false" customHeight="false" outlineLevel="0" collapsed="false">
      <c r="A776" s="8" t="s">
        <v>8205</v>
      </c>
      <c r="B776" s="8" t="s">
        <v>8205</v>
      </c>
      <c r="C776" s="2" t="s">
        <v>8206</v>
      </c>
      <c r="D776" s="2" t="s">
        <v>963</v>
      </c>
      <c r="E776" s="2" t="s">
        <v>964</v>
      </c>
      <c r="F776" s="9" t="n">
        <f aca="false">Precios!N776</f>
        <v>1007</v>
      </c>
      <c r="G776" s="2" t="n">
        <v>0</v>
      </c>
      <c r="H776" s="10" t="str">
        <f aca="false">Parámetros!$B$28</f>
        <v>Nuevo</v>
      </c>
      <c r="I776" s="10" t="str">
        <f aca="false">Parámetros!$B$29</f>
        <v>Clásica</v>
      </c>
      <c r="J776" s="11" t="s">
        <v>8207</v>
      </c>
      <c r="K776" s="10" t="str">
        <f aca="false">Parámetros!$B$30</f>
        <v>Mercado Envíos</v>
      </c>
      <c r="L776" s="2" t="str">
        <f aca="false">IF(F776&gt;=Parámetros!$B$7,"Envío gratis (obligatorio en Mercado Libre)",Parámetros!$B$31)</f>
        <v>Envío gratis (obligatorio en Mercado Libre)</v>
      </c>
      <c r="M776" s="10" t="str">
        <f aca="false">Parámetros!$B$32</f>
        <v>No acepto</v>
      </c>
      <c r="N776" s="10" t="str">
        <f aca="false">Parámetros!$B$33</f>
        <v>Sin garantía</v>
      </c>
      <c r="O776" s="2"/>
      <c r="P776" s="2" t="s">
        <v>1682</v>
      </c>
      <c r="Q776" s="2" t="s">
        <v>8208</v>
      </c>
      <c r="R776" s="2" t="s">
        <v>8209</v>
      </c>
      <c r="S776" s="2"/>
      <c r="T776" s="2" t="s">
        <v>4850</v>
      </c>
      <c r="U776" s="2" t="n">
        <v>30</v>
      </c>
      <c r="V776" s="2" t="s">
        <v>130</v>
      </c>
      <c r="W776" s="2" t="n">
        <v>30</v>
      </c>
      <c r="X776" s="2" t="s">
        <v>8210</v>
      </c>
      <c r="Y776" s="2" t="s">
        <v>8211</v>
      </c>
      <c r="Z776" s="2" t="s">
        <v>133</v>
      </c>
      <c r="AA776" s="2"/>
      <c r="AB776" s="2"/>
      <c r="AC776" s="2"/>
      <c r="AD776" s="2"/>
      <c r="AE776" s="2"/>
      <c r="AF776" s="2" t="s">
        <v>8212</v>
      </c>
      <c r="AG776" s="2" t="s">
        <v>8213</v>
      </c>
      <c r="AH776" s="2" t="s">
        <v>8214</v>
      </c>
      <c r="AI776" s="2" t="s">
        <v>8215</v>
      </c>
      <c r="AJ776" s="2"/>
      <c r="AK776" s="2"/>
      <c r="AL776" s="2"/>
      <c r="AM776" s="2"/>
      <c r="AN776" s="2" t="s">
        <v>87</v>
      </c>
      <c r="AO776" s="2" t="s">
        <v>8216</v>
      </c>
      <c r="AP776" s="2" t="s">
        <v>89</v>
      </c>
    </row>
    <row r="777" customFormat="false" ht="15" hidden="false" customHeight="false" outlineLevel="0" collapsed="false">
      <c r="A777" s="8" t="s">
        <v>8217</v>
      </c>
      <c r="B777" s="8" t="s">
        <v>8217</v>
      </c>
      <c r="C777" s="2" t="s">
        <v>8218</v>
      </c>
      <c r="D777" s="2" t="s">
        <v>448</v>
      </c>
      <c r="E777" s="2" t="s">
        <v>449</v>
      </c>
      <c r="F777" s="9" t="n">
        <f aca="false">Precios!N777</f>
        <v>260</v>
      </c>
      <c r="G777" s="2" t="n">
        <v>101</v>
      </c>
      <c r="H777" s="10" t="str">
        <f aca="false">Parámetros!$B$28</f>
        <v>Nuevo</v>
      </c>
      <c r="I777" s="10" t="str">
        <f aca="false">Parámetros!$B$29</f>
        <v>Clásica</v>
      </c>
      <c r="J777" s="11" t="s">
        <v>8219</v>
      </c>
      <c r="K777" s="10" t="str">
        <f aca="false">Parámetros!$B$30</f>
        <v>Mercado Envíos</v>
      </c>
      <c r="L777" s="2" t="str">
        <f aca="false">IF(F777&gt;=Parámetros!$B$7,"Envío gratis (obligatorio en Mercado Libre)",Parámetros!$B$31)</f>
        <v>A cargo del comprador</v>
      </c>
      <c r="M777" s="10" t="str">
        <f aca="false">Parámetros!$B$32</f>
        <v>No acepto</v>
      </c>
      <c r="N777" s="10" t="str">
        <f aca="false">Parámetros!$B$33</f>
        <v>Sin garantía</v>
      </c>
      <c r="O777" s="2"/>
      <c r="P777" s="2" t="s">
        <v>3310</v>
      </c>
      <c r="Q777" s="2" t="s">
        <v>3498</v>
      </c>
      <c r="R777" s="2" t="s">
        <v>3310</v>
      </c>
      <c r="S777" s="2"/>
      <c r="T777" s="2" t="s">
        <v>8220</v>
      </c>
      <c r="U777" s="2" t="n">
        <v>100</v>
      </c>
      <c r="V777" s="2" t="s">
        <v>77</v>
      </c>
      <c r="W777" s="2" t="n">
        <v>1</v>
      </c>
      <c r="X777" s="2" t="s">
        <v>3311</v>
      </c>
      <c r="Y777" s="2" t="s">
        <v>3256</v>
      </c>
      <c r="Z777" s="2" t="s">
        <v>133</v>
      </c>
      <c r="AA777" s="2"/>
      <c r="AB777" s="2"/>
      <c r="AC777" s="2"/>
      <c r="AD777" s="2"/>
      <c r="AE777" s="2"/>
      <c r="AF777" s="2"/>
      <c r="AG777" s="2" t="s">
        <v>8221</v>
      </c>
      <c r="AH777" s="2" t="s">
        <v>8222</v>
      </c>
      <c r="AI777" s="2"/>
      <c r="AJ777" s="2"/>
      <c r="AK777" s="2"/>
      <c r="AL777" s="2"/>
      <c r="AM777" s="2"/>
      <c r="AN777" s="2" t="s">
        <v>87</v>
      </c>
      <c r="AO777" s="2" t="s">
        <v>8223</v>
      </c>
      <c r="AP777" s="2" t="s">
        <v>89</v>
      </c>
    </row>
    <row r="778" customFormat="false" ht="15" hidden="false" customHeight="false" outlineLevel="0" collapsed="false">
      <c r="A778" s="8" t="s">
        <v>8224</v>
      </c>
      <c r="B778" s="8" t="s">
        <v>8224</v>
      </c>
      <c r="C778" s="2" t="s">
        <v>8225</v>
      </c>
      <c r="D778" s="2" t="s">
        <v>68</v>
      </c>
      <c r="E778" s="2" t="s">
        <v>69</v>
      </c>
      <c r="F778" s="9" t="n">
        <f aca="false">Precios!N778</f>
        <v>329</v>
      </c>
      <c r="G778" s="2" t="n">
        <v>187</v>
      </c>
      <c r="H778" s="10" t="str">
        <f aca="false">Parámetros!$B$28</f>
        <v>Nuevo</v>
      </c>
      <c r="I778" s="10" t="str">
        <f aca="false">Parámetros!$B$29</f>
        <v>Clásica</v>
      </c>
      <c r="J778" s="11" t="s">
        <v>8226</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c r="P778" s="2" t="s">
        <v>8227</v>
      </c>
      <c r="Q778" s="2" t="s">
        <v>332</v>
      </c>
      <c r="R778" s="2" t="s">
        <v>8228</v>
      </c>
      <c r="S778" s="2"/>
      <c r="T778" s="2" t="s">
        <v>4826</v>
      </c>
      <c r="U778" s="2" t="n">
        <v>30</v>
      </c>
      <c r="V778" s="2" t="s">
        <v>217</v>
      </c>
      <c r="W778" s="2" t="n">
        <v>30</v>
      </c>
      <c r="X778" s="2" t="s">
        <v>8229</v>
      </c>
      <c r="Y778" s="2" t="s">
        <v>2737</v>
      </c>
      <c r="Z778" s="2" t="s">
        <v>133</v>
      </c>
      <c r="AA778" s="2"/>
      <c r="AB778" s="2"/>
      <c r="AC778" s="2"/>
      <c r="AD778" s="2"/>
      <c r="AE778" s="2"/>
      <c r="AF778" s="2"/>
      <c r="AG778" s="2" t="s">
        <v>8230</v>
      </c>
      <c r="AH778" s="2" t="s">
        <v>8231</v>
      </c>
      <c r="AI778" s="2"/>
      <c r="AJ778" s="2"/>
      <c r="AK778" s="2"/>
      <c r="AL778" s="2"/>
      <c r="AM778" s="2"/>
      <c r="AN778" s="2" t="s">
        <v>87</v>
      </c>
      <c r="AO778" s="2" t="s">
        <v>8232</v>
      </c>
      <c r="AP778" s="2" t="s">
        <v>89</v>
      </c>
    </row>
    <row r="779" customFormat="false" ht="15" hidden="false" customHeight="false" outlineLevel="0" collapsed="false">
      <c r="A779" s="8" t="s">
        <v>8233</v>
      </c>
      <c r="B779" s="8" t="s">
        <v>8233</v>
      </c>
      <c r="C779" s="2" t="s">
        <v>8234</v>
      </c>
      <c r="D779" s="2" t="s">
        <v>704</v>
      </c>
      <c r="E779" s="2" t="s">
        <v>705</v>
      </c>
      <c r="F779" s="9" t="n">
        <f aca="false">Precios!N779</f>
        <v>446</v>
      </c>
      <c r="G779" s="2" t="n">
        <v>5</v>
      </c>
      <c r="H779" s="10" t="str">
        <f aca="false">Parámetros!$B$28</f>
        <v>Nuevo</v>
      </c>
      <c r="I779" s="10" t="str">
        <f aca="false">Parámetros!$B$29</f>
        <v>Clásica</v>
      </c>
      <c r="J779" s="11" t="s">
        <v>8235</v>
      </c>
      <c r="K779" s="10" t="str">
        <f aca="false">Parámetros!$B$30</f>
        <v>Mercado Envíos</v>
      </c>
      <c r="L779" s="2" t="str">
        <f aca="false">IF(F779&gt;=Parámetros!$B$7,"Envío gratis (obligatorio en Mercado Libre)",Parámetros!$B$31)</f>
        <v>Envío gratis (obligatorio en Mercado Libre)</v>
      </c>
      <c r="M779" s="10" t="str">
        <f aca="false">Parámetros!$B$32</f>
        <v>No acepto</v>
      </c>
      <c r="N779" s="10" t="str">
        <f aca="false">Parámetros!$B$33</f>
        <v>Sin garantía</v>
      </c>
      <c r="O779" s="2"/>
      <c r="P779" s="2" t="s">
        <v>7504</v>
      </c>
      <c r="Q779" s="2" t="s">
        <v>1573</v>
      </c>
      <c r="R779" s="2" t="s">
        <v>7504</v>
      </c>
      <c r="S779" s="2"/>
      <c r="T779" s="2" t="s">
        <v>8236</v>
      </c>
      <c r="U779" s="2" t="n">
        <v>90</v>
      </c>
      <c r="V779" s="2" t="s">
        <v>77</v>
      </c>
      <c r="W779" s="2" t="n">
        <v>1</v>
      </c>
      <c r="X779" s="2" t="s">
        <v>7506</v>
      </c>
      <c r="Y779" s="2" t="s">
        <v>8237</v>
      </c>
      <c r="Z779" s="2" t="s">
        <v>133</v>
      </c>
      <c r="AA779" s="2"/>
      <c r="AB779" s="2"/>
      <c r="AC779" s="2"/>
      <c r="AD779" s="2"/>
      <c r="AE779" s="2"/>
      <c r="AF779" s="2"/>
      <c r="AG779" s="2" t="s">
        <v>8238</v>
      </c>
      <c r="AH779" s="2" t="s">
        <v>8239</v>
      </c>
      <c r="AI779" s="2"/>
      <c r="AJ779" s="2"/>
      <c r="AK779" s="2"/>
      <c r="AL779" s="2"/>
      <c r="AM779" s="2"/>
      <c r="AN779" s="2" t="s">
        <v>87</v>
      </c>
      <c r="AO779" s="2" t="s">
        <v>8240</v>
      </c>
      <c r="AP779" s="2" t="s">
        <v>89</v>
      </c>
    </row>
    <row r="780" customFormat="false" ht="15" hidden="false" customHeight="false" outlineLevel="0" collapsed="false">
      <c r="A780" s="8" t="s">
        <v>8241</v>
      </c>
      <c r="B780" s="8" t="s">
        <v>8241</v>
      </c>
      <c r="C780" s="2" t="s">
        <v>8242</v>
      </c>
      <c r="D780" s="2" t="s">
        <v>237</v>
      </c>
      <c r="E780" s="2" t="s">
        <v>238</v>
      </c>
      <c r="F780" s="9" t="n">
        <f aca="false">Precios!N780</f>
        <v>318</v>
      </c>
      <c r="G780" s="2" t="n">
        <v>24</v>
      </c>
      <c r="H780" s="10" t="str">
        <f aca="false">Parámetros!$B$28</f>
        <v>Nuevo</v>
      </c>
      <c r="I780" s="10" t="str">
        <f aca="false">Parámetros!$B$29</f>
        <v>Clásica</v>
      </c>
      <c r="J780" s="11" t="s">
        <v>8243</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c r="P780" s="2" t="s">
        <v>8244</v>
      </c>
      <c r="Q780" s="2" t="s">
        <v>126</v>
      </c>
      <c r="R780" s="2" t="s">
        <v>8244</v>
      </c>
      <c r="S780" s="2"/>
      <c r="T780" s="2" t="s">
        <v>8245</v>
      </c>
      <c r="U780" s="2" t="n">
        <v>100</v>
      </c>
      <c r="V780" s="2" t="s">
        <v>1575</v>
      </c>
      <c r="W780" s="2" t="n">
        <v>100</v>
      </c>
      <c r="X780" s="2" t="s">
        <v>8246</v>
      </c>
      <c r="Y780" s="2" t="s">
        <v>8247</v>
      </c>
      <c r="Z780" s="2" t="s">
        <v>133</v>
      </c>
      <c r="AA780" s="2"/>
      <c r="AB780" s="2"/>
      <c r="AC780" s="2"/>
      <c r="AD780" s="2"/>
      <c r="AE780" s="2"/>
      <c r="AF780" s="2"/>
      <c r="AG780" s="2" t="s">
        <v>8248</v>
      </c>
      <c r="AH780" s="2" t="s">
        <v>8249</v>
      </c>
      <c r="AI780" s="2" t="s">
        <v>8250</v>
      </c>
      <c r="AJ780" s="2"/>
      <c r="AK780" s="2"/>
      <c r="AL780" s="2"/>
      <c r="AM780" s="2"/>
      <c r="AN780" s="2" t="s">
        <v>87</v>
      </c>
      <c r="AO780" s="2" t="s">
        <v>8251</v>
      </c>
      <c r="AP780" s="2" t="s">
        <v>89</v>
      </c>
    </row>
    <row r="781" customFormat="false" ht="15" hidden="false" customHeight="false" outlineLevel="0" collapsed="false">
      <c r="A781" s="8" t="s">
        <v>8252</v>
      </c>
      <c r="B781" s="8" t="s">
        <v>8252</v>
      </c>
      <c r="C781" s="2" t="s">
        <v>8253</v>
      </c>
      <c r="D781" s="2" t="s">
        <v>345</v>
      </c>
      <c r="E781" s="2" t="s">
        <v>346</v>
      </c>
      <c r="F781" s="9" t="n">
        <f aca="false">Precios!N781</f>
        <v>838</v>
      </c>
      <c r="G781" s="2" t="n">
        <v>19</v>
      </c>
      <c r="H781" s="10" t="str">
        <f aca="false">Parámetros!$B$28</f>
        <v>Nuevo</v>
      </c>
      <c r="I781" s="10" t="str">
        <f aca="false">Parámetros!$B$29</f>
        <v>Clásica</v>
      </c>
      <c r="J781" s="11" t="s">
        <v>8254</v>
      </c>
      <c r="K781" s="10" t="str">
        <f aca="false">Parámetros!$B$30</f>
        <v>Mercado Envíos</v>
      </c>
      <c r="L781" s="2" t="str">
        <f aca="false">IF(F781&gt;=Parámetros!$B$7,"Envío gratis (obligatorio en Mercado Libre)",Parámetros!$B$31)</f>
        <v>Envío gratis (obligatorio en Mercado Libre)</v>
      </c>
      <c r="M781" s="10" t="str">
        <f aca="false">Parámetros!$B$32</f>
        <v>No acepto</v>
      </c>
      <c r="N781" s="10" t="str">
        <f aca="false">Parámetros!$B$33</f>
        <v>Sin garantía</v>
      </c>
      <c r="O781" s="2"/>
      <c r="P781" s="2" t="s">
        <v>8255</v>
      </c>
      <c r="Q781" s="2" t="s">
        <v>3446</v>
      </c>
      <c r="R781" s="2" t="s">
        <v>8255</v>
      </c>
      <c r="S781" s="2"/>
      <c r="T781" s="2" t="s">
        <v>8256</v>
      </c>
      <c r="U781" s="2" t="n">
        <v>4</v>
      </c>
      <c r="V781" s="2" t="s">
        <v>1575</v>
      </c>
      <c r="W781" s="2" t="n">
        <v>4</v>
      </c>
      <c r="X781" s="2" t="s">
        <v>8257</v>
      </c>
      <c r="Y781" s="2" t="s">
        <v>8258</v>
      </c>
      <c r="Z781" s="2" t="s">
        <v>133</v>
      </c>
      <c r="AA781" s="2"/>
      <c r="AB781" s="2"/>
      <c r="AC781" s="2"/>
      <c r="AD781" s="2"/>
      <c r="AE781" s="2"/>
      <c r="AF781" s="2"/>
      <c r="AG781" s="2" t="s">
        <v>8259</v>
      </c>
      <c r="AH781" s="2" t="s">
        <v>8260</v>
      </c>
      <c r="AI781" s="2"/>
      <c r="AJ781" s="2"/>
      <c r="AK781" s="2"/>
      <c r="AL781" s="2"/>
      <c r="AM781" s="2"/>
      <c r="AN781" s="2" t="s">
        <v>87</v>
      </c>
      <c r="AO781" s="2" t="s">
        <v>8261</v>
      </c>
      <c r="AP781" s="2" t="s">
        <v>89</v>
      </c>
    </row>
    <row r="782" customFormat="false" ht="15" hidden="false" customHeight="false" outlineLevel="0" collapsed="false">
      <c r="A782" s="8" t="s">
        <v>8262</v>
      </c>
      <c r="B782" s="8" t="s">
        <v>8262</v>
      </c>
      <c r="C782" s="2" t="s">
        <v>8263</v>
      </c>
      <c r="D782" s="2" t="s">
        <v>5988</v>
      </c>
      <c r="E782" s="2" t="s">
        <v>5989</v>
      </c>
      <c r="F782" s="9" t="n">
        <f aca="false">Precios!N782</f>
        <v>98</v>
      </c>
      <c r="G782" s="2" t="n">
        <v>63</v>
      </c>
      <c r="H782" s="10" t="str">
        <f aca="false">Parámetros!$B$28</f>
        <v>Nuevo</v>
      </c>
      <c r="I782" s="10" t="str">
        <f aca="false">Parámetros!$B$29</f>
        <v>Clásica</v>
      </c>
      <c r="J782" s="11" t="s">
        <v>8264</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c r="P782" s="2" t="s">
        <v>6043</v>
      </c>
      <c r="Q782" s="2" t="s">
        <v>5538</v>
      </c>
      <c r="R782" s="2" t="s">
        <v>6044</v>
      </c>
      <c r="S782" s="2" t="s">
        <v>8265</v>
      </c>
      <c r="T782" s="2" t="s">
        <v>8266</v>
      </c>
      <c r="U782" s="2" t="n">
        <v>153</v>
      </c>
      <c r="V782" s="2" t="s">
        <v>77</v>
      </c>
      <c r="W782" s="2" t="n">
        <v>1</v>
      </c>
      <c r="X782" s="2"/>
      <c r="Y782" s="2"/>
      <c r="Z782" s="2"/>
      <c r="AA782" s="2"/>
      <c r="AB782" s="2"/>
      <c r="AC782" s="2"/>
      <c r="AD782" s="2"/>
      <c r="AE782" s="2"/>
      <c r="AF782" s="2"/>
      <c r="AG782" s="2" t="s">
        <v>8267</v>
      </c>
      <c r="AH782" s="2" t="s">
        <v>8268</v>
      </c>
      <c r="AI782" s="2" t="s">
        <v>8269</v>
      </c>
      <c r="AJ782" s="2"/>
      <c r="AK782" s="2"/>
      <c r="AL782" s="2"/>
      <c r="AM782" s="2"/>
      <c r="AN782" s="2" t="s">
        <v>172</v>
      </c>
      <c r="AO782" s="2" t="s">
        <v>8270</v>
      </c>
      <c r="AP782" s="2" t="s">
        <v>89</v>
      </c>
    </row>
    <row r="783" customFormat="false" ht="15" hidden="false" customHeight="false" outlineLevel="0" collapsed="false">
      <c r="A783" s="8" t="s">
        <v>8271</v>
      </c>
      <c r="B783" s="8" t="s">
        <v>8271</v>
      </c>
      <c r="C783" s="2" t="s">
        <v>8272</v>
      </c>
      <c r="D783" s="2" t="s">
        <v>68</v>
      </c>
      <c r="E783" s="2" t="s">
        <v>69</v>
      </c>
      <c r="F783" s="9" t="n">
        <f aca="false">Precios!N783</f>
        <v>1401</v>
      </c>
      <c r="G783" s="2" t="n">
        <v>18</v>
      </c>
      <c r="H783" s="10" t="str">
        <f aca="false">Parámetros!$B$28</f>
        <v>Nuevo</v>
      </c>
      <c r="I783" s="10" t="str">
        <f aca="false">Parámetros!$B$29</f>
        <v>Clásica</v>
      </c>
      <c r="J783" s="11" t="s">
        <v>8273</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c r="P783" s="2" t="s">
        <v>8274</v>
      </c>
      <c r="Q783" s="2" t="s">
        <v>997</v>
      </c>
      <c r="R783" s="2" t="s">
        <v>8274</v>
      </c>
      <c r="S783" s="2"/>
      <c r="T783" s="2" t="s">
        <v>4850</v>
      </c>
      <c r="U783" s="2" t="n">
        <v>30</v>
      </c>
      <c r="V783" s="2" t="s">
        <v>130</v>
      </c>
      <c r="W783" s="2" t="n">
        <v>30</v>
      </c>
      <c r="X783" s="2" t="s">
        <v>8275</v>
      </c>
      <c r="Y783" s="2" t="s">
        <v>3161</v>
      </c>
      <c r="Z783" s="2" t="s">
        <v>133</v>
      </c>
      <c r="AA783" s="2"/>
      <c r="AB783" s="2"/>
      <c r="AC783" s="2"/>
      <c r="AD783" s="2"/>
      <c r="AE783" s="2"/>
      <c r="AF783" s="2"/>
      <c r="AG783" s="2" t="s">
        <v>8276</v>
      </c>
      <c r="AH783" s="2" t="s">
        <v>8277</v>
      </c>
      <c r="AI783" s="2"/>
      <c r="AJ783" s="2"/>
      <c r="AK783" s="2"/>
      <c r="AL783" s="2"/>
      <c r="AM783" s="2"/>
      <c r="AN783" s="2" t="s">
        <v>87</v>
      </c>
      <c r="AO783" s="2" t="s">
        <v>8278</v>
      </c>
      <c r="AP783" s="2" t="s">
        <v>89</v>
      </c>
    </row>
    <row r="784" customFormat="false" ht="15" hidden="false" customHeight="false" outlineLevel="0" collapsed="false">
      <c r="A784" s="8" t="s">
        <v>8279</v>
      </c>
      <c r="B784" s="8" t="s">
        <v>8279</v>
      </c>
      <c r="C784" s="2" t="s">
        <v>8280</v>
      </c>
      <c r="D784" s="2" t="s">
        <v>704</v>
      </c>
      <c r="E784" s="2" t="s">
        <v>705</v>
      </c>
      <c r="F784" s="9" t="n">
        <f aca="false">Precios!N784</f>
        <v>231</v>
      </c>
      <c r="G784" s="2" t="n">
        <v>0</v>
      </c>
      <c r="H784" s="10" t="str">
        <f aca="false">Parámetros!$B$28</f>
        <v>Nuevo</v>
      </c>
      <c r="I784" s="10" t="str">
        <f aca="false">Parámetros!$B$29</f>
        <v>Clásica</v>
      </c>
      <c r="J784" s="11" t="s">
        <v>8281</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c r="P784" s="2" t="s">
        <v>8282</v>
      </c>
      <c r="Q784" s="2" t="s">
        <v>6934</v>
      </c>
      <c r="R784" s="2" t="s">
        <v>4863</v>
      </c>
      <c r="S784" s="2" t="s">
        <v>8283</v>
      </c>
      <c r="T784" s="2" t="s">
        <v>6937</v>
      </c>
      <c r="U784" s="2" t="n">
        <v>50</v>
      </c>
      <c r="V784" s="2" t="s">
        <v>77</v>
      </c>
      <c r="W784" s="2" t="n">
        <v>1</v>
      </c>
      <c r="X784" s="2" t="s">
        <v>7273</v>
      </c>
      <c r="Y784" s="2"/>
      <c r="Z784" s="2" t="s">
        <v>3669</v>
      </c>
      <c r="AA784" s="2" t="s">
        <v>8284</v>
      </c>
      <c r="AB784" s="2"/>
      <c r="AC784" s="2"/>
      <c r="AD784" s="2"/>
      <c r="AE784" s="2"/>
      <c r="AF784" s="2"/>
      <c r="AG784" s="2" t="s">
        <v>8285</v>
      </c>
      <c r="AH784" s="2" t="s">
        <v>8286</v>
      </c>
      <c r="AI784" s="2"/>
      <c r="AJ784" s="2"/>
      <c r="AK784" s="2"/>
      <c r="AL784" s="2"/>
      <c r="AM784" s="2"/>
      <c r="AN784" s="2" t="s">
        <v>87</v>
      </c>
      <c r="AO784" s="2" t="s">
        <v>8287</v>
      </c>
      <c r="AP784" s="2" t="s">
        <v>89</v>
      </c>
    </row>
    <row r="785" customFormat="false" ht="15" hidden="false" customHeight="false" outlineLevel="0" collapsed="false">
      <c r="A785" s="8" t="s">
        <v>8288</v>
      </c>
      <c r="B785" s="8" t="s">
        <v>8288</v>
      </c>
      <c r="C785" s="2" t="s">
        <v>8289</v>
      </c>
      <c r="D785" s="2" t="s">
        <v>4135</v>
      </c>
      <c r="E785" s="2" t="s">
        <v>4136</v>
      </c>
      <c r="F785" s="9" t="n">
        <f aca="false">Precios!N785</f>
        <v>82</v>
      </c>
      <c r="G785" s="2" t="n">
        <v>144</v>
      </c>
      <c r="H785" s="10" t="str">
        <f aca="false">Parámetros!$B$28</f>
        <v>Nuevo</v>
      </c>
      <c r="I785" s="10" t="str">
        <f aca="false">Parámetros!$B$29</f>
        <v>Clásica</v>
      </c>
      <c r="J785" s="11" t="s">
        <v>8290</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c r="P785" s="2" t="s">
        <v>6786</v>
      </c>
      <c r="Q785" s="2"/>
      <c r="R785" s="2" t="s">
        <v>8291</v>
      </c>
      <c r="S785" s="2" t="s">
        <v>8292</v>
      </c>
      <c r="T785" s="2" t="s">
        <v>8293</v>
      </c>
      <c r="U785" s="2" t="n">
        <v>6</v>
      </c>
      <c r="V785" s="2" t="s">
        <v>168</v>
      </c>
      <c r="W785" s="2" t="n">
        <v>1</v>
      </c>
      <c r="X785" s="2"/>
      <c r="Y785" s="2"/>
      <c r="Z785" s="2"/>
      <c r="AA785" s="2"/>
      <c r="AB785" s="2"/>
      <c r="AC785" s="2"/>
      <c r="AD785" s="2"/>
      <c r="AE785" s="2"/>
      <c r="AF785" s="2"/>
      <c r="AG785" s="2" t="s">
        <v>8294</v>
      </c>
      <c r="AH785" s="2" t="s">
        <v>8295</v>
      </c>
      <c r="AI785" s="2" t="s">
        <v>8296</v>
      </c>
      <c r="AJ785" s="2"/>
      <c r="AK785" s="2"/>
      <c r="AL785" s="2"/>
      <c r="AM785" s="2"/>
      <c r="AN785" s="2" t="s">
        <v>172</v>
      </c>
      <c r="AO785" s="2" t="s">
        <v>8297</v>
      </c>
      <c r="AP785" s="2" t="s">
        <v>89</v>
      </c>
    </row>
    <row r="786" customFormat="false" ht="15" hidden="false" customHeight="false" outlineLevel="0" collapsed="false">
      <c r="A786" s="8" t="s">
        <v>8298</v>
      </c>
      <c r="B786" s="8" t="s">
        <v>8298</v>
      </c>
      <c r="C786" s="2" t="s">
        <v>8299</v>
      </c>
      <c r="D786" s="2" t="s">
        <v>993</v>
      </c>
      <c r="E786" s="2" t="s">
        <v>994</v>
      </c>
      <c r="F786" s="9" t="n">
        <f aca="false">Precios!N786</f>
        <v>377</v>
      </c>
      <c r="G786" s="2" t="n">
        <v>74</v>
      </c>
      <c r="H786" s="10" t="str">
        <f aca="false">Parámetros!$B$28</f>
        <v>Nuevo</v>
      </c>
      <c r="I786" s="10" t="str">
        <f aca="false">Parámetros!$B$29</f>
        <v>Clásica</v>
      </c>
      <c r="J786" s="11" t="s">
        <v>8300</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c r="P786" s="2" t="s">
        <v>2790</v>
      </c>
      <c r="Q786" s="2" t="s">
        <v>73</v>
      </c>
      <c r="R786" s="2"/>
      <c r="S786" s="2"/>
      <c r="T786" s="2" t="s">
        <v>1290</v>
      </c>
      <c r="U786" s="2" t="n">
        <v>6</v>
      </c>
      <c r="V786" s="2" t="s">
        <v>1291</v>
      </c>
      <c r="W786" s="2" t="n">
        <v>6</v>
      </c>
      <c r="X786" s="2" t="s">
        <v>8301</v>
      </c>
      <c r="Y786" s="2" t="s">
        <v>8302</v>
      </c>
      <c r="Z786" s="2" t="s">
        <v>1294</v>
      </c>
      <c r="AA786" s="2"/>
      <c r="AB786" s="2"/>
      <c r="AC786" s="2"/>
      <c r="AD786" s="2"/>
      <c r="AE786" s="2"/>
      <c r="AF786" s="2"/>
      <c r="AG786" s="2" t="s">
        <v>8303</v>
      </c>
      <c r="AH786" s="2" t="s">
        <v>8304</v>
      </c>
      <c r="AI786" s="2"/>
      <c r="AJ786" s="2"/>
      <c r="AK786" s="2"/>
      <c r="AL786" s="2"/>
      <c r="AM786" s="2"/>
      <c r="AN786" s="2" t="s">
        <v>87</v>
      </c>
      <c r="AO786" s="2" t="s">
        <v>8305</v>
      </c>
      <c r="AP786" s="2" t="s">
        <v>89</v>
      </c>
    </row>
    <row r="787" customFormat="false" ht="15" hidden="false" customHeight="false" outlineLevel="0" collapsed="false">
      <c r="A787" s="8" t="s">
        <v>8306</v>
      </c>
      <c r="B787" s="8" t="s">
        <v>8306</v>
      </c>
      <c r="C787" s="2" t="s">
        <v>8307</v>
      </c>
      <c r="D787" s="2" t="s">
        <v>1641</v>
      </c>
      <c r="E787" s="2" t="s">
        <v>1642</v>
      </c>
      <c r="F787" s="9" t="n">
        <f aca="false">Precios!N787</f>
        <v>223</v>
      </c>
      <c r="G787" s="2" t="n">
        <v>129</v>
      </c>
      <c r="H787" s="10" t="str">
        <f aca="false">Parámetros!$B$28</f>
        <v>Nuevo</v>
      </c>
      <c r="I787" s="10" t="str">
        <f aca="false">Parámetros!$B$29</f>
        <v>Clásica</v>
      </c>
      <c r="J787" s="11" t="s">
        <v>8308</v>
      </c>
      <c r="K787" s="10" t="str">
        <f aca="false">Parámetros!$B$30</f>
        <v>Mercado Envíos</v>
      </c>
      <c r="L787" s="2" t="str">
        <f aca="false">IF(F787&gt;=Parámetros!$B$7,"Envío gratis (obligatorio en Mercado Libre)",Parámetros!$B$31)</f>
        <v>A cargo del comprador</v>
      </c>
      <c r="M787" s="10" t="str">
        <f aca="false">Parámetros!$B$32</f>
        <v>No acepto</v>
      </c>
      <c r="N787" s="10" t="str">
        <f aca="false">Parámetros!$B$33</f>
        <v>Sin garantía</v>
      </c>
      <c r="O787" s="2"/>
      <c r="P787" s="2" t="s">
        <v>8309</v>
      </c>
      <c r="Q787" s="2" t="s">
        <v>741</v>
      </c>
      <c r="R787" s="2" t="s">
        <v>2086</v>
      </c>
      <c r="S787" s="2"/>
      <c r="T787" s="2" t="s">
        <v>7831</v>
      </c>
      <c r="U787" s="2" t="n">
        <v>72</v>
      </c>
      <c r="V787" s="2" t="s">
        <v>100</v>
      </c>
      <c r="W787" s="2" t="n">
        <v>1</v>
      </c>
      <c r="X787" s="2" t="s">
        <v>8310</v>
      </c>
      <c r="Y787" s="2" t="s">
        <v>8311</v>
      </c>
      <c r="Z787" s="2" t="s">
        <v>337</v>
      </c>
      <c r="AA787" s="2"/>
      <c r="AB787" s="2"/>
      <c r="AC787" s="2"/>
      <c r="AD787" s="2"/>
      <c r="AE787" s="2"/>
      <c r="AF787" s="2"/>
      <c r="AG787" s="2" t="s">
        <v>8312</v>
      </c>
      <c r="AH787" s="2" t="s">
        <v>8313</v>
      </c>
      <c r="AI787" s="2" t="s">
        <v>8314</v>
      </c>
      <c r="AJ787" s="2"/>
      <c r="AK787" s="2"/>
      <c r="AL787" s="2"/>
      <c r="AM787" s="2"/>
      <c r="AN787" s="2" t="s">
        <v>87</v>
      </c>
      <c r="AO787" s="2" t="s">
        <v>8315</v>
      </c>
      <c r="AP787" s="2" t="s">
        <v>89</v>
      </c>
    </row>
    <row r="788" customFormat="false" ht="15" hidden="false" customHeight="false" outlineLevel="0" collapsed="false">
      <c r="A788" s="8" t="s">
        <v>8316</v>
      </c>
      <c r="B788" s="8" t="s">
        <v>8316</v>
      </c>
      <c r="C788" s="2" t="s">
        <v>8317</v>
      </c>
      <c r="D788" s="2" t="s">
        <v>704</v>
      </c>
      <c r="E788" s="2" t="s">
        <v>705</v>
      </c>
      <c r="F788" s="9" t="n">
        <f aca="false">Precios!N788</f>
        <v>382</v>
      </c>
      <c r="G788" s="2" t="n">
        <v>19</v>
      </c>
      <c r="H788" s="10" t="str">
        <f aca="false">Parámetros!$B$28</f>
        <v>Nuevo</v>
      </c>
      <c r="I788" s="10" t="str">
        <f aca="false">Parámetros!$B$29</f>
        <v>Clásica</v>
      </c>
      <c r="J788" s="11" t="s">
        <v>8318</v>
      </c>
      <c r="K788" s="10" t="str">
        <f aca="false">Parámetros!$B$30</f>
        <v>Mercado Envíos</v>
      </c>
      <c r="L788" s="2" t="str">
        <f aca="false">IF(F788&gt;=Parámetros!$B$7,"Envío gratis (obligatorio en Mercado Libre)",Parámetros!$B$31)</f>
        <v>Envío gratis (obligatorio en Mercado Libre)</v>
      </c>
      <c r="M788" s="10" t="str">
        <f aca="false">Parámetros!$B$32</f>
        <v>No acepto</v>
      </c>
      <c r="N788" s="10" t="str">
        <f aca="false">Parámetros!$B$33</f>
        <v>Sin garantía</v>
      </c>
      <c r="O788" s="2"/>
      <c r="P788" s="2" t="s">
        <v>6609</v>
      </c>
      <c r="Q788" s="2" t="s">
        <v>841</v>
      </c>
      <c r="R788" s="2" t="s">
        <v>1227</v>
      </c>
      <c r="S788" s="2"/>
      <c r="T788" s="2" t="s">
        <v>245</v>
      </c>
      <c r="U788" s="2" t="n">
        <v>150</v>
      </c>
      <c r="V788" s="2" t="s">
        <v>77</v>
      </c>
      <c r="W788" s="2" t="n">
        <v>1</v>
      </c>
      <c r="X788" s="2" t="s">
        <v>8319</v>
      </c>
      <c r="Y788" s="2" t="s">
        <v>8320</v>
      </c>
      <c r="Z788" s="2" t="s">
        <v>133</v>
      </c>
      <c r="AA788" s="2" t="s">
        <v>8321</v>
      </c>
      <c r="AB788" s="2"/>
      <c r="AC788" s="2"/>
      <c r="AD788" s="2"/>
      <c r="AE788" s="2"/>
      <c r="AF788" s="2"/>
      <c r="AG788" s="2" t="s">
        <v>8322</v>
      </c>
      <c r="AH788" s="2" t="s">
        <v>8323</v>
      </c>
      <c r="AI788" s="2" t="s">
        <v>8324</v>
      </c>
      <c r="AJ788" s="2"/>
      <c r="AK788" s="2"/>
      <c r="AL788" s="2"/>
      <c r="AM788" s="2"/>
      <c r="AN788" s="2" t="s">
        <v>87</v>
      </c>
      <c r="AO788" s="2" t="s">
        <v>8325</v>
      </c>
      <c r="AP788" s="2" t="s">
        <v>89</v>
      </c>
    </row>
    <row r="789" customFormat="false" ht="15" hidden="false" customHeight="false" outlineLevel="0" collapsed="false">
      <c r="A789" s="8" t="s">
        <v>8326</v>
      </c>
      <c r="B789" s="8" t="s">
        <v>8326</v>
      </c>
      <c r="C789" s="2" t="s">
        <v>8327</v>
      </c>
      <c r="D789" s="2" t="s">
        <v>7557</v>
      </c>
      <c r="E789" s="2" t="s">
        <v>7558</v>
      </c>
      <c r="F789" s="9" t="n">
        <f aca="false">Precios!N789</f>
        <v>758</v>
      </c>
      <c r="G789" s="2" t="n">
        <v>15</v>
      </c>
      <c r="H789" s="10" t="str">
        <f aca="false">Parámetros!$B$28</f>
        <v>Nuevo</v>
      </c>
      <c r="I789" s="10" t="str">
        <f aca="false">Parámetros!$B$29</f>
        <v>Clásica</v>
      </c>
      <c r="J789" s="11" t="s">
        <v>8328</v>
      </c>
      <c r="K789" s="10" t="str">
        <f aca="false">Parámetros!$B$30</f>
        <v>Mercado Envíos</v>
      </c>
      <c r="L789" s="2" t="str">
        <f aca="false">IF(F789&gt;=Parámetros!$B$7,"Envío gratis (obligatorio en Mercado Libre)",Parámetros!$B$31)</f>
        <v>Envío gratis (obligatorio en Mercado Libre)</v>
      </c>
      <c r="M789" s="10" t="str">
        <f aca="false">Parámetros!$B$32</f>
        <v>No acepto</v>
      </c>
      <c r="N789" s="10" t="str">
        <f aca="false">Parámetros!$B$33</f>
        <v>Sin garantía</v>
      </c>
      <c r="O789" s="2"/>
      <c r="P789" s="2" t="s">
        <v>8329</v>
      </c>
      <c r="Q789" s="2" t="s">
        <v>7562</v>
      </c>
      <c r="R789" s="2" t="s">
        <v>8330</v>
      </c>
      <c r="S789" s="2" t="s">
        <v>8331</v>
      </c>
      <c r="T789" s="2" t="s">
        <v>7563</v>
      </c>
      <c r="U789" s="2" t="n">
        <v>1</v>
      </c>
      <c r="V789" s="2" t="s">
        <v>8332</v>
      </c>
      <c r="W789" s="2" t="n">
        <v>1</v>
      </c>
      <c r="X789" s="2"/>
      <c r="Y789" s="2"/>
      <c r="Z789" s="2"/>
      <c r="AA789" s="2"/>
      <c r="AB789" s="2"/>
      <c r="AC789" s="2"/>
      <c r="AD789" s="2"/>
      <c r="AE789" s="2"/>
      <c r="AF789" s="2"/>
      <c r="AG789" s="2" t="s">
        <v>8333</v>
      </c>
      <c r="AH789" s="2" t="s">
        <v>8334</v>
      </c>
      <c r="AI789" s="2" t="s">
        <v>8335</v>
      </c>
      <c r="AJ789" s="2"/>
      <c r="AK789" s="2"/>
      <c r="AL789" s="2"/>
      <c r="AM789" s="2"/>
      <c r="AN789" s="2" t="s">
        <v>87</v>
      </c>
      <c r="AO789" s="2" t="s">
        <v>8336</v>
      </c>
      <c r="AP789" s="2" t="s">
        <v>89</v>
      </c>
    </row>
    <row r="790" customFormat="false" ht="15" hidden="false" customHeight="false" outlineLevel="0" collapsed="false">
      <c r="A790" s="8" t="s">
        <v>8337</v>
      </c>
      <c r="B790" s="8" t="s">
        <v>8337</v>
      </c>
      <c r="C790" s="2" t="s">
        <v>8338</v>
      </c>
      <c r="D790" s="2" t="s">
        <v>5534</v>
      </c>
      <c r="E790" s="2" t="s">
        <v>5535</v>
      </c>
      <c r="F790" s="9" t="n">
        <f aca="false">Precios!N790</f>
        <v>140</v>
      </c>
      <c r="G790" s="2" t="n">
        <v>204</v>
      </c>
      <c r="H790" s="10" t="str">
        <f aca="false">Parámetros!$B$28</f>
        <v>Nuevo</v>
      </c>
      <c r="I790" s="10" t="str">
        <f aca="false">Parámetros!$B$29</f>
        <v>Clásica</v>
      </c>
      <c r="J790" s="11" t="s">
        <v>8339</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c r="P790" s="2" t="s">
        <v>5537</v>
      </c>
      <c r="Q790" s="2" t="s">
        <v>5538</v>
      </c>
      <c r="R790" s="2" t="s">
        <v>8340</v>
      </c>
      <c r="S790" s="2" t="s">
        <v>8341</v>
      </c>
      <c r="T790" s="2" t="s">
        <v>2438</v>
      </c>
      <c r="U790" s="2" t="n">
        <v>400</v>
      </c>
      <c r="V790" s="2" t="s">
        <v>100</v>
      </c>
      <c r="W790" s="2" t="n">
        <v>1</v>
      </c>
      <c r="X790" s="2"/>
      <c r="Y790" s="2"/>
      <c r="Z790" s="2"/>
      <c r="AA790" s="2"/>
      <c r="AB790" s="2"/>
      <c r="AC790" s="2"/>
      <c r="AD790" s="2"/>
      <c r="AE790" s="2" t="s">
        <v>6073</v>
      </c>
      <c r="AF790" s="2"/>
      <c r="AG790" s="2" t="s">
        <v>8342</v>
      </c>
      <c r="AH790" s="2" t="s">
        <v>8343</v>
      </c>
      <c r="AI790" s="2"/>
      <c r="AJ790" s="2"/>
      <c r="AK790" s="2"/>
      <c r="AL790" s="2"/>
      <c r="AM790" s="2"/>
      <c r="AN790" s="2" t="s">
        <v>172</v>
      </c>
      <c r="AO790" s="2" t="s">
        <v>8344</v>
      </c>
      <c r="AP790" s="2" t="s">
        <v>89</v>
      </c>
    </row>
    <row r="791" customFormat="false" ht="15" hidden="false" customHeight="false" outlineLevel="0" collapsed="false">
      <c r="A791" s="8" t="s">
        <v>8345</v>
      </c>
      <c r="B791" s="8" t="s">
        <v>8345</v>
      </c>
      <c r="C791" s="2" t="s">
        <v>8346</v>
      </c>
      <c r="D791" s="2" t="s">
        <v>6079</v>
      </c>
      <c r="E791" s="2" t="s">
        <v>6080</v>
      </c>
      <c r="F791" s="9" t="n">
        <f aca="false">Precios!N791</f>
        <v>421</v>
      </c>
      <c r="G791" s="2" t="n">
        <v>102</v>
      </c>
      <c r="H791" s="10" t="str">
        <f aca="false">Parámetros!$B$28</f>
        <v>Nuevo</v>
      </c>
      <c r="I791" s="10" t="str">
        <f aca="false">Parámetros!$B$29</f>
        <v>Clásica</v>
      </c>
      <c r="J791" s="11" t="s">
        <v>8347</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c r="P791" s="2" t="s">
        <v>8348</v>
      </c>
      <c r="Q791" s="2"/>
      <c r="R791" s="2" t="s">
        <v>8349</v>
      </c>
      <c r="S791" s="2" t="s">
        <v>8350</v>
      </c>
      <c r="T791" s="2" t="s">
        <v>8351</v>
      </c>
      <c r="U791" s="2" t="n">
        <v>2.5</v>
      </c>
      <c r="V791" s="2" t="s">
        <v>100</v>
      </c>
      <c r="W791" s="2" t="n">
        <v>60</v>
      </c>
      <c r="X791" s="2"/>
      <c r="Y791" s="2"/>
      <c r="Z791" s="2"/>
      <c r="AA791" s="2"/>
      <c r="AB791" s="2"/>
      <c r="AC791" s="2"/>
      <c r="AD791" s="2"/>
      <c r="AE791" s="2"/>
      <c r="AF791" s="2"/>
      <c r="AG791" s="2" t="s">
        <v>8352</v>
      </c>
      <c r="AH791" s="2" t="s">
        <v>8353</v>
      </c>
      <c r="AI791" s="2" t="s">
        <v>8354</v>
      </c>
      <c r="AJ791" s="2"/>
      <c r="AK791" s="2"/>
      <c r="AL791" s="2"/>
      <c r="AM791" s="2"/>
      <c r="AN791" s="2" t="s">
        <v>172</v>
      </c>
      <c r="AO791" s="2" t="s">
        <v>8355</v>
      </c>
      <c r="AP791" s="2" t="s">
        <v>89</v>
      </c>
    </row>
    <row r="792" customFormat="false" ht="15" hidden="false" customHeight="false" outlineLevel="0" collapsed="false">
      <c r="A792" s="8" t="s">
        <v>8356</v>
      </c>
      <c r="B792" s="8" t="s">
        <v>8356</v>
      </c>
      <c r="C792" s="2" t="s">
        <v>8357</v>
      </c>
      <c r="D792" s="2" t="s">
        <v>68</v>
      </c>
      <c r="E792" s="2" t="s">
        <v>69</v>
      </c>
      <c r="F792" s="9" t="n">
        <f aca="false">Precios!N792</f>
        <v>185</v>
      </c>
      <c r="G792" s="2" t="n">
        <v>4203</v>
      </c>
      <c r="H792" s="10" t="str">
        <f aca="false">Parámetros!$B$28</f>
        <v>Nuevo</v>
      </c>
      <c r="I792" s="10" t="str">
        <f aca="false">Parámetros!$B$29</f>
        <v>Clásica</v>
      </c>
      <c r="J792" s="11" t="s">
        <v>8358</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241</v>
      </c>
      <c r="Q792" s="2" t="s">
        <v>1658</v>
      </c>
      <c r="R792" s="2" t="s">
        <v>1227</v>
      </c>
      <c r="S792" s="2" t="s">
        <v>8359</v>
      </c>
      <c r="T792" s="2" t="s">
        <v>8360</v>
      </c>
      <c r="U792" s="2" t="n">
        <v>15</v>
      </c>
      <c r="V792" s="2" t="s">
        <v>77</v>
      </c>
      <c r="W792" s="2" t="n">
        <v>1</v>
      </c>
      <c r="X792" s="2" t="s">
        <v>246</v>
      </c>
      <c r="Y792" s="2" t="s">
        <v>1514</v>
      </c>
      <c r="Z792" s="2" t="s">
        <v>133</v>
      </c>
      <c r="AA792" s="2" t="s">
        <v>1515</v>
      </c>
      <c r="AB792" s="2"/>
      <c r="AC792" s="2" t="s">
        <v>1516</v>
      </c>
      <c r="AD792" s="2"/>
      <c r="AE792" s="2"/>
      <c r="AF792" s="2"/>
      <c r="AG792" s="2" t="s">
        <v>8361</v>
      </c>
      <c r="AH792" s="2" t="s">
        <v>8362</v>
      </c>
      <c r="AI792" s="2" t="s">
        <v>8363</v>
      </c>
      <c r="AJ792" s="2"/>
      <c r="AK792" s="2"/>
      <c r="AL792" s="2"/>
      <c r="AM792" s="2"/>
      <c r="AN792" s="2" t="s">
        <v>87</v>
      </c>
      <c r="AO792" s="2" t="s">
        <v>8364</v>
      </c>
      <c r="AP792" s="2" t="s">
        <v>89</v>
      </c>
    </row>
    <row r="793" customFormat="false" ht="15" hidden="false" customHeight="false" outlineLevel="0" collapsed="false">
      <c r="A793" s="8" t="s">
        <v>8365</v>
      </c>
      <c r="B793" s="8" t="s">
        <v>8365</v>
      </c>
      <c r="C793" s="2" t="s">
        <v>8366</v>
      </c>
      <c r="D793" s="2" t="s">
        <v>68</v>
      </c>
      <c r="E793" s="2" t="s">
        <v>69</v>
      </c>
      <c r="F793" s="9" t="n">
        <f aca="false">Precios!N793</f>
        <v>172</v>
      </c>
      <c r="G793" s="2" t="n">
        <v>0</v>
      </c>
      <c r="H793" s="10" t="str">
        <f aca="false">Parámetros!$B$28</f>
        <v>Nuevo</v>
      </c>
      <c r="I793" s="10" t="str">
        <f aca="false">Parámetros!$B$29</f>
        <v>Clásica</v>
      </c>
      <c r="J793" s="11" t="s">
        <v>8367</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c r="P793" s="2" t="s">
        <v>873</v>
      </c>
      <c r="Q793" s="2" t="s">
        <v>874</v>
      </c>
      <c r="R793" s="2" t="s">
        <v>250</v>
      </c>
      <c r="S793" s="2"/>
      <c r="T793" s="2" t="s">
        <v>3172</v>
      </c>
      <c r="U793" s="2" t="n">
        <v>5</v>
      </c>
      <c r="V793" s="2" t="s">
        <v>3173</v>
      </c>
      <c r="W793" s="2" t="n">
        <v>5</v>
      </c>
      <c r="X793" s="2" t="s">
        <v>8368</v>
      </c>
      <c r="Y793" s="2" t="s">
        <v>8369</v>
      </c>
      <c r="Z793" s="2" t="s">
        <v>1662</v>
      </c>
      <c r="AA793" s="2" t="s">
        <v>8370</v>
      </c>
      <c r="AB793" s="2"/>
      <c r="AC793" s="2"/>
      <c r="AD793" s="2"/>
      <c r="AE793" s="2"/>
      <c r="AF793" s="2" t="s">
        <v>8371</v>
      </c>
      <c r="AG793" s="2" t="s">
        <v>8372</v>
      </c>
      <c r="AH793" s="2" t="s">
        <v>8373</v>
      </c>
      <c r="AI793" s="2" t="s">
        <v>8374</v>
      </c>
      <c r="AJ793" s="2"/>
      <c r="AK793" s="2"/>
      <c r="AL793" s="2"/>
      <c r="AM793" s="2"/>
      <c r="AN793" s="2" t="s">
        <v>87</v>
      </c>
      <c r="AO793" s="2" t="s">
        <v>8375</v>
      </c>
      <c r="AP793" s="2" t="s">
        <v>89</v>
      </c>
    </row>
    <row r="794" customFormat="false" ht="15" hidden="false" customHeight="false" outlineLevel="0" collapsed="false">
      <c r="A794" s="8" t="s">
        <v>8376</v>
      </c>
      <c r="B794" s="8" t="s">
        <v>8376</v>
      </c>
      <c r="C794" s="2" t="s">
        <v>8377</v>
      </c>
      <c r="D794" s="2" t="s">
        <v>448</v>
      </c>
      <c r="E794" s="2" t="s">
        <v>449</v>
      </c>
      <c r="F794" s="9" t="n">
        <f aca="false">Precios!N794</f>
        <v>267</v>
      </c>
      <c r="G794" s="2" t="n">
        <v>92</v>
      </c>
      <c r="H794" s="10" t="str">
        <f aca="false">Parámetros!$B$28</f>
        <v>Nuevo</v>
      </c>
      <c r="I794" s="10" t="str">
        <f aca="false">Parámetros!$B$29</f>
        <v>Clásica</v>
      </c>
      <c r="J794" s="11" t="s">
        <v>8378</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c r="P794" s="2" t="s">
        <v>2185</v>
      </c>
      <c r="Q794" s="2" t="s">
        <v>2186</v>
      </c>
      <c r="R794" s="2" t="s">
        <v>2187</v>
      </c>
      <c r="S794" s="2"/>
      <c r="T794" s="2" t="s">
        <v>7955</v>
      </c>
      <c r="U794" s="2" t="n">
        <v>70</v>
      </c>
      <c r="V794" s="2" t="s">
        <v>77</v>
      </c>
      <c r="W794" s="2" t="n">
        <v>1</v>
      </c>
      <c r="X794" s="2" t="s">
        <v>8379</v>
      </c>
      <c r="Y794" s="2" t="s">
        <v>8380</v>
      </c>
      <c r="Z794" s="2" t="s">
        <v>133</v>
      </c>
      <c r="AA794" s="2"/>
      <c r="AB794" s="2"/>
      <c r="AC794" s="2"/>
      <c r="AD794" s="2"/>
      <c r="AE794" s="2"/>
      <c r="AF794" s="2"/>
      <c r="AG794" s="2" t="s">
        <v>8381</v>
      </c>
      <c r="AH794" s="2" t="s">
        <v>8382</v>
      </c>
      <c r="AI794" s="2" t="s">
        <v>8383</v>
      </c>
      <c r="AJ794" s="2"/>
      <c r="AK794" s="2"/>
      <c r="AL794" s="2"/>
      <c r="AM794" s="2"/>
      <c r="AN794" s="2" t="s">
        <v>87</v>
      </c>
      <c r="AO794" s="2" t="s">
        <v>8384</v>
      </c>
      <c r="AP794" s="2" t="s">
        <v>89</v>
      </c>
    </row>
    <row r="795" customFormat="false" ht="15" hidden="false" customHeight="false" outlineLevel="0" collapsed="false">
      <c r="A795" s="8" t="s">
        <v>8385</v>
      </c>
      <c r="B795" s="8" t="s">
        <v>8385</v>
      </c>
      <c r="C795" s="2" t="s">
        <v>8386</v>
      </c>
      <c r="D795" s="2" t="s">
        <v>1641</v>
      </c>
      <c r="E795" s="2" t="s">
        <v>1642</v>
      </c>
      <c r="F795" s="9" t="n">
        <f aca="false">Precios!N795</f>
        <v>77</v>
      </c>
      <c r="G795" s="2" t="n">
        <v>1233</v>
      </c>
      <c r="H795" s="10" t="str">
        <f aca="false">Parámetros!$B$28</f>
        <v>Nuevo</v>
      </c>
      <c r="I795" s="10" t="str">
        <f aca="false">Parámetros!$B$29</f>
        <v>Clásica</v>
      </c>
      <c r="J795" s="11" t="s">
        <v>8387</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4871</v>
      </c>
      <c r="Q795" s="2" t="s">
        <v>8388</v>
      </c>
      <c r="R795" s="2"/>
      <c r="S795" s="2"/>
      <c r="T795" s="2" t="s">
        <v>335</v>
      </c>
      <c r="U795" s="2" t="n">
        <v>28</v>
      </c>
      <c r="V795" s="2" t="s">
        <v>100</v>
      </c>
      <c r="W795" s="2" t="n">
        <v>1</v>
      </c>
      <c r="X795" s="2" t="s">
        <v>8389</v>
      </c>
      <c r="Y795" s="2" t="s">
        <v>8390</v>
      </c>
      <c r="Z795" s="2" t="s">
        <v>337</v>
      </c>
      <c r="AA795" s="2"/>
      <c r="AB795" s="2"/>
      <c r="AC795" s="2"/>
      <c r="AD795" s="2"/>
      <c r="AE795" s="2"/>
      <c r="AF795" s="2"/>
      <c r="AG795" s="2" t="s">
        <v>8391</v>
      </c>
      <c r="AH795" s="2" t="s">
        <v>8392</v>
      </c>
      <c r="AI795" s="2"/>
      <c r="AJ795" s="2"/>
      <c r="AK795" s="2"/>
      <c r="AL795" s="2"/>
      <c r="AM795" s="2"/>
      <c r="AN795" s="2" t="s">
        <v>87</v>
      </c>
      <c r="AO795" s="2" t="s">
        <v>8393</v>
      </c>
      <c r="AP795" s="2" t="s">
        <v>89</v>
      </c>
    </row>
    <row r="796" customFormat="false" ht="15" hidden="false" customHeight="false" outlineLevel="0" collapsed="false">
      <c r="A796" s="8" t="s">
        <v>8394</v>
      </c>
      <c r="B796" s="8" t="s">
        <v>8394</v>
      </c>
      <c r="C796" s="2" t="s">
        <v>8395</v>
      </c>
      <c r="D796" s="2" t="s">
        <v>4135</v>
      </c>
      <c r="E796" s="2" t="s">
        <v>4136</v>
      </c>
      <c r="F796" s="9" t="n">
        <f aca="false">Precios!N796</f>
        <v>65</v>
      </c>
      <c r="G796" s="2" t="n">
        <v>175</v>
      </c>
      <c r="H796" s="10" t="str">
        <f aca="false">Parámetros!$B$28</f>
        <v>Nuevo</v>
      </c>
      <c r="I796" s="10" t="str">
        <f aca="false">Parámetros!$B$29</f>
        <v>Clásica</v>
      </c>
      <c r="J796" s="11" t="s">
        <v>8396</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c r="P796" s="2" t="s">
        <v>1526</v>
      </c>
      <c r="Q796" s="2" t="s">
        <v>332</v>
      </c>
      <c r="R796" s="2" t="s">
        <v>8397</v>
      </c>
      <c r="S796" s="2" t="s">
        <v>8398</v>
      </c>
      <c r="T796" s="2" t="s">
        <v>8399</v>
      </c>
      <c r="U796" s="2" t="n">
        <v>1</v>
      </c>
      <c r="V796" s="2" t="s">
        <v>8332</v>
      </c>
      <c r="W796" s="2" t="n">
        <v>1</v>
      </c>
      <c r="X796" s="2"/>
      <c r="Y796" s="2"/>
      <c r="Z796" s="2"/>
      <c r="AA796" s="2"/>
      <c r="AB796" s="2"/>
      <c r="AC796" s="2"/>
      <c r="AD796" s="2"/>
      <c r="AE796" s="2"/>
      <c r="AF796" s="2"/>
      <c r="AG796" s="2" t="s">
        <v>8400</v>
      </c>
      <c r="AH796" s="2" t="s">
        <v>8401</v>
      </c>
      <c r="AI796" s="2"/>
      <c r="AJ796" s="2"/>
      <c r="AK796" s="2"/>
      <c r="AL796" s="2"/>
      <c r="AM796" s="2"/>
      <c r="AN796" s="2" t="s">
        <v>172</v>
      </c>
      <c r="AO796" s="2" t="s">
        <v>8402</v>
      </c>
      <c r="AP796" s="2" t="s">
        <v>89</v>
      </c>
    </row>
    <row r="797" customFormat="false" ht="15" hidden="false" customHeight="false" outlineLevel="0" collapsed="false">
      <c r="A797" s="8" t="s">
        <v>8403</v>
      </c>
      <c r="B797" s="8" t="s">
        <v>8403</v>
      </c>
      <c r="C797" s="2" t="s">
        <v>8404</v>
      </c>
      <c r="D797" s="2" t="s">
        <v>141</v>
      </c>
      <c r="E797" s="2" t="s">
        <v>142</v>
      </c>
      <c r="F797" s="9" t="n">
        <f aca="false">Precios!N797</f>
        <v>516</v>
      </c>
      <c r="G797" s="2" t="n">
        <v>40</v>
      </c>
      <c r="H797" s="10" t="str">
        <f aca="false">Parámetros!$B$28</f>
        <v>Nuevo</v>
      </c>
      <c r="I797" s="10" t="str">
        <f aca="false">Parámetros!$B$29</f>
        <v>Clásica</v>
      </c>
      <c r="J797" s="11" t="s">
        <v>8405</v>
      </c>
      <c r="K797" s="10" t="str">
        <f aca="false">Parámetros!$B$30</f>
        <v>Mercado Envíos</v>
      </c>
      <c r="L797" s="2" t="str">
        <f aca="false">IF(F797&gt;=Parámetros!$B$7,"Envío gratis (obligatorio en Mercado Libre)",Parámetros!$B$31)</f>
        <v>Envío gratis (obligatorio en Mercado Libre)</v>
      </c>
      <c r="M797" s="10" t="str">
        <f aca="false">Parámetros!$B$32</f>
        <v>No acepto</v>
      </c>
      <c r="N797" s="10" t="str">
        <f aca="false">Parámetros!$B$33</f>
        <v>Sin garantía</v>
      </c>
      <c r="O797" s="2"/>
      <c r="P797" s="2" t="s">
        <v>3559</v>
      </c>
      <c r="Q797" s="2" t="s">
        <v>830</v>
      </c>
      <c r="R797" s="2"/>
      <c r="S797" s="2"/>
      <c r="T797" s="2" t="s">
        <v>1009</v>
      </c>
      <c r="U797" s="2" t="n">
        <v>30</v>
      </c>
      <c r="V797" s="2" t="s">
        <v>1575</v>
      </c>
      <c r="W797" s="2" t="n">
        <v>30</v>
      </c>
      <c r="X797" s="2" t="s">
        <v>3563</v>
      </c>
      <c r="Y797" s="2" t="s">
        <v>8406</v>
      </c>
      <c r="Z797" s="2" t="s">
        <v>133</v>
      </c>
      <c r="AA797" s="2"/>
      <c r="AB797" s="2"/>
      <c r="AC797" s="2"/>
      <c r="AD797" s="2"/>
      <c r="AE797" s="2"/>
      <c r="AF797" s="2" t="s">
        <v>8407</v>
      </c>
      <c r="AG797" s="2" t="s">
        <v>8408</v>
      </c>
      <c r="AH797" s="2" t="s">
        <v>8409</v>
      </c>
      <c r="AI797" s="2"/>
      <c r="AJ797" s="2"/>
      <c r="AK797" s="2"/>
      <c r="AL797" s="2"/>
      <c r="AM797" s="2"/>
      <c r="AN797" s="2" t="s">
        <v>87</v>
      </c>
      <c r="AO797" s="2" t="s">
        <v>8410</v>
      </c>
      <c r="AP797" s="2" t="s">
        <v>89</v>
      </c>
    </row>
    <row r="798" customFormat="false" ht="15" hidden="false" customHeight="false" outlineLevel="0" collapsed="false">
      <c r="A798" s="8" t="s">
        <v>8411</v>
      </c>
      <c r="B798" s="8" t="s">
        <v>8411</v>
      </c>
      <c r="C798" s="2" t="s">
        <v>8412</v>
      </c>
      <c r="D798" s="2" t="s">
        <v>141</v>
      </c>
      <c r="E798" s="2" t="s">
        <v>142</v>
      </c>
      <c r="F798" s="9" t="n">
        <f aca="false">Precios!N798</f>
        <v>302</v>
      </c>
      <c r="G798" s="2" t="n">
        <v>0</v>
      </c>
      <c r="H798" s="10" t="str">
        <f aca="false">Parámetros!$B$28</f>
        <v>Nuevo</v>
      </c>
      <c r="I798" s="10" t="str">
        <f aca="false">Parámetros!$B$29</f>
        <v>Clásica</v>
      </c>
      <c r="J798" s="11" t="s">
        <v>8413</v>
      </c>
      <c r="K798" s="10" t="str">
        <f aca="false">Parámetros!$B$30</f>
        <v>Mercado Envíos</v>
      </c>
      <c r="L798" s="2" t="str">
        <f aca="false">IF(F798&gt;=Parámetros!$B$7,"Envío gratis (obligatorio en Mercado Libre)",Parámetros!$B$31)</f>
        <v>Envío gratis (obligatorio en Mercado Libre)</v>
      </c>
      <c r="M798" s="10" t="str">
        <f aca="false">Parámetros!$B$32</f>
        <v>No acepto</v>
      </c>
      <c r="N798" s="10" t="str">
        <f aca="false">Parámetros!$B$33</f>
        <v>Sin garantía</v>
      </c>
      <c r="O798" s="2" t="s">
        <v>8414</v>
      </c>
      <c r="P798" s="2" t="s">
        <v>8415</v>
      </c>
      <c r="Q798" s="2" t="s">
        <v>8416</v>
      </c>
      <c r="R798" s="2"/>
      <c r="S798" s="2"/>
      <c r="T798" s="2" t="s">
        <v>216</v>
      </c>
      <c r="U798" s="2" t="n">
        <v>20</v>
      </c>
      <c r="V798" s="2" t="s">
        <v>217</v>
      </c>
      <c r="W798" s="2" t="n">
        <v>20</v>
      </c>
      <c r="X798" s="2" t="s">
        <v>8417</v>
      </c>
      <c r="Y798" s="2" t="s">
        <v>8418</v>
      </c>
      <c r="Z798" s="2" t="s">
        <v>133</v>
      </c>
      <c r="AA798" s="2"/>
      <c r="AB798" s="2"/>
      <c r="AC798" s="2"/>
      <c r="AD798" s="2"/>
      <c r="AE798" s="2"/>
      <c r="AF798" s="2"/>
      <c r="AG798" s="2" t="s">
        <v>8419</v>
      </c>
      <c r="AH798" s="2" t="s">
        <v>8420</v>
      </c>
      <c r="AI798" s="2"/>
      <c r="AJ798" s="2"/>
      <c r="AK798" s="2"/>
      <c r="AL798" s="2"/>
      <c r="AM798" s="2"/>
      <c r="AN798" s="2" t="s">
        <v>87</v>
      </c>
      <c r="AO798" s="2" t="s">
        <v>8421</v>
      </c>
      <c r="AP798" s="2" t="s">
        <v>89</v>
      </c>
    </row>
    <row r="799" customFormat="false" ht="15" hidden="false" customHeight="false" outlineLevel="0" collapsed="false">
      <c r="A799" s="8" t="s">
        <v>8422</v>
      </c>
      <c r="B799" s="8" t="s">
        <v>8422</v>
      </c>
      <c r="C799" s="2" t="s">
        <v>8423</v>
      </c>
      <c r="D799" s="2" t="s">
        <v>300</v>
      </c>
      <c r="E799" s="2" t="s">
        <v>301</v>
      </c>
      <c r="F799" s="9" t="n">
        <f aca="false">Precios!N799</f>
        <v>242</v>
      </c>
      <c r="G799" s="2" t="n">
        <v>130</v>
      </c>
      <c r="H799" s="10" t="str">
        <f aca="false">Parámetros!$B$28</f>
        <v>Nuevo</v>
      </c>
      <c r="I799" s="10" t="str">
        <f aca="false">Parámetros!$B$29</f>
        <v>Clásica</v>
      </c>
      <c r="J799" s="11" t="s">
        <v>8424</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c r="P799" s="2" t="s">
        <v>5702</v>
      </c>
      <c r="Q799" s="2" t="s">
        <v>8425</v>
      </c>
      <c r="R799" s="2" t="s">
        <v>8426</v>
      </c>
      <c r="S799" s="2"/>
      <c r="T799" s="2" t="s">
        <v>8427</v>
      </c>
      <c r="U799" s="2" t="n">
        <v>30</v>
      </c>
      <c r="V799" s="2" t="s">
        <v>130</v>
      </c>
      <c r="W799" s="2" t="n">
        <v>30</v>
      </c>
      <c r="X799" s="2" t="s">
        <v>8428</v>
      </c>
      <c r="Y799" s="2"/>
      <c r="Z799" s="2" t="s">
        <v>133</v>
      </c>
      <c r="AA799" s="2" t="s">
        <v>8429</v>
      </c>
      <c r="AB799" s="2"/>
      <c r="AC799" s="2"/>
      <c r="AD799" s="2"/>
      <c r="AE799" s="2"/>
      <c r="AF799" s="2" t="s">
        <v>8430</v>
      </c>
      <c r="AG799" s="2" t="s">
        <v>8431</v>
      </c>
      <c r="AH799" s="2" t="s">
        <v>8432</v>
      </c>
      <c r="AI799" s="2" t="s">
        <v>8433</v>
      </c>
      <c r="AJ799" s="2"/>
      <c r="AK799" s="2"/>
      <c r="AL799" s="2"/>
      <c r="AM799" s="2"/>
      <c r="AN799" s="2" t="s">
        <v>87</v>
      </c>
      <c r="AO799" s="2" t="s">
        <v>8434</v>
      </c>
      <c r="AP799" s="2" t="s">
        <v>89</v>
      </c>
    </row>
    <row r="800" customFormat="false" ht="15" hidden="false" customHeight="false" outlineLevel="0" collapsed="false">
      <c r="A800" s="8" t="s">
        <v>8435</v>
      </c>
      <c r="B800" s="8" t="s">
        <v>8435</v>
      </c>
      <c r="C800" s="2" t="s">
        <v>8436</v>
      </c>
      <c r="D800" s="2" t="s">
        <v>4586</v>
      </c>
      <c r="E800" s="2" t="s">
        <v>4587</v>
      </c>
      <c r="F800" s="9" t="n">
        <f aca="false">Precios!N800</f>
        <v>278</v>
      </c>
      <c r="G800" s="2" t="n">
        <v>97</v>
      </c>
      <c r="H800" s="10" t="str">
        <f aca="false">Parámetros!$B$28</f>
        <v>Nuevo</v>
      </c>
      <c r="I800" s="10" t="str">
        <f aca="false">Parámetros!$B$29</f>
        <v>Clásica</v>
      </c>
      <c r="J800" s="11" t="s">
        <v>8437</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c r="P800" s="2" t="s">
        <v>4695</v>
      </c>
      <c r="Q800" s="2" t="s">
        <v>4696</v>
      </c>
      <c r="R800" s="2" t="s">
        <v>4697</v>
      </c>
      <c r="S800" s="2" t="s">
        <v>8137</v>
      </c>
      <c r="T800" s="2" t="s">
        <v>8438</v>
      </c>
      <c r="U800" s="2" t="n">
        <v>5</v>
      </c>
      <c r="V800" s="2" t="s">
        <v>4590</v>
      </c>
      <c r="W800" s="2" t="n">
        <v>1</v>
      </c>
      <c r="X800" s="2"/>
      <c r="Y800" s="2"/>
      <c r="Z800" s="2"/>
      <c r="AA800" s="2"/>
      <c r="AB800" s="2"/>
      <c r="AC800" s="2"/>
      <c r="AD800" s="2"/>
      <c r="AE800" s="2"/>
      <c r="AF800" s="2"/>
      <c r="AG800" s="2" t="s">
        <v>8439</v>
      </c>
      <c r="AH800" s="2" t="s">
        <v>8440</v>
      </c>
      <c r="AI800" s="2"/>
      <c r="AJ800" s="2"/>
      <c r="AK800" s="2"/>
      <c r="AL800" s="2"/>
      <c r="AM800" s="2"/>
      <c r="AN800" s="2" t="s">
        <v>87</v>
      </c>
      <c r="AO800" s="2" t="s">
        <v>8441</v>
      </c>
      <c r="AP800" s="2" t="s">
        <v>89</v>
      </c>
    </row>
    <row r="801" customFormat="false" ht="15" hidden="false" customHeight="false" outlineLevel="0" collapsed="false">
      <c r="A801" s="8" t="s">
        <v>8442</v>
      </c>
      <c r="B801" s="8" t="s">
        <v>8442</v>
      </c>
      <c r="C801" s="2" t="s">
        <v>8443</v>
      </c>
      <c r="D801" s="2" t="s">
        <v>1641</v>
      </c>
      <c r="E801" s="2" t="s">
        <v>1642</v>
      </c>
      <c r="F801" s="9" t="n">
        <f aca="false">Precios!N801</f>
        <v>163</v>
      </c>
      <c r="G801" s="2" t="n">
        <v>0</v>
      </c>
      <c r="H801" s="10" t="str">
        <f aca="false">Parámetros!$B$28</f>
        <v>Nuevo</v>
      </c>
      <c r="I801" s="10" t="str">
        <f aca="false">Parámetros!$B$29</f>
        <v>Clásica</v>
      </c>
      <c r="J801" s="11" t="s">
        <v>8444</v>
      </c>
      <c r="K801" s="10" t="str">
        <f aca="false">Parámetros!$B$30</f>
        <v>Mercado Envíos</v>
      </c>
      <c r="L801" s="2" t="str">
        <f aca="false">IF(F801&gt;=Parámetros!$B$7,"Envío gratis (obligatorio en Mercado Libre)",Parámetros!$B$31)</f>
        <v>A cargo del comprador</v>
      </c>
      <c r="M801" s="10" t="str">
        <f aca="false">Parámetros!$B$32</f>
        <v>No acepto</v>
      </c>
      <c r="N801" s="10" t="str">
        <f aca="false">Parámetros!$B$33</f>
        <v>Sin garantía</v>
      </c>
      <c r="O801" s="2"/>
      <c r="P801" s="2" t="s">
        <v>8445</v>
      </c>
      <c r="Q801" s="2" t="s">
        <v>1491</v>
      </c>
      <c r="R801" s="2"/>
      <c r="S801" s="2"/>
      <c r="T801" s="2" t="s">
        <v>1096</v>
      </c>
      <c r="U801" s="2" t="n">
        <v>30</v>
      </c>
      <c r="V801" s="2" t="s">
        <v>100</v>
      </c>
      <c r="W801" s="2" t="n">
        <v>1</v>
      </c>
      <c r="X801" s="2" t="s">
        <v>8446</v>
      </c>
      <c r="Y801" s="2" t="s">
        <v>7726</v>
      </c>
      <c r="Z801" s="2" t="s">
        <v>337</v>
      </c>
      <c r="AA801" s="2"/>
      <c r="AB801" s="2"/>
      <c r="AC801" s="2"/>
      <c r="AD801" s="2"/>
      <c r="AE801" s="2"/>
      <c r="AF801" s="2"/>
      <c r="AG801" s="2" t="s">
        <v>8447</v>
      </c>
      <c r="AH801" s="2" t="s">
        <v>8448</v>
      </c>
      <c r="AI801" s="2" t="s">
        <v>8449</v>
      </c>
      <c r="AJ801" s="2"/>
      <c r="AK801" s="2"/>
      <c r="AL801" s="2"/>
      <c r="AM801" s="2"/>
      <c r="AN801" s="2" t="s">
        <v>87</v>
      </c>
      <c r="AO801" s="2" t="s">
        <v>8450</v>
      </c>
      <c r="AP801" s="2" t="s">
        <v>89</v>
      </c>
    </row>
    <row r="802" customFormat="false" ht="15" hidden="false" customHeight="false" outlineLevel="0" collapsed="false">
      <c r="A802" s="8" t="s">
        <v>8451</v>
      </c>
      <c r="B802" s="8" t="s">
        <v>8451</v>
      </c>
      <c r="C802" s="2" t="s">
        <v>8452</v>
      </c>
      <c r="D802" s="2" t="s">
        <v>4586</v>
      </c>
      <c r="E802" s="2" t="s">
        <v>4587</v>
      </c>
      <c r="F802" s="9" t="n">
        <f aca="false">Precios!N802</f>
        <v>586</v>
      </c>
      <c r="G802" s="2" t="n">
        <v>51</v>
      </c>
      <c r="H802" s="10" t="str">
        <f aca="false">Parámetros!$B$28</f>
        <v>Nuevo</v>
      </c>
      <c r="I802" s="10" t="str">
        <f aca="false">Parámetros!$B$29</f>
        <v>Clásica</v>
      </c>
      <c r="J802" s="11" t="s">
        <v>8453</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4696</v>
      </c>
      <c r="Q802" s="2" t="s">
        <v>8454</v>
      </c>
      <c r="R802" s="2" t="s">
        <v>8455</v>
      </c>
      <c r="S802" s="2"/>
      <c r="T802" s="2" t="s">
        <v>8456</v>
      </c>
      <c r="U802" s="2" t="n">
        <v>50</v>
      </c>
      <c r="V802" s="2" t="s">
        <v>168</v>
      </c>
      <c r="W802" s="2" t="n">
        <v>50</v>
      </c>
      <c r="X802" s="2"/>
      <c r="Y802" s="2"/>
      <c r="Z802" s="2"/>
      <c r="AA802" s="2"/>
      <c r="AB802" s="2"/>
      <c r="AC802" s="2"/>
      <c r="AD802" s="2"/>
      <c r="AE802" s="2"/>
      <c r="AF802" s="2"/>
      <c r="AG802" s="2" t="s">
        <v>8457</v>
      </c>
      <c r="AH802" s="2" t="s">
        <v>8458</v>
      </c>
      <c r="AI802" s="2" t="s">
        <v>8459</v>
      </c>
      <c r="AJ802" s="2"/>
      <c r="AK802" s="2"/>
      <c r="AL802" s="2"/>
      <c r="AM802" s="2"/>
      <c r="AN802" s="2" t="s">
        <v>87</v>
      </c>
      <c r="AO802" s="2" t="s">
        <v>8460</v>
      </c>
      <c r="AP802" s="2" t="s">
        <v>89</v>
      </c>
    </row>
    <row r="803" customFormat="false" ht="15" hidden="false" customHeight="false" outlineLevel="0" collapsed="false">
      <c r="A803" s="8" t="s">
        <v>8461</v>
      </c>
      <c r="B803" s="8" t="s">
        <v>8461</v>
      </c>
      <c r="C803" s="2" t="s">
        <v>8462</v>
      </c>
      <c r="D803" s="2" t="s">
        <v>704</v>
      </c>
      <c r="E803" s="2" t="s">
        <v>705</v>
      </c>
      <c r="F803" s="9" t="n">
        <f aca="false">Precios!N803</f>
        <v>83</v>
      </c>
      <c r="G803" s="2" t="n">
        <v>44</v>
      </c>
      <c r="H803" s="10" t="str">
        <f aca="false">Parámetros!$B$28</f>
        <v>Nuevo</v>
      </c>
      <c r="I803" s="10" t="str">
        <f aca="false">Parámetros!$B$29</f>
        <v>Clásica</v>
      </c>
      <c r="J803" s="11" t="s">
        <v>8463</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c r="P803" s="2" t="s">
        <v>8464</v>
      </c>
      <c r="Q803" s="2" t="s">
        <v>372</v>
      </c>
      <c r="R803" s="2"/>
      <c r="S803" s="2"/>
      <c r="T803" s="2" t="s">
        <v>149</v>
      </c>
      <c r="U803" s="2" t="n">
        <v>12</v>
      </c>
      <c r="V803" s="2" t="s">
        <v>130</v>
      </c>
      <c r="W803" s="2" t="n">
        <v>12</v>
      </c>
      <c r="X803" s="2" t="s">
        <v>8465</v>
      </c>
      <c r="Y803" s="2"/>
      <c r="Z803" s="2" t="s">
        <v>133</v>
      </c>
      <c r="AA803" s="2"/>
      <c r="AB803" s="2"/>
      <c r="AC803" s="2"/>
      <c r="AD803" s="2"/>
      <c r="AE803" s="2"/>
      <c r="AF803" s="2"/>
      <c r="AG803" s="2" t="s">
        <v>8466</v>
      </c>
      <c r="AH803" s="2"/>
      <c r="AI803" s="2"/>
      <c r="AJ803" s="2"/>
      <c r="AK803" s="2"/>
      <c r="AL803" s="2"/>
      <c r="AM803" s="2"/>
      <c r="AN803" s="2" t="s">
        <v>87</v>
      </c>
      <c r="AO803" s="2" t="s">
        <v>8467</v>
      </c>
      <c r="AP803" s="2" t="s">
        <v>89</v>
      </c>
    </row>
    <row r="804" customFormat="false" ht="15" hidden="false" customHeight="false" outlineLevel="0" collapsed="false">
      <c r="A804" s="8" t="s">
        <v>8468</v>
      </c>
      <c r="B804" s="8" t="s">
        <v>8468</v>
      </c>
      <c r="C804" s="2" t="s">
        <v>8469</v>
      </c>
      <c r="D804" s="2" t="s">
        <v>590</v>
      </c>
      <c r="E804" s="2" t="s">
        <v>591</v>
      </c>
      <c r="F804" s="9" t="n">
        <f aca="false">Precios!N804</f>
        <v>123</v>
      </c>
      <c r="G804" s="2" t="n">
        <v>1397</v>
      </c>
      <c r="H804" s="10" t="str">
        <f aca="false">Parámetros!$B$28</f>
        <v>Nuevo</v>
      </c>
      <c r="I804" s="10" t="str">
        <f aca="false">Parámetros!$B$29</f>
        <v>Clásica</v>
      </c>
      <c r="J804" s="11" t="s">
        <v>8470</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c r="P804" s="2" t="s">
        <v>593</v>
      </c>
      <c r="Q804" s="2" t="s">
        <v>594</v>
      </c>
      <c r="R804" s="2" t="s">
        <v>8471</v>
      </c>
      <c r="S804" s="2" t="s">
        <v>8472</v>
      </c>
      <c r="T804" s="2" t="s">
        <v>3521</v>
      </c>
      <c r="U804" s="2" t="n">
        <v>150</v>
      </c>
      <c r="V804" s="2" t="s">
        <v>77</v>
      </c>
      <c r="W804" s="2" t="n">
        <v>1</v>
      </c>
      <c r="X804" s="2"/>
      <c r="Y804" s="2"/>
      <c r="Z804" s="2"/>
      <c r="AA804" s="2"/>
      <c r="AB804" s="2"/>
      <c r="AC804" s="2" t="s">
        <v>2148</v>
      </c>
      <c r="AD804" s="2"/>
      <c r="AE804" s="2"/>
      <c r="AF804" s="2"/>
      <c r="AG804" s="2" t="s">
        <v>8473</v>
      </c>
      <c r="AH804" s="2" t="s">
        <v>8474</v>
      </c>
      <c r="AI804" s="2" t="s">
        <v>8475</v>
      </c>
      <c r="AJ804" s="2"/>
      <c r="AK804" s="2"/>
      <c r="AL804" s="2"/>
      <c r="AM804" s="2"/>
      <c r="AN804" s="2" t="s">
        <v>172</v>
      </c>
      <c r="AO804" s="2" t="s">
        <v>8476</v>
      </c>
      <c r="AP804" s="2" t="s">
        <v>89</v>
      </c>
    </row>
    <row r="805" customFormat="false" ht="15" hidden="false" customHeight="false" outlineLevel="0" collapsed="false">
      <c r="A805" s="8" t="s">
        <v>8477</v>
      </c>
      <c r="B805" s="8" t="s">
        <v>8477</v>
      </c>
      <c r="C805" s="2" t="s">
        <v>8478</v>
      </c>
      <c r="D805" s="2" t="s">
        <v>4664</v>
      </c>
      <c r="E805" s="2" t="s">
        <v>4665</v>
      </c>
      <c r="F805" s="9" t="n">
        <f aca="false">Precios!N805</f>
        <v>87</v>
      </c>
      <c r="G805" s="2" t="n">
        <v>0</v>
      </c>
      <c r="H805" s="10" t="str">
        <f aca="false">Parámetros!$B$28</f>
        <v>Nuevo</v>
      </c>
      <c r="I805" s="10" t="str">
        <f aca="false">Parámetros!$B$29</f>
        <v>Clásica</v>
      </c>
      <c r="J805" s="11" t="s">
        <v>8479</v>
      </c>
      <c r="K805" s="10" t="str">
        <f aca="false">Parámetros!$B$30</f>
        <v>Mercado Envíos</v>
      </c>
      <c r="L805" s="2" t="str">
        <f aca="false">IF(F805&gt;=Parámetros!$B$7,"Envío gratis (obligatorio en Mercado Libre)",Parámetros!$B$31)</f>
        <v>A cargo del comprador</v>
      </c>
      <c r="M805" s="10" t="str">
        <f aca="false">Parámetros!$B$32</f>
        <v>No acepto</v>
      </c>
      <c r="N805" s="10" t="str">
        <f aca="false">Parámetros!$B$33</f>
        <v>Sin garantía</v>
      </c>
      <c r="O805" s="2"/>
      <c r="P805" s="2" t="s">
        <v>6071</v>
      </c>
      <c r="Q805" s="2" t="s">
        <v>5538</v>
      </c>
      <c r="R805" s="2" t="s">
        <v>471</v>
      </c>
      <c r="S805" s="2" t="s">
        <v>8480</v>
      </c>
      <c r="T805" s="2" t="s">
        <v>8481</v>
      </c>
      <c r="U805" s="2" t="n">
        <v>85</v>
      </c>
      <c r="V805" s="2" t="s">
        <v>100</v>
      </c>
      <c r="W805" s="2" t="n">
        <v>1</v>
      </c>
      <c r="X805" s="2" t="s">
        <v>7186</v>
      </c>
      <c r="Y805" s="2"/>
      <c r="Z805" s="2"/>
      <c r="AA805" s="2"/>
      <c r="AB805" s="2"/>
      <c r="AC805" s="2"/>
      <c r="AD805" s="2"/>
      <c r="AE805" s="2"/>
      <c r="AF805" s="2"/>
      <c r="AG805" s="2" t="s">
        <v>8482</v>
      </c>
      <c r="AH805" s="2" t="s">
        <v>8483</v>
      </c>
      <c r="AI805" s="2"/>
      <c r="AJ805" s="2"/>
      <c r="AK805" s="2"/>
      <c r="AL805" s="2"/>
      <c r="AM805" s="2"/>
      <c r="AN805" s="2" t="s">
        <v>172</v>
      </c>
      <c r="AO805" s="2" t="s">
        <v>8484</v>
      </c>
      <c r="AP805" s="2" t="s">
        <v>89</v>
      </c>
    </row>
    <row r="806" customFormat="false" ht="15" hidden="false" customHeight="false" outlineLevel="0" collapsed="false">
      <c r="A806" s="8" t="s">
        <v>8485</v>
      </c>
      <c r="B806" s="8" t="s">
        <v>8485</v>
      </c>
      <c r="C806" s="2" t="s">
        <v>8486</v>
      </c>
      <c r="D806" s="2" t="s">
        <v>1641</v>
      </c>
      <c r="E806" s="2" t="s">
        <v>1642</v>
      </c>
      <c r="F806" s="9" t="n">
        <f aca="false">Precios!N806</f>
        <v>62</v>
      </c>
      <c r="G806" s="2" t="n">
        <v>0</v>
      </c>
      <c r="H806" s="10" t="str">
        <f aca="false">Parámetros!$B$28</f>
        <v>Nuevo</v>
      </c>
      <c r="I806" s="10" t="str">
        <f aca="false">Parámetros!$B$29</f>
        <v>Clásica</v>
      </c>
      <c r="J806" s="11" t="s">
        <v>8487</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c r="P806" s="2" t="s">
        <v>4871</v>
      </c>
      <c r="Q806" s="2" t="s">
        <v>8388</v>
      </c>
      <c r="R806" s="2"/>
      <c r="S806" s="2"/>
      <c r="T806" s="2" t="s">
        <v>335</v>
      </c>
      <c r="U806" s="2" t="n">
        <v>16</v>
      </c>
      <c r="V806" s="2" t="s">
        <v>100</v>
      </c>
      <c r="W806" s="2"/>
      <c r="X806" s="2" t="s">
        <v>8389</v>
      </c>
      <c r="Y806" s="2" t="s">
        <v>8390</v>
      </c>
      <c r="Z806" s="2" t="s">
        <v>337</v>
      </c>
      <c r="AA806" s="2"/>
      <c r="AB806" s="2"/>
      <c r="AC806" s="2"/>
      <c r="AD806" s="2"/>
      <c r="AE806" s="2"/>
      <c r="AF806" s="2"/>
      <c r="AG806" s="2" t="s">
        <v>8488</v>
      </c>
      <c r="AH806" s="2" t="s">
        <v>8489</v>
      </c>
      <c r="AI806" s="2"/>
      <c r="AJ806" s="2"/>
      <c r="AK806" s="2"/>
      <c r="AL806" s="2"/>
      <c r="AM806" s="2"/>
      <c r="AN806" s="2" t="s">
        <v>87</v>
      </c>
      <c r="AO806" s="2" t="s">
        <v>8490</v>
      </c>
      <c r="AP806" s="2" t="s">
        <v>89</v>
      </c>
    </row>
    <row r="807" customFormat="false" ht="15" hidden="false" customHeight="false" outlineLevel="0" collapsed="false">
      <c r="A807" s="8" t="s">
        <v>8491</v>
      </c>
      <c r="B807" s="8" t="s">
        <v>8491</v>
      </c>
      <c r="C807" s="2" t="s">
        <v>8492</v>
      </c>
      <c r="D807" s="2" t="s">
        <v>784</v>
      </c>
      <c r="E807" s="2" t="s">
        <v>785</v>
      </c>
      <c r="F807" s="9" t="n">
        <f aca="false">Precios!N807</f>
        <v>195</v>
      </c>
      <c r="G807" s="2" t="n">
        <v>109</v>
      </c>
      <c r="H807" s="10" t="str">
        <f aca="false">Parámetros!$B$28</f>
        <v>Nuevo</v>
      </c>
      <c r="I807" s="10" t="str">
        <f aca="false">Parámetros!$B$29</f>
        <v>Clásica</v>
      </c>
      <c r="J807" s="11" t="s">
        <v>8493</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c r="P807" s="2" t="s">
        <v>8494</v>
      </c>
      <c r="Q807" s="2"/>
      <c r="R807" s="2"/>
      <c r="S807" s="2"/>
      <c r="T807" s="2" t="s">
        <v>8495</v>
      </c>
      <c r="U807" s="2" t="n">
        <v>10</v>
      </c>
      <c r="V807" s="2" t="s">
        <v>168</v>
      </c>
      <c r="W807" s="2" t="n">
        <v>10</v>
      </c>
      <c r="X807" s="2"/>
      <c r="Y807" s="2"/>
      <c r="Z807" s="2"/>
      <c r="AA807" s="2"/>
      <c r="AB807" s="2"/>
      <c r="AC807" s="2"/>
      <c r="AD807" s="2"/>
      <c r="AE807" s="2"/>
      <c r="AF807" s="2"/>
      <c r="AG807" s="2" t="s">
        <v>8496</v>
      </c>
      <c r="AH807" s="2" t="s">
        <v>8497</v>
      </c>
      <c r="AI807" s="2"/>
      <c r="AJ807" s="2"/>
      <c r="AK807" s="2"/>
      <c r="AL807" s="2"/>
      <c r="AM807" s="2"/>
      <c r="AN807" s="2" t="s">
        <v>172</v>
      </c>
      <c r="AO807" s="2" t="s">
        <v>8498</v>
      </c>
      <c r="AP807" s="2" t="s">
        <v>89</v>
      </c>
    </row>
    <row r="808" customFormat="false" ht="15" hidden="false" customHeight="false" outlineLevel="0" collapsed="false">
      <c r="A808" s="8" t="s">
        <v>8499</v>
      </c>
      <c r="B808" s="8" t="s">
        <v>8499</v>
      </c>
      <c r="C808" s="2" t="s">
        <v>8500</v>
      </c>
      <c r="D808" s="2" t="s">
        <v>7612</v>
      </c>
      <c r="E808" s="2" t="s">
        <v>7613</v>
      </c>
      <c r="F808" s="9" t="n">
        <f aca="false">Precios!N808</f>
        <v>202</v>
      </c>
      <c r="G808" s="2" t="n">
        <v>91</v>
      </c>
      <c r="H808" s="10" t="str">
        <f aca="false">Parámetros!$B$28</f>
        <v>Nuevo</v>
      </c>
      <c r="I808" s="10" t="str">
        <f aca="false">Parámetros!$B$29</f>
        <v>Clásica</v>
      </c>
      <c r="J808" s="11" t="s">
        <v>8501</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c r="P808" s="2" t="s">
        <v>8502</v>
      </c>
      <c r="Q808" s="2" t="s">
        <v>7616</v>
      </c>
      <c r="R808" s="2" t="s">
        <v>8503</v>
      </c>
      <c r="S808" s="2"/>
      <c r="T808" s="2" t="s">
        <v>7619</v>
      </c>
      <c r="U808" s="2" t="n">
        <v>20</v>
      </c>
      <c r="V808" s="2" t="s">
        <v>100</v>
      </c>
      <c r="W808" s="2" t="n">
        <v>1</v>
      </c>
      <c r="X808" s="2"/>
      <c r="Y808" s="2"/>
      <c r="Z808" s="2"/>
      <c r="AA808" s="2"/>
      <c r="AB808" s="2"/>
      <c r="AC808" s="2"/>
      <c r="AD808" s="2"/>
      <c r="AE808" s="2"/>
      <c r="AF808" s="2"/>
      <c r="AG808" s="2" t="s">
        <v>8504</v>
      </c>
      <c r="AH808" s="2" t="s">
        <v>8505</v>
      </c>
      <c r="AI808" s="2"/>
      <c r="AJ808" s="2"/>
      <c r="AK808" s="2"/>
      <c r="AL808" s="2"/>
      <c r="AM808" s="2"/>
      <c r="AN808" s="2" t="s">
        <v>172</v>
      </c>
      <c r="AO808" s="2" t="s">
        <v>8506</v>
      </c>
      <c r="AP808" s="2" t="s">
        <v>89</v>
      </c>
    </row>
    <row r="809" customFormat="false" ht="15" hidden="false" customHeight="false" outlineLevel="0" collapsed="false">
      <c r="A809" s="8" t="s">
        <v>8507</v>
      </c>
      <c r="B809" s="8" t="s">
        <v>8507</v>
      </c>
      <c r="C809" s="2" t="s">
        <v>8508</v>
      </c>
      <c r="D809" s="2" t="s">
        <v>5534</v>
      </c>
      <c r="E809" s="2" t="s">
        <v>5535</v>
      </c>
      <c r="F809" s="9" t="n">
        <f aca="false">Precios!N809</f>
        <v>159</v>
      </c>
      <c r="G809" s="2" t="n">
        <v>225</v>
      </c>
      <c r="H809" s="10" t="str">
        <f aca="false">Parámetros!$B$28</f>
        <v>Nuevo</v>
      </c>
      <c r="I809" s="10" t="str">
        <f aca="false">Parámetros!$B$29</f>
        <v>Clásica</v>
      </c>
      <c r="J809" s="11" t="s">
        <v>8509</v>
      </c>
      <c r="K809" s="10" t="str">
        <f aca="false">Parámetros!$B$30</f>
        <v>Mercado Envíos</v>
      </c>
      <c r="L809" s="2" t="str">
        <f aca="false">IF(F809&gt;=Parámetros!$B$7,"Envío gratis (obligatorio en Mercado Libre)",Parámetros!$B$31)</f>
        <v>A cargo del comprador</v>
      </c>
      <c r="M809" s="10" t="str">
        <f aca="false">Parámetros!$B$32</f>
        <v>No acepto</v>
      </c>
      <c r="N809" s="10" t="str">
        <f aca="false">Parámetros!$B$33</f>
        <v>Sin garantía</v>
      </c>
      <c r="O809" s="2"/>
      <c r="P809" s="2" t="s">
        <v>5537</v>
      </c>
      <c r="Q809" s="2" t="s">
        <v>5538</v>
      </c>
      <c r="R809" s="2" t="s">
        <v>5539</v>
      </c>
      <c r="S809" s="2" t="s">
        <v>8510</v>
      </c>
      <c r="T809" s="2" t="s">
        <v>5359</v>
      </c>
      <c r="U809" s="2" t="n">
        <v>200</v>
      </c>
      <c r="V809" s="2" t="s">
        <v>100</v>
      </c>
      <c r="W809" s="2" t="n">
        <v>1</v>
      </c>
      <c r="X809" s="2"/>
      <c r="Y809" s="2"/>
      <c r="Z809" s="2"/>
      <c r="AA809" s="2"/>
      <c r="AB809" s="2"/>
      <c r="AC809" s="2"/>
      <c r="AD809" s="2"/>
      <c r="AE809" s="2" t="s">
        <v>8511</v>
      </c>
      <c r="AF809" s="2"/>
      <c r="AG809" s="2" t="s">
        <v>8512</v>
      </c>
      <c r="AH809" s="2" t="s">
        <v>8513</v>
      </c>
      <c r="AI809" s="2"/>
      <c r="AJ809" s="2"/>
      <c r="AK809" s="2"/>
      <c r="AL809" s="2"/>
      <c r="AM809" s="2"/>
      <c r="AN809" s="2" t="s">
        <v>172</v>
      </c>
      <c r="AO809" s="2" t="s">
        <v>8514</v>
      </c>
      <c r="AP809" s="2" t="s">
        <v>89</v>
      </c>
    </row>
    <row r="810" customFormat="false" ht="15" hidden="false" customHeight="false" outlineLevel="0" collapsed="false">
      <c r="A810" s="8" t="s">
        <v>8515</v>
      </c>
      <c r="B810" s="8" t="s">
        <v>8515</v>
      </c>
      <c r="C810" s="2" t="s">
        <v>8516</v>
      </c>
      <c r="D810" s="2" t="s">
        <v>2118</v>
      </c>
      <c r="E810" s="2" t="s">
        <v>2119</v>
      </c>
      <c r="F810" s="9" t="n">
        <f aca="false">Precios!N810</f>
        <v>59</v>
      </c>
      <c r="G810" s="2" t="n">
        <v>143</v>
      </c>
      <c r="H810" s="10" t="str">
        <f aca="false">Parámetros!$B$28</f>
        <v>Nuevo</v>
      </c>
      <c r="I810" s="10" t="str">
        <f aca="false">Parámetros!$B$29</f>
        <v>Clásica</v>
      </c>
      <c r="J810" s="11" t="s">
        <v>8517</v>
      </c>
      <c r="K810" s="10" t="str">
        <f aca="false">Parámetros!$B$30</f>
        <v>Mercado Envíos</v>
      </c>
      <c r="L810" s="2" t="str">
        <f aca="false">IF(F810&gt;=Parámetros!$B$7,"Envío gratis (obligatorio en Mercado Libre)",Parámetros!$B$31)</f>
        <v>A cargo del comprador</v>
      </c>
      <c r="M810" s="10" t="str">
        <f aca="false">Parámetros!$B$32</f>
        <v>No acepto</v>
      </c>
      <c r="N810" s="10" t="str">
        <f aca="false">Parámetros!$B$33</f>
        <v>Sin garantía</v>
      </c>
      <c r="O810" s="2" t="s">
        <v>8518</v>
      </c>
      <c r="P810" s="2" t="s">
        <v>6083</v>
      </c>
      <c r="Q810" s="2"/>
      <c r="R810" s="2" t="s">
        <v>8519</v>
      </c>
      <c r="S810" s="2" t="s">
        <v>8520</v>
      </c>
      <c r="T810" s="2" t="s">
        <v>8521</v>
      </c>
      <c r="U810" s="2" t="n">
        <v>250</v>
      </c>
      <c r="V810" s="2" t="s">
        <v>77</v>
      </c>
      <c r="W810" s="2" t="n">
        <v>1</v>
      </c>
      <c r="X810" s="2"/>
      <c r="Y810" s="2"/>
      <c r="Z810" s="2"/>
      <c r="AA810" s="2"/>
      <c r="AB810" s="2"/>
      <c r="AC810" s="2"/>
      <c r="AD810" s="2"/>
      <c r="AE810" s="2"/>
      <c r="AF810" s="2"/>
      <c r="AG810" s="2" t="s">
        <v>8522</v>
      </c>
      <c r="AH810" s="2" t="s">
        <v>8523</v>
      </c>
      <c r="AI810" s="2"/>
      <c r="AJ810" s="2"/>
      <c r="AK810" s="2"/>
      <c r="AL810" s="2"/>
      <c r="AM810" s="2"/>
      <c r="AN810" s="2" t="s">
        <v>172</v>
      </c>
      <c r="AO810" s="2" t="s">
        <v>8524</v>
      </c>
      <c r="AP810" s="2" t="s">
        <v>89</v>
      </c>
    </row>
    <row r="811" customFormat="false" ht="15" hidden="false" customHeight="false" outlineLevel="0" collapsed="false">
      <c r="A811" s="8" t="s">
        <v>8525</v>
      </c>
      <c r="B811" s="8" t="s">
        <v>8525</v>
      </c>
      <c r="C811" s="2" t="s">
        <v>8526</v>
      </c>
      <c r="D811" s="2" t="s">
        <v>3044</v>
      </c>
      <c r="E811" s="2" t="s">
        <v>3045</v>
      </c>
      <c r="F811" s="9" t="n">
        <f aca="false">Precios!N811</f>
        <v>187</v>
      </c>
      <c r="G811" s="2" t="n">
        <v>77</v>
      </c>
      <c r="H811" s="10" t="str">
        <f aca="false">Parámetros!$B$28</f>
        <v>Nuevo</v>
      </c>
      <c r="I811" s="10" t="str">
        <f aca="false">Parámetros!$B$29</f>
        <v>Clásica</v>
      </c>
      <c r="J811" s="11" t="s">
        <v>8527</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c r="P811" s="2" t="s">
        <v>4305</v>
      </c>
      <c r="Q811" s="2" t="s">
        <v>2747</v>
      </c>
      <c r="R811" s="2"/>
      <c r="S811" s="2"/>
      <c r="T811" s="2" t="s">
        <v>4850</v>
      </c>
      <c r="U811" s="2" t="n">
        <v>30</v>
      </c>
      <c r="V811" s="2" t="s">
        <v>130</v>
      </c>
      <c r="W811" s="2" t="n">
        <v>30</v>
      </c>
      <c r="X811" s="2" t="s">
        <v>8528</v>
      </c>
      <c r="Y811" s="2" t="s">
        <v>453</v>
      </c>
      <c r="Z811" s="2" t="s">
        <v>133</v>
      </c>
      <c r="AA811" s="2"/>
      <c r="AB811" s="2"/>
      <c r="AC811" s="2"/>
      <c r="AD811" s="2"/>
      <c r="AE811" s="2"/>
      <c r="AF811" s="2" t="s">
        <v>8529</v>
      </c>
      <c r="AG811" s="2" t="s">
        <v>8530</v>
      </c>
      <c r="AH811" s="2" t="s">
        <v>8531</v>
      </c>
      <c r="AI811" s="2" t="s">
        <v>8532</v>
      </c>
      <c r="AJ811" s="2" t="s">
        <v>8533</v>
      </c>
      <c r="AK811" s="2"/>
      <c r="AL811" s="2"/>
      <c r="AM811" s="2"/>
      <c r="AN811" s="2" t="s">
        <v>87</v>
      </c>
      <c r="AO811" s="2" t="s">
        <v>8534</v>
      </c>
      <c r="AP811" s="2" t="s">
        <v>89</v>
      </c>
    </row>
    <row r="812" customFormat="false" ht="15" hidden="false" customHeight="false" outlineLevel="0" collapsed="false">
      <c r="A812" s="8" t="s">
        <v>8535</v>
      </c>
      <c r="B812" s="8" t="s">
        <v>8535</v>
      </c>
      <c r="C812" s="2" t="s">
        <v>8536</v>
      </c>
      <c r="D812" s="2" t="s">
        <v>448</v>
      </c>
      <c r="E812" s="2" t="s">
        <v>449</v>
      </c>
      <c r="F812" s="9" t="n">
        <f aca="false">Precios!N812</f>
        <v>806</v>
      </c>
      <c r="G812" s="2" t="n">
        <v>52</v>
      </c>
      <c r="H812" s="10" t="str">
        <f aca="false">Parámetros!$B$28</f>
        <v>Nuevo</v>
      </c>
      <c r="I812" s="10" t="str">
        <f aca="false">Parámetros!$B$29</f>
        <v>Clásica</v>
      </c>
      <c r="J812" s="11" t="s">
        <v>8537</v>
      </c>
      <c r="K812" s="10" t="str">
        <f aca="false">Parámetros!$B$30</f>
        <v>Mercado Envíos</v>
      </c>
      <c r="L812" s="2" t="str">
        <f aca="false">IF(F812&gt;=Parámetros!$B$7,"Envío gratis (obligatorio en Mercado Libre)",Parámetros!$B$31)</f>
        <v>Envío gratis (obligatorio en Mercado Libre)</v>
      </c>
      <c r="M812" s="10" t="str">
        <f aca="false">Parámetros!$B$32</f>
        <v>No acepto</v>
      </c>
      <c r="N812" s="10" t="str">
        <f aca="false">Parámetros!$B$33</f>
        <v>Sin garantía</v>
      </c>
      <c r="O812" s="2"/>
      <c r="P812" s="2" t="s">
        <v>1954</v>
      </c>
      <c r="Q812" s="2" t="s">
        <v>830</v>
      </c>
      <c r="R812" s="2"/>
      <c r="S812" s="2"/>
      <c r="T812" s="2" t="s">
        <v>8538</v>
      </c>
      <c r="U812" s="2" t="n">
        <v>50</v>
      </c>
      <c r="V812" s="2" t="s">
        <v>77</v>
      </c>
      <c r="W812" s="2" t="n">
        <v>1</v>
      </c>
      <c r="X812" s="2" t="s">
        <v>1956</v>
      </c>
      <c r="Y812" s="2" t="s">
        <v>8539</v>
      </c>
      <c r="Z812" s="2" t="s">
        <v>133</v>
      </c>
      <c r="AA812" s="2"/>
      <c r="AB812" s="2"/>
      <c r="AC812" s="2"/>
      <c r="AD812" s="2"/>
      <c r="AE812" s="2"/>
      <c r="AF812" s="2" t="s">
        <v>8540</v>
      </c>
      <c r="AG812" s="2" t="s">
        <v>8541</v>
      </c>
      <c r="AH812" s="2" t="s">
        <v>8542</v>
      </c>
      <c r="AI812" s="2"/>
      <c r="AJ812" s="2"/>
      <c r="AK812" s="2"/>
      <c r="AL812" s="2"/>
      <c r="AM812" s="2"/>
      <c r="AN812" s="2" t="s">
        <v>87</v>
      </c>
      <c r="AO812" s="2" t="s">
        <v>8543</v>
      </c>
      <c r="AP812" s="2" t="s">
        <v>89</v>
      </c>
    </row>
    <row r="813" customFormat="false" ht="15" hidden="false" customHeight="false" outlineLevel="0" collapsed="false">
      <c r="A813" s="8" t="s">
        <v>8544</v>
      </c>
      <c r="B813" s="8" t="s">
        <v>8544</v>
      </c>
      <c r="C813" s="2" t="s">
        <v>8545</v>
      </c>
      <c r="D813" s="2" t="s">
        <v>448</v>
      </c>
      <c r="E813" s="2" t="s">
        <v>449</v>
      </c>
      <c r="F813" s="9" t="n">
        <f aca="false">Precios!N813</f>
        <v>736</v>
      </c>
      <c r="G813" s="2" t="n">
        <v>48</v>
      </c>
      <c r="H813" s="10" t="str">
        <f aca="false">Parámetros!$B$28</f>
        <v>Nuevo</v>
      </c>
      <c r="I813" s="10" t="str">
        <f aca="false">Parámetros!$B$29</f>
        <v>Clásica</v>
      </c>
      <c r="J813" s="11" t="s">
        <v>8546</v>
      </c>
      <c r="K813" s="10" t="str">
        <f aca="false">Parámetros!$B$30</f>
        <v>Mercado Envíos</v>
      </c>
      <c r="L813" s="2" t="str">
        <f aca="false">IF(F813&gt;=Parámetros!$B$7,"Envío gratis (obligatorio en Mercado Libre)",Parámetros!$B$31)</f>
        <v>Envío gratis (obligatorio en Mercado Libre)</v>
      </c>
      <c r="M813" s="10" t="str">
        <f aca="false">Parámetros!$B$32</f>
        <v>No acepto</v>
      </c>
      <c r="N813" s="10" t="str">
        <f aca="false">Parámetros!$B$33</f>
        <v>Sin garantía</v>
      </c>
      <c r="O813" s="2"/>
      <c r="P813" s="2" t="s">
        <v>983</v>
      </c>
      <c r="Q813" s="2" t="s">
        <v>830</v>
      </c>
      <c r="R813" s="2" t="s">
        <v>6598</v>
      </c>
      <c r="S813" s="2"/>
      <c r="T813" s="2" t="s">
        <v>7410</v>
      </c>
      <c r="U813" s="2" t="n">
        <v>24</v>
      </c>
      <c r="V813" s="2" t="s">
        <v>217</v>
      </c>
      <c r="W813" s="2" t="n">
        <v>24</v>
      </c>
      <c r="X813" s="2" t="s">
        <v>986</v>
      </c>
      <c r="Y813" s="2" t="s">
        <v>453</v>
      </c>
      <c r="Z813" s="2" t="s">
        <v>133</v>
      </c>
      <c r="AA813" s="2"/>
      <c r="AB813" s="2"/>
      <c r="AC813" s="2"/>
      <c r="AD813" s="2"/>
      <c r="AE813" s="2"/>
      <c r="AF813" s="2" t="s">
        <v>8547</v>
      </c>
      <c r="AG813" s="2" t="s">
        <v>8548</v>
      </c>
      <c r="AH813" s="2" t="s">
        <v>8549</v>
      </c>
      <c r="AI813" s="2"/>
      <c r="AJ813" s="2"/>
      <c r="AK813" s="2"/>
      <c r="AL813" s="2"/>
      <c r="AM813" s="2"/>
      <c r="AN813" s="2" t="s">
        <v>87</v>
      </c>
      <c r="AO813" s="2" t="s">
        <v>8550</v>
      </c>
      <c r="AP813" s="2" t="s">
        <v>89</v>
      </c>
    </row>
    <row r="814" customFormat="false" ht="15" hidden="false" customHeight="false" outlineLevel="0" collapsed="false">
      <c r="A814" s="8" t="s">
        <v>8551</v>
      </c>
      <c r="B814" s="8" t="s">
        <v>8551</v>
      </c>
      <c r="C814" s="2" t="s">
        <v>8552</v>
      </c>
      <c r="D814" s="2" t="s">
        <v>237</v>
      </c>
      <c r="E814" s="2" t="s">
        <v>238</v>
      </c>
      <c r="F814" s="9" t="n">
        <f aca="false">Precios!N814</f>
        <v>160</v>
      </c>
      <c r="G814" s="2" t="n">
        <v>16</v>
      </c>
      <c r="H814" s="10" t="str">
        <f aca="false">Parámetros!$B$28</f>
        <v>Nuevo</v>
      </c>
      <c r="I814" s="10" t="str">
        <f aca="false">Parámetros!$B$29</f>
        <v>Clásica</v>
      </c>
      <c r="J814" s="11" t="s">
        <v>8553</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c r="P814" s="2" t="s">
        <v>7797</v>
      </c>
      <c r="Q814" s="2" t="s">
        <v>874</v>
      </c>
      <c r="R814" s="2"/>
      <c r="S814" s="2"/>
      <c r="T814" s="2" t="s">
        <v>8554</v>
      </c>
      <c r="U814" s="2" t="n">
        <v>10</v>
      </c>
      <c r="V814" s="2" t="s">
        <v>217</v>
      </c>
      <c r="W814" s="2" t="n">
        <v>10</v>
      </c>
      <c r="X814" s="2" t="s">
        <v>7132</v>
      </c>
      <c r="Y814" s="2" t="s">
        <v>2046</v>
      </c>
      <c r="Z814" s="2" t="s">
        <v>133</v>
      </c>
      <c r="AA814" s="2"/>
      <c r="AB814" s="2"/>
      <c r="AC814" s="2"/>
      <c r="AD814" s="2"/>
      <c r="AE814" s="2"/>
      <c r="AF814" s="2" t="s">
        <v>8555</v>
      </c>
      <c r="AG814" s="2" t="s">
        <v>8556</v>
      </c>
      <c r="AH814" s="2" t="s">
        <v>8557</v>
      </c>
      <c r="AI814" s="2" t="s">
        <v>8558</v>
      </c>
      <c r="AJ814" s="2"/>
      <c r="AK814" s="2"/>
      <c r="AL814" s="2"/>
      <c r="AM814" s="2"/>
      <c r="AN814" s="2" t="s">
        <v>87</v>
      </c>
      <c r="AO814" s="2" t="s">
        <v>8559</v>
      </c>
      <c r="AP814" s="2" t="s">
        <v>89</v>
      </c>
    </row>
    <row r="815" customFormat="false" ht="15" hidden="false" customHeight="false" outlineLevel="0" collapsed="false">
      <c r="A815" s="8" t="s">
        <v>8560</v>
      </c>
      <c r="B815" s="8" t="s">
        <v>8560</v>
      </c>
      <c r="C815" s="2" t="s">
        <v>8561</v>
      </c>
      <c r="D815" s="2" t="s">
        <v>590</v>
      </c>
      <c r="E815" s="2" t="s">
        <v>591</v>
      </c>
      <c r="F815" s="9" t="n">
        <f aca="false">Precios!N815</f>
        <v>65</v>
      </c>
      <c r="G815" s="2" t="n">
        <v>44</v>
      </c>
      <c r="H815" s="10" t="str">
        <f aca="false">Parámetros!$B$28</f>
        <v>Nuevo</v>
      </c>
      <c r="I815" s="10" t="str">
        <f aca="false">Parámetros!$B$29</f>
        <v>Clásica</v>
      </c>
      <c r="J815" s="11" t="s">
        <v>8562</v>
      </c>
      <c r="K815" s="10" t="str">
        <f aca="false">Parámetros!$B$30</f>
        <v>Mercado Envíos</v>
      </c>
      <c r="L815" s="2" t="str">
        <f aca="false">IF(F815&gt;=Parámetros!$B$7,"Envío gratis (obligatorio en Mercado Libre)",Parámetros!$B$31)</f>
        <v>A cargo del comprador</v>
      </c>
      <c r="M815" s="10" t="str">
        <f aca="false">Parámetros!$B$32</f>
        <v>No acepto</v>
      </c>
      <c r="N815" s="10" t="str">
        <f aca="false">Parámetros!$B$33</f>
        <v>Sin garantía</v>
      </c>
      <c r="O815" s="2"/>
      <c r="P815" s="2" t="s">
        <v>8563</v>
      </c>
      <c r="Q815" s="2" t="s">
        <v>594</v>
      </c>
      <c r="R815" s="2" t="s">
        <v>8564</v>
      </c>
      <c r="S815" s="2" t="s">
        <v>8565</v>
      </c>
      <c r="T815" s="2" t="s">
        <v>3521</v>
      </c>
      <c r="U815" s="2" t="n">
        <v>100</v>
      </c>
      <c r="V815" s="2" t="s">
        <v>77</v>
      </c>
      <c r="W815" s="2" t="n">
        <v>1</v>
      </c>
      <c r="X815" s="2"/>
      <c r="Y815" s="2"/>
      <c r="Z815" s="2"/>
      <c r="AA815" s="2"/>
      <c r="AB815" s="2"/>
      <c r="AC815" s="2"/>
      <c r="AD815" s="2"/>
      <c r="AE815" s="2"/>
      <c r="AF815" s="2"/>
      <c r="AG815" s="2" t="s">
        <v>8566</v>
      </c>
      <c r="AH815" s="2" t="s">
        <v>8567</v>
      </c>
      <c r="AI815" s="2"/>
      <c r="AJ815" s="2"/>
      <c r="AK815" s="2"/>
      <c r="AL815" s="2"/>
      <c r="AM815" s="2"/>
      <c r="AN815" s="2" t="s">
        <v>172</v>
      </c>
      <c r="AO815" s="2" t="s">
        <v>8568</v>
      </c>
      <c r="AP815" s="2" t="s">
        <v>89</v>
      </c>
    </row>
    <row r="816" customFormat="false" ht="15" hidden="false" customHeight="false" outlineLevel="0" collapsed="false">
      <c r="A816" s="8" t="s">
        <v>8569</v>
      </c>
      <c r="B816" s="8" t="s">
        <v>8569</v>
      </c>
      <c r="C816" s="2" t="s">
        <v>8570</v>
      </c>
      <c r="D816" s="2" t="s">
        <v>193</v>
      </c>
      <c r="E816" s="2" t="s">
        <v>194</v>
      </c>
      <c r="F816" s="9" t="n">
        <f aca="false">Precios!N816</f>
        <v>339</v>
      </c>
      <c r="G816" s="2" t="n">
        <v>294</v>
      </c>
      <c r="H816" s="10" t="str">
        <f aca="false">Parámetros!$B$28</f>
        <v>Nuevo</v>
      </c>
      <c r="I816" s="10" t="str">
        <f aca="false">Parámetros!$B$29</f>
        <v>Clásica</v>
      </c>
      <c r="J816" s="11" t="s">
        <v>8571</v>
      </c>
      <c r="K816" s="10" t="str">
        <f aca="false">Parámetros!$B$30</f>
        <v>Mercado Envíos</v>
      </c>
      <c r="L816" s="2" t="str">
        <f aca="false">IF(F816&gt;=Parámetros!$B$7,"Envío gratis (obligatorio en Mercado Libre)",Parámetros!$B$31)</f>
        <v>Envío gratis (obligatorio en Mercado Libre)</v>
      </c>
      <c r="M816" s="10" t="str">
        <f aca="false">Parámetros!$B$32</f>
        <v>No acepto</v>
      </c>
      <c r="N816" s="10" t="str">
        <f aca="false">Parámetros!$B$33</f>
        <v>Sin garantía</v>
      </c>
      <c r="O816" s="2"/>
      <c r="P816" s="2" t="s">
        <v>8572</v>
      </c>
      <c r="Q816" s="2" t="s">
        <v>8573</v>
      </c>
      <c r="R816" s="2" t="s">
        <v>2084</v>
      </c>
      <c r="S816" s="2"/>
      <c r="T816" s="2" t="s">
        <v>8574</v>
      </c>
      <c r="U816" s="2" t="n">
        <v>50</v>
      </c>
      <c r="V816" s="2" t="s">
        <v>202</v>
      </c>
      <c r="W816" s="2" t="n">
        <v>50</v>
      </c>
      <c r="X816" s="2"/>
      <c r="Y816" s="2"/>
      <c r="Z816" s="2"/>
      <c r="AA816" s="2"/>
      <c r="AB816" s="2"/>
      <c r="AC816" s="2"/>
      <c r="AD816" s="2"/>
      <c r="AE816" s="2"/>
      <c r="AF816" s="2"/>
      <c r="AG816" s="2" t="s">
        <v>8575</v>
      </c>
      <c r="AH816" s="2" t="s">
        <v>8576</v>
      </c>
      <c r="AI816" s="2" t="s">
        <v>8577</v>
      </c>
      <c r="AJ816" s="2"/>
      <c r="AK816" s="2"/>
      <c r="AL816" s="2"/>
      <c r="AM816" s="2"/>
      <c r="AN816" s="2" t="s">
        <v>87</v>
      </c>
      <c r="AO816" s="2" t="s">
        <v>8578</v>
      </c>
      <c r="AP816" s="2" t="s">
        <v>89</v>
      </c>
    </row>
    <row r="817" customFormat="false" ht="15" hidden="false" customHeight="false" outlineLevel="0" collapsed="false">
      <c r="A817" s="8" t="s">
        <v>8579</v>
      </c>
      <c r="B817" s="8" t="s">
        <v>8579</v>
      </c>
      <c r="C817" s="2" t="s">
        <v>8580</v>
      </c>
      <c r="D817" s="2" t="s">
        <v>1641</v>
      </c>
      <c r="E817" s="2" t="s">
        <v>1642</v>
      </c>
      <c r="F817" s="9" t="n">
        <f aca="false">Precios!N817</f>
        <v>98</v>
      </c>
      <c r="G817" s="2" t="n">
        <v>1</v>
      </c>
      <c r="H817" s="10" t="str">
        <f aca="false">Parámetros!$B$28</f>
        <v>Nuevo</v>
      </c>
      <c r="I817" s="10" t="str">
        <f aca="false">Parámetros!$B$29</f>
        <v>Clásica</v>
      </c>
      <c r="J817" s="11" t="s">
        <v>8581</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c r="P817" s="2" t="s">
        <v>4533</v>
      </c>
      <c r="Q817" s="2" t="s">
        <v>2747</v>
      </c>
      <c r="R817" s="2" t="s">
        <v>8582</v>
      </c>
      <c r="S817" s="2" t="s">
        <v>8137</v>
      </c>
      <c r="T817" s="2" t="s">
        <v>8583</v>
      </c>
      <c r="U817" s="2" t="n">
        <v>2</v>
      </c>
      <c r="V817" s="2" t="s">
        <v>100</v>
      </c>
      <c r="W817" s="2" t="n">
        <v>1</v>
      </c>
      <c r="X817" s="2" t="s">
        <v>4537</v>
      </c>
      <c r="Y817" s="2" t="s">
        <v>1888</v>
      </c>
      <c r="Z817" s="2" t="s">
        <v>337</v>
      </c>
      <c r="AA817" s="2"/>
      <c r="AB817" s="2"/>
      <c r="AC817" s="2"/>
      <c r="AD817" s="2"/>
      <c r="AE817" s="2"/>
      <c r="AF817" s="2" t="s">
        <v>8584</v>
      </c>
      <c r="AG817" s="2" t="s">
        <v>8585</v>
      </c>
      <c r="AH817" s="2" t="s">
        <v>8586</v>
      </c>
      <c r="AI817" s="2" t="s">
        <v>8587</v>
      </c>
      <c r="AJ817" s="2" t="s">
        <v>8588</v>
      </c>
      <c r="AK817" s="2"/>
      <c r="AL817" s="2"/>
      <c r="AM817" s="2"/>
      <c r="AN817" s="2" t="s">
        <v>87</v>
      </c>
      <c r="AO817" s="2" t="s">
        <v>8589</v>
      </c>
      <c r="AP817" s="2" t="s">
        <v>89</v>
      </c>
    </row>
    <row r="818" customFormat="false" ht="15" hidden="false" customHeight="false" outlineLevel="0" collapsed="false">
      <c r="A818" s="8" t="s">
        <v>8590</v>
      </c>
      <c r="B818" s="8" t="s">
        <v>8590</v>
      </c>
      <c r="C818" s="2" t="s">
        <v>8591</v>
      </c>
      <c r="D818" s="2" t="s">
        <v>68</v>
      </c>
      <c r="E818" s="2" t="s">
        <v>69</v>
      </c>
      <c r="F818" s="9" t="n">
        <f aca="false">Precios!N818</f>
        <v>169</v>
      </c>
      <c r="G818" s="2" t="n">
        <v>308</v>
      </c>
      <c r="H818" s="10" t="str">
        <f aca="false">Parámetros!$B$28</f>
        <v>Nuevo</v>
      </c>
      <c r="I818" s="10" t="str">
        <f aca="false">Parámetros!$B$29</f>
        <v>Clásica</v>
      </c>
      <c r="J818" s="11" t="s">
        <v>8592</v>
      </c>
      <c r="K818" s="10" t="str">
        <f aca="false">Parámetros!$B$30</f>
        <v>Mercado Envíos</v>
      </c>
      <c r="L818" s="2" t="str">
        <f aca="false">IF(F818&gt;=Parámetros!$B$7,"Envío gratis (obligatorio en Mercado Libre)",Parámetros!$B$31)</f>
        <v>A cargo del comprador</v>
      </c>
      <c r="M818" s="10" t="str">
        <f aca="false">Parámetros!$B$32</f>
        <v>No acepto</v>
      </c>
      <c r="N818" s="10" t="str">
        <f aca="false">Parámetros!$B$33</f>
        <v>Sin garantía</v>
      </c>
      <c r="O818" s="2"/>
      <c r="P818" s="2" t="s">
        <v>8228</v>
      </c>
      <c r="Q818" s="2" t="s">
        <v>332</v>
      </c>
      <c r="R818" s="2"/>
      <c r="S818" s="2"/>
      <c r="T818" s="2" t="s">
        <v>5818</v>
      </c>
      <c r="U818" s="2" t="n">
        <v>10</v>
      </c>
      <c r="V818" s="2" t="s">
        <v>217</v>
      </c>
      <c r="W818" s="2" t="n">
        <v>10</v>
      </c>
      <c r="X818" s="2" t="s">
        <v>8229</v>
      </c>
      <c r="Y818" s="2" t="s">
        <v>2737</v>
      </c>
      <c r="Z818" s="2" t="s">
        <v>133</v>
      </c>
      <c r="AA818" s="2"/>
      <c r="AB818" s="2"/>
      <c r="AC818" s="2"/>
      <c r="AD818" s="2"/>
      <c r="AE818" s="2"/>
      <c r="AF818" s="2"/>
      <c r="AG818" s="2" t="s">
        <v>8593</v>
      </c>
      <c r="AH818" s="2" t="s">
        <v>8594</v>
      </c>
      <c r="AI818" s="2"/>
      <c r="AJ818" s="2"/>
      <c r="AK818" s="2"/>
      <c r="AL818" s="2"/>
      <c r="AM818" s="2"/>
      <c r="AN818" s="2" t="s">
        <v>87</v>
      </c>
      <c r="AO818" s="2" t="s">
        <v>8595</v>
      </c>
      <c r="AP818" s="2" t="s">
        <v>89</v>
      </c>
    </row>
    <row r="819" customFormat="false" ht="15" hidden="false" customHeight="false" outlineLevel="0" collapsed="false">
      <c r="A819" s="8" t="s">
        <v>8596</v>
      </c>
      <c r="B819" s="8" t="s">
        <v>8596</v>
      </c>
      <c r="C819" s="2" t="s">
        <v>8597</v>
      </c>
      <c r="D819" s="2" t="s">
        <v>2118</v>
      </c>
      <c r="E819" s="2" t="s">
        <v>2119</v>
      </c>
      <c r="F819" s="9" t="n">
        <f aca="false">Precios!N819</f>
        <v>89</v>
      </c>
      <c r="G819" s="2" t="n">
        <v>182</v>
      </c>
      <c r="H819" s="10" t="str">
        <f aca="false">Parámetros!$B$28</f>
        <v>Nuevo</v>
      </c>
      <c r="I819" s="10" t="str">
        <f aca="false">Parámetros!$B$29</f>
        <v>Clásica</v>
      </c>
      <c r="J819" s="11" t="s">
        <v>8598</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c r="P819" s="2" t="s">
        <v>8599</v>
      </c>
      <c r="Q819" s="2" t="s">
        <v>594</v>
      </c>
      <c r="R819" s="2" t="s">
        <v>3083</v>
      </c>
      <c r="S819" s="2" t="s">
        <v>8600</v>
      </c>
      <c r="T819" s="2" t="s">
        <v>8601</v>
      </c>
      <c r="U819" s="2" t="n">
        <v>200</v>
      </c>
      <c r="V819" s="2" t="s">
        <v>100</v>
      </c>
      <c r="W819" s="2" t="n">
        <v>1</v>
      </c>
      <c r="X819" s="2"/>
      <c r="Y819" s="2"/>
      <c r="Z819" s="2"/>
      <c r="AA819" s="2"/>
      <c r="AB819" s="2"/>
      <c r="AC819" s="2"/>
      <c r="AD819" s="2"/>
      <c r="AE819" s="2" t="s">
        <v>4771</v>
      </c>
      <c r="AF819" s="2"/>
      <c r="AG819" s="2" t="s">
        <v>8602</v>
      </c>
      <c r="AH819" s="2" t="s">
        <v>8603</v>
      </c>
      <c r="AI819" s="2" t="s">
        <v>8604</v>
      </c>
      <c r="AJ819" s="2"/>
      <c r="AK819" s="2"/>
      <c r="AL819" s="2"/>
      <c r="AM819" s="2"/>
      <c r="AN819" s="2" t="s">
        <v>172</v>
      </c>
      <c r="AO819" s="2" t="s">
        <v>8605</v>
      </c>
      <c r="AP819" s="2" t="s">
        <v>89</v>
      </c>
    </row>
    <row r="820" customFormat="false" ht="15" hidden="false" customHeight="false" outlineLevel="0" collapsed="false">
      <c r="A820" s="8" t="s">
        <v>8606</v>
      </c>
      <c r="B820" s="8" t="s">
        <v>8606</v>
      </c>
      <c r="C820" s="2" t="s">
        <v>8607</v>
      </c>
      <c r="D820" s="2" t="s">
        <v>5478</v>
      </c>
      <c r="E820" s="2" t="s">
        <v>5479</v>
      </c>
      <c r="F820" s="9" t="n">
        <f aca="false">Precios!N820</f>
        <v>220</v>
      </c>
      <c r="G820" s="2" t="n">
        <v>15</v>
      </c>
      <c r="H820" s="10" t="str">
        <f aca="false">Parámetros!$B$28</f>
        <v>Nuevo</v>
      </c>
      <c r="I820" s="10" t="str">
        <f aca="false">Parámetros!$B$29</f>
        <v>Clásica</v>
      </c>
      <c r="J820" s="11" t="s">
        <v>8608</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c r="P820" s="2" t="s">
        <v>5481</v>
      </c>
      <c r="Q820" s="2" t="s">
        <v>8609</v>
      </c>
      <c r="R820" s="2" t="s">
        <v>7109</v>
      </c>
      <c r="S820" s="2" t="s">
        <v>8610</v>
      </c>
      <c r="T820" s="2" t="s">
        <v>8611</v>
      </c>
      <c r="U820" s="2" t="n">
        <v>60</v>
      </c>
      <c r="V820" s="2" t="s">
        <v>77</v>
      </c>
      <c r="W820" s="2" t="n">
        <v>1</v>
      </c>
      <c r="X820" s="2"/>
      <c r="Y820" s="2"/>
      <c r="Z820" s="2"/>
      <c r="AA820" s="2"/>
      <c r="AB820" s="2"/>
      <c r="AC820" s="2"/>
      <c r="AD820" s="2" t="s">
        <v>1000</v>
      </c>
      <c r="AE820" s="2" t="s">
        <v>7112</v>
      </c>
      <c r="AF820" s="2"/>
      <c r="AG820" s="2" t="s">
        <v>8612</v>
      </c>
      <c r="AH820" s="2" t="s">
        <v>8613</v>
      </c>
      <c r="AI820" s="2" t="s">
        <v>8614</v>
      </c>
      <c r="AJ820" s="2"/>
      <c r="AK820" s="2"/>
      <c r="AL820" s="2"/>
      <c r="AM820" s="2"/>
      <c r="AN820" s="2" t="s">
        <v>172</v>
      </c>
      <c r="AO820" s="2" t="s">
        <v>8615</v>
      </c>
      <c r="AP820" s="2" t="s">
        <v>89</v>
      </c>
    </row>
    <row r="821" customFormat="false" ht="15" hidden="false" customHeight="false" outlineLevel="0" collapsed="false">
      <c r="A821" s="8" t="s">
        <v>8616</v>
      </c>
      <c r="B821" s="8" t="s">
        <v>8616</v>
      </c>
      <c r="C821" s="2" t="s">
        <v>8617</v>
      </c>
      <c r="D821" s="2" t="s">
        <v>141</v>
      </c>
      <c r="E821" s="2" t="s">
        <v>142</v>
      </c>
      <c r="F821" s="9" t="n">
        <f aca="false">Precios!N821</f>
        <v>1092</v>
      </c>
      <c r="G821" s="2" t="n">
        <v>0</v>
      </c>
      <c r="H821" s="10" t="str">
        <f aca="false">Parámetros!$B$28</f>
        <v>Nuevo</v>
      </c>
      <c r="I821" s="10" t="str">
        <f aca="false">Parámetros!$B$29</f>
        <v>Clásica</v>
      </c>
      <c r="J821" s="11" t="s">
        <v>8618</v>
      </c>
      <c r="K821" s="10" t="str">
        <f aca="false">Parámetros!$B$30</f>
        <v>Mercado Envíos</v>
      </c>
      <c r="L821" s="2" t="str">
        <f aca="false">IF(F821&gt;=Parámetros!$B$7,"Envío gratis (obligatorio en Mercado Libre)",Parámetros!$B$31)</f>
        <v>Envío gratis (obligatorio en Mercado Libre)</v>
      </c>
      <c r="M821" s="10" t="str">
        <f aca="false">Parámetros!$B$32</f>
        <v>No acepto</v>
      </c>
      <c r="N821" s="10" t="str">
        <f aca="false">Parámetros!$B$33</f>
        <v>Sin garantía</v>
      </c>
      <c r="O821" s="2"/>
      <c r="P821" s="2" t="s">
        <v>8619</v>
      </c>
      <c r="Q821" s="2" t="s">
        <v>7524</v>
      </c>
      <c r="R821" s="2"/>
      <c r="S821" s="2"/>
      <c r="T821" s="2" t="s">
        <v>8620</v>
      </c>
      <c r="U821" s="2" t="n">
        <v>56</v>
      </c>
      <c r="V821" s="2" t="s">
        <v>130</v>
      </c>
      <c r="W821" s="2" t="n">
        <v>56</v>
      </c>
      <c r="X821" s="2" t="s">
        <v>8621</v>
      </c>
      <c r="Y821" s="2" t="s">
        <v>4716</v>
      </c>
      <c r="Z821" s="2" t="s">
        <v>133</v>
      </c>
      <c r="AA821" s="2"/>
      <c r="AB821" s="2"/>
      <c r="AC821" s="2"/>
      <c r="AD821" s="2"/>
      <c r="AE821" s="2"/>
      <c r="AF821" s="2" t="s">
        <v>8622</v>
      </c>
      <c r="AG821" s="2" t="s">
        <v>8623</v>
      </c>
      <c r="AH821" s="2" t="s">
        <v>8624</v>
      </c>
      <c r="AI821" s="2"/>
      <c r="AJ821" s="2"/>
      <c r="AK821" s="2"/>
      <c r="AL821" s="2"/>
      <c r="AM821" s="2"/>
      <c r="AN821" s="2" t="s">
        <v>87</v>
      </c>
      <c r="AO821" s="2" t="s">
        <v>8625</v>
      </c>
      <c r="AP821" s="2" t="s">
        <v>89</v>
      </c>
    </row>
    <row r="822" customFormat="false" ht="15" hidden="false" customHeight="false" outlineLevel="0" collapsed="false">
      <c r="A822" s="8" t="s">
        <v>8626</v>
      </c>
      <c r="B822" s="8" t="s">
        <v>8626</v>
      </c>
      <c r="C822" s="2" t="s">
        <v>8627</v>
      </c>
      <c r="D822" s="2" t="s">
        <v>4664</v>
      </c>
      <c r="E822" s="2" t="s">
        <v>4665</v>
      </c>
      <c r="F822" s="9" t="n">
        <f aca="false">Precios!N822</f>
        <v>187</v>
      </c>
      <c r="G822" s="2" t="n">
        <v>3</v>
      </c>
      <c r="H822" s="10" t="str">
        <f aca="false">Parámetros!$B$28</f>
        <v>Nuevo</v>
      </c>
      <c r="I822" s="10" t="str">
        <f aca="false">Parámetros!$B$29</f>
        <v>Clásica</v>
      </c>
      <c r="J822" s="11" t="s">
        <v>8628</v>
      </c>
      <c r="K822" s="10" t="str">
        <f aca="false">Parámetros!$B$30</f>
        <v>Mercado Envíos</v>
      </c>
      <c r="L822" s="2" t="str">
        <f aca="false">IF(F822&gt;=Parámetros!$B$7,"Envío gratis (obligatorio en Mercado Libre)",Parámetros!$B$31)</f>
        <v>A cargo del comprador</v>
      </c>
      <c r="M822" s="10" t="str">
        <f aca="false">Parámetros!$B$32</f>
        <v>No acepto</v>
      </c>
      <c r="N822" s="10" t="str">
        <f aca="false">Parámetros!$B$33</f>
        <v>Sin garantía</v>
      </c>
      <c r="O822" s="2" t="s">
        <v>8629</v>
      </c>
      <c r="P822" s="2" t="s">
        <v>5836</v>
      </c>
      <c r="Q822" s="2" t="s">
        <v>5837</v>
      </c>
      <c r="R822" s="2" t="s">
        <v>8630</v>
      </c>
      <c r="S822" s="2"/>
      <c r="T822" s="2" t="s">
        <v>5359</v>
      </c>
      <c r="U822" s="2" t="n">
        <v>500</v>
      </c>
      <c r="V822" s="2" t="s">
        <v>77</v>
      </c>
      <c r="W822" s="2" t="n">
        <v>1</v>
      </c>
      <c r="X822" s="2"/>
      <c r="Y822" s="2"/>
      <c r="Z822" s="2"/>
      <c r="AA822" s="2"/>
      <c r="AB822" s="2"/>
      <c r="AC822" s="2"/>
      <c r="AD822" s="2"/>
      <c r="AE822" s="2" t="s">
        <v>4875</v>
      </c>
      <c r="AF822" s="2"/>
      <c r="AG822" s="2" t="s">
        <v>8631</v>
      </c>
      <c r="AH822" s="2" t="s">
        <v>8632</v>
      </c>
      <c r="AI822" s="2" t="s">
        <v>8633</v>
      </c>
      <c r="AJ822" s="2"/>
      <c r="AK822" s="2"/>
      <c r="AL822" s="2"/>
      <c r="AM822" s="2"/>
      <c r="AN822" s="2" t="s">
        <v>172</v>
      </c>
      <c r="AO822" s="2" t="s">
        <v>8634</v>
      </c>
      <c r="AP822" s="2" t="s">
        <v>89</v>
      </c>
    </row>
    <row r="823" customFormat="false" ht="15" hidden="false" customHeight="false" outlineLevel="0" collapsed="false">
      <c r="A823" s="8" t="s">
        <v>8635</v>
      </c>
      <c r="B823" s="8" t="s">
        <v>8635</v>
      </c>
      <c r="C823" s="2" t="s">
        <v>8636</v>
      </c>
      <c r="D823" s="2" t="s">
        <v>300</v>
      </c>
      <c r="E823" s="2" t="s">
        <v>301</v>
      </c>
      <c r="F823" s="9" t="n">
        <f aca="false">Precios!N823</f>
        <v>261</v>
      </c>
      <c r="G823" s="2" t="n">
        <v>232</v>
      </c>
      <c r="H823" s="10" t="str">
        <f aca="false">Parámetros!$B$28</f>
        <v>Nuevo</v>
      </c>
      <c r="I823" s="10" t="str">
        <f aca="false">Parámetros!$B$29</f>
        <v>Clásica</v>
      </c>
      <c r="J823" s="11" t="s">
        <v>8637</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c r="P823" s="2" t="s">
        <v>6341</v>
      </c>
      <c r="Q823" s="2" t="s">
        <v>841</v>
      </c>
      <c r="R823" s="2" t="s">
        <v>8638</v>
      </c>
      <c r="S823" s="2" t="s">
        <v>8639</v>
      </c>
      <c r="T823" s="2" t="s">
        <v>1316</v>
      </c>
      <c r="U823" s="2" t="n">
        <v>100</v>
      </c>
      <c r="V823" s="2" t="s">
        <v>77</v>
      </c>
      <c r="W823" s="2" t="n">
        <v>1</v>
      </c>
      <c r="X823" s="2"/>
      <c r="Y823" s="2"/>
      <c r="Z823" s="2"/>
      <c r="AA823" s="2" t="s">
        <v>8640</v>
      </c>
      <c r="AB823" s="2"/>
      <c r="AC823" s="2" t="s">
        <v>249</v>
      </c>
      <c r="AD823" s="2"/>
      <c r="AE823" s="2"/>
      <c r="AF823" s="2"/>
      <c r="AG823" s="2" t="s">
        <v>8641</v>
      </c>
      <c r="AH823" s="2" t="s">
        <v>8642</v>
      </c>
      <c r="AI823" s="2" t="s">
        <v>8643</v>
      </c>
      <c r="AJ823" s="2"/>
      <c r="AK823" s="2"/>
      <c r="AL823" s="2"/>
      <c r="AM823" s="2"/>
      <c r="AN823" s="2" t="s">
        <v>87</v>
      </c>
      <c r="AO823" s="2" t="s">
        <v>8644</v>
      </c>
      <c r="AP823" s="2" t="s">
        <v>89</v>
      </c>
    </row>
    <row r="824" customFormat="false" ht="15" hidden="false" customHeight="false" outlineLevel="0" collapsed="false">
      <c r="A824" s="8" t="s">
        <v>8645</v>
      </c>
      <c r="B824" s="8" t="s">
        <v>8645</v>
      </c>
      <c r="C824" s="2" t="s">
        <v>8646</v>
      </c>
      <c r="D824" s="2" t="s">
        <v>2118</v>
      </c>
      <c r="E824" s="2" t="s">
        <v>2119</v>
      </c>
      <c r="F824" s="9" t="n">
        <f aca="false">Precios!N824</f>
        <v>74</v>
      </c>
      <c r="G824" s="2" t="n">
        <v>410</v>
      </c>
      <c r="H824" s="10" t="str">
        <f aca="false">Parámetros!$B$28</f>
        <v>Nuevo</v>
      </c>
      <c r="I824" s="10" t="str">
        <f aca="false">Parámetros!$B$29</f>
        <v>Clásica</v>
      </c>
      <c r="J824" s="11" t="s">
        <v>8647</v>
      </c>
      <c r="K824" s="10" t="str">
        <f aca="false">Parámetros!$B$30</f>
        <v>Mercado Envíos</v>
      </c>
      <c r="L824" s="2" t="str">
        <f aca="false">IF(F824&gt;=Parámetros!$B$7,"Envío gratis (obligatorio en Mercado Libre)",Parámetros!$B$31)</f>
        <v>A cargo del comprador</v>
      </c>
      <c r="M824" s="10" t="str">
        <f aca="false">Parámetros!$B$32</f>
        <v>No acepto</v>
      </c>
      <c r="N824" s="10" t="str">
        <f aca="false">Parámetros!$B$33</f>
        <v>Sin garantía</v>
      </c>
      <c r="O824" s="2"/>
      <c r="P824" s="2" t="s">
        <v>5959</v>
      </c>
      <c r="Q824" s="2"/>
      <c r="R824" s="2" t="s">
        <v>5960</v>
      </c>
      <c r="S824" s="2" t="s">
        <v>8648</v>
      </c>
      <c r="T824" s="2" t="s">
        <v>5359</v>
      </c>
      <c r="U824" s="2" t="n">
        <v>60</v>
      </c>
      <c r="V824" s="2" t="s">
        <v>100</v>
      </c>
      <c r="W824" s="2" t="n">
        <v>1</v>
      </c>
      <c r="X824" s="2"/>
      <c r="Y824" s="2"/>
      <c r="Z824" s="2"/>
      <c r="AA824" s="2"/>
      <c r="AB824" s="2"/>
      <c r="AC824" s="2"/>
      <c r="AD824" s="2" t="s">
        <v>1000</v>
      </c>
      <c r="AE824" s="2" t="s">
        <v>8649</v>
      </c>
      <c r="AF824" s="2"/>
      <c r="AG824" s="2" t="s">
        <v>8650</v>
      </c>
      <c r="AH824" s="2" t="s">
        <v>8651</v>
      </c>
      <c r="AI824" s="2" t="s">
        <v>8652</v>
      </c>
      <c r="AJ824" s="2"/>
      <c r="AK824" s="2"/>
      <c r="AL824" s="2"/>
      <c r="AM824" s="2"/>
      <c r="AN824" s="2" t="s">
        <v>172</v>
      </c>
      <c r="AO824" s="2" t="s">
        <v>8653</v>
      </c>
      <c r="AP824" s="2" t="s">
        <v>89</v>
      </c>
    </row>
    <row r="825" customFormat="false" ht="15" hidden="false" customHeight="false" outlineLevel="0" collapsed="false">
      <c r="A825" s="8" t="s">
        <v>8654</v>
      </c>
      <c r="B825" s="8" t="s">
        <v>8654</v>
      </c>
      <c r="C825" s="2" t="s">
        <v>8655</v>
      </c>
      <c r="D825" s="2" t="s">
        <v>141</v>
      </c>
      <c r="E825" s="2" t="s">
        <v>142</v>
      </c>
      <c r="F825" s="9" t="n">
        <f aca="false">Precios!N825</f>
        <v>91</v>
      </c>
      <c r="G825" s="2" t="n">
        <v>386</v>
      </c>
      <c r="H825" s="10" t="str">
        <f aca="false">Parámetros!$B$28</f>
        <v>Nuevo</v>
      </c>
      <c r="I825" s="10" t="str">
        <f aca="false">Parámetros!$B$29</f>
        <v>Clásica</v>
      </c>
      <c r="J825" s="11" t="s">
        <v>8656</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1139</v>
      </c>
      <c r="Q825" s="2" t="s">
        <v>332</v>
      </c>
      <c r="R825" s="2"/>
      <c r="S825" s="2"/>
      <c r="T825" s="2" t="s">
        <v>8657</v>
      </c>
      <c r="U825" s="2" t="n">
        <v>12</v>
      </c>
      <c r="V825" s="2" t="s">
        <v>130</v>
      </c>
      <c r="W825" s="2" t="n">
        <v>12</v>
      </c>
      <c r="X825" s="2" t="s">
        <v>1142</v>
      </c>
      <c r="Y825" s="2" t="s">
        <v>3820</v>
      </c>
      <c r="Z825" s="2" t="s">
        <v>133</v>
      </c>
      <c r="AA825" s="2"/>
      <c r="AB825" s="2"/>
      <c r="AC825" s="2" t="s">
        <v>471</v>
      </c>
      <c r="AD825" s="2"/>
      <c r="AE825" s="2"/>
      <c r="AF825" s="2"/>
      <c r="AG825" s="2" t="s">
        <v>8658</v>
      </c>
      <c r="AH825" s="2" t="s">
        <v>8659</v>
      </c>
      <c r="AI825" s="2" t="s">
        <v>8660</v>
      </c>
      <c r="AJ825" s="2"/>
      <c r="AK825" s="2"/>
      <c r="AL825" s="2"/>
      <c r="AM825" s="2"/>
      <c r="AN825" s="2" t="s">
        <v>87</v>
      </c>
      <c r="AO825" s="2" t="s">
        <v>8661</v>
      </c>
      <c r="AP825" s="2" t="s">
        <v>89</v>
      </c>
    </row>
    <row r="826" customFormat="false" ht="15" hidden="false" customHeight="false" outlineLevel="0" collapsed="false">
      <c r="A826" s="8" t="s">
        <v>8662</v>
      </c>
      <c r="B826" s="8" t="s">
        <v>8662</v>
      </c>
      <c r="C826" s="2" t="s">
        <v>8663</v>
      </c>
      <c r="D826" s="2" t="s">
        <v>448</v>
      </c>
      <c r="E826" s="2" t="s">
        <v>449</v>
      </c>
      <c r="F826" s="9" t="n">
        <f aca="false">Precios!N826</f>
        <v>1140</v>
      </c>
      <c r="G826" s="2" t="n">
        <v>48</v>
      </c>
      <c r="H826" s="10" t="str">
        <f aca="false">Parámetros!$B$28</f>
        <v>Nuevo</v>
      </c>
      <c r="I826" s="10" t="str">
        <f aca="false">Parámetros!$B$29</f>
        <v>Clásica</v>
      </c>
      <c r="J826" s="11" t="s">
        <v>8664</v>
      </c>
      <c r="K826" s="10" t="str">
        <f aca="false">Parámetros!$B$30</f>
        <v>Mercado Envíos</v>
      </c>
      <c r="L826" s="2" t="str">
        <f aca="false">IF(F826&gt;=Parámetros!$B$7,"Envío gratis (obligatorio en Mercado Libre)",Parámetros!$B$31)</f>
        <v>Envío gratis (obligatorio en Mercado Libre)</v>
      </c>
      <c r="M826" s="10" t="str">
        <f aca="false">Parámetros!$B$32</f>
        <v>No acepto</v>
      </c>
      <c r="N826" s="10" t="str">
        <f aca="false">Parámetros!$B$33</f>
        <v>Sin garantía</v>
      </c>
      <c r="O826" s="2"/>
      <c r="P826" s="2" t="s">
        <v>8665</v>
      </c>
      <c r="Q826" s="2" t="s">
        <v>830</v>
      </c>
      <c r="R826" s="2"/>
      <c r="S826" s="2"/>
      <c r="T826" s="2" t="s">
        <v>5818</v>
      </c>
      <c r="U826" s="2" t="n">
        <v>10</v>
      </c>
      <c r="V826" s="2" t="s">
        <v>217</v>
      </c>
      <c r="W826" s="2" t="n">
        <v>10</v>
      </c>
      <c r="X826" s="2" t="s">
        <v>8666</v>
      </c>
      <c r="Y826" s="2" t="s">
        <v>1957</v>
      </c>
      <c r="Z826" s="2" t="s">
        <v>133</v>
      </c>
      <c r="AA826" s="2"/>
      <c r="AB826" s="2"/>
      <c r="AC826" s="2"/>
      <c r="AD826" s="2"/>
      <c r="AE826" s="2"/>
      <c r="AF826" s="2" t="s">
        <v>8667</v>
      </c>
      <c r="AG826" s="2" t="s">
        <v>8668</v>
      </c>
      <c r="AH826" s="2" t="s">
        <v>8669</v>
      </c>
      <c r="AI826" s="2"/>
      <c r="AJ826" s="2"/>
      <c r="AK826" s="2"/>
      <c r="AL826" s="2"/>
      <c r="AM826" s="2"/>
      <c r="AN826" s="2" t="s">
        <v>87</v>
      </c>
      <c r="AO826" s="2" t="s">
        <v>8670</v>
      </c>
      <c r="AP826" s="2" t="s">
        <v>89</v>
      </c>
    </row>
    <row r="827" customFormat="false" ht="15" hidden="false" customHeight="false" outlineLevel="0" collapsed="false">
      <c r="A827" s="8" t="s">
        <v>8671</v>
      </c>
      <c r="B827" s="8" t="s">
        <v>8671</v>
      </c>
      <c r="C827" s="2" t="s">
        <v>8672</v>
      </c>
      <c r="D827" s="2" t="s">
        <v>5988</v>
      </c>
      <c r="E827" s="2" t="s">
        <v>5989</v>
      </c>
      <c r="F827" s="9" t="n">
        <f aca="false">Precios!N827</f>
        <v>80</v>
      </c>
      <c r="G827" s="2" t="n">
        <v>123</v>
      </c>
      <c r="H827" s="10" t="str">
        <f aca="false">Parámetros!$B$28</f>
        <v>Nuevo</v>
      </c>
      <c r="I827" s="10" t="str">
        <f aca="false">Parámetros!$B$29</f>
        <v>Clásica</v>
      </c>
      <c r="J827" s="11" t="s">
        <v>8673</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c r="P827" s="2" t="s">
        <v>5991</v>
      </c>
      <c r="Q827" s="2" t="s">
        <v>5538</v>
      </c>
      <c r="R827" s="2" t="s">
        <v>8674</v>
      </c>
      <c r="S827" s="2"/>
      <c r="T827" s="2" t="s">
        <v>3085</v>
      </c>
      <c r="U827" s="2" t="n">
        <v>150</v>
      </c>
      <c r="V827" s="2" t="s">
        <v>77</v>
      </c>
      <c r="W827" s="2" t="n">
        <v>1</v>
      </c>
      <c r="X827" s="2"/>
      <c r="Y827" s="2"/>
      <c r="Z827" s="2"/>
      <c r="AA827" s="2"/>
      <c r="AB827" s="2"/>
      <c r="AC827" s="2" t="s">
        <v>8675</v>
      </c>
      <c r="AD827" s="2" t="s">
        <v>1000</v>
      </c>
      <c r="AE827" s="2"/>
      <c r="AF827" s="2"/>
      <c r="AG827" s="2" t="s">
        <v>8676</v>
      </c>
      <c r="AH827" s="2" t="s">
        <v>8677</v>
      </c>
      <c r="AI827" s="2" t="s">
        <v>8678</v>
      </c>
      <c r="AJ827" s="2"/>
      <c r="AK827" s="2"/>
      <c r="AL827" s="2"/>
      <c r="AM827" s="2"/>
      <c r="AN827" s="2" t="s">
        <v>172</v>
      </c>
      <c r="AO827" s="2" t="s">
        <v>8679</v>
      </c>
      <c r="AP827" s="2" t="s">
        <v>89</v>
      </c>
    </row>
    <row r="828" customFormat="false" ht="15" hidden="false" customHeight="false" outlineLevel="0" collapsed="false">
      <c r="A828" s="8" t="s">
        <v>8680</v>
      </c>
      <c r="B828" s="8" t="s">
        <v>8680</v>
      </c>
      <c r="C828" s="2" t="s">
        <v>8681</v>
      </c>
      <c r="D828" s="2" t="s">
        <v>8682</v>
      </c>
      <c r="E828" s="2" t="s">
        <v>8683</v>
      </c>
      <c r="F828" s="9" t="n">
        <f aca="false">Precios!N828</f>
        <v>110</v>
      </c>
      <c r="G828" s="2" t="n">
        <v>489</v>
      </c>
      <c r="H828" s="10" t="str">
        <f aca="false">Parámetros!$B$28</f>
        <v>Nuevo</v>
      </c>
      <c r="I828" s="10" t="str">
        <f aca="false">Parámetros!$B$29</f>
        <v>Clásica</v>
      </c>
      <c r="J828" s="11" t="s">
        <v>8684</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8685</v>
      </c>
      <c r="P828" s="2" t="s">
        <v>1526</v>
      </c>
      <c r="Q828" s="2" t="s">
        <v>332</v>
      </c>
      <c r="R828" s="2" t="s">
        <v>8686</v>
      </c>
      <c r="S828" s="2" t="s">
        <v>8687</v>
      </c>
      <c r="T828" s="2" t="s">
        <v>8688</v>
      </c>
      <c r="U828" s="2" t="n">
        <v>50</v>
      </c>
      <c r="V828" s="2" t="s">
        <v>4590</v>
      </c>
      <c r="W828" s="2" t="n">
        <v>1</v>
      </c>
      <c r="X828" s="2"/>
      <c r="Y828" s="2"/>
      <c r="Z828" s="2"/>
      <c r="AA828" s="2"/>
      <c r="AB828" s="2"/>
      <c r="AC828" s="2" t="s">
        <v>2148</v>
      </c>
      <c r="AD828" s="2"/>
      <c r="AE828" s="2"/>
      <c r="AF828" s="2"/>
      <c r="AG828" s="2" t="s">
        <v>8689</v>
      </c>
      <c r="AH828" s="2" t="s">
        <v>8690</v>
      </c>
      <c r="AI828" s="2"/>
      <c r="AJ828" s="2"/>
      <c r="AK828" s="2"/>
      <c r="AL828" s="2"/>
      <c r="AM828" s="2"/>
      <c r="AN828" s="2" t="s">
        <v>172</v>
      </c>
      <c r="AO828" s="2" t="s">
        <v>8691</v>
      </c>
      <c r="AP828" s="2" t="s">
        <v>89</v>
      </c>
    </row>
    <row r="829" customFormat="false" ht="15" hidden="false" customHeight="false" outlineLevel="0" collapsed="false">
      <c r="A829" s="8" t="s">
        <v>8692</v>
      </c>
      <c r="B829" s="8" t="s">
        <v>8692</v>
      </c>
      <c r="C829" s="2" t="s">
        <v>8693</v>
      </c>
      <c r="D829" s="2" t="s">
        <v>448</v>
      </c>
      <c r="E829" s="2" t="s">
        <v>449</v>
      </c>
      <c r="F829" s="9" t="n">
        <f aca="false">Precios!N829</f>
        <v>352</v>
      </c>
      <c r="G829" s="2" t="n">
        <v>51</v>
      </c>
      <c r="H829" s="10" t="str">
        <f aca="false">Parámetros!$B$28</f>
        <v>Nuevo</v>
      </c>
      <c r="I829" s="10" t="str">
        <f aca="false">Parámetros!$B$29</f>
        <v>Clásica</v>
      </c>
      <c r="J829" s="11" t="s">
        <v>8694</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c r="P829" s="2" t="s">
        <v>4094</v>
      </c>
      <c r="Q829" s="2" t="s">
        <v>928</v>
      </c>
      <c r="R829" s="2"/>
      <c r="S829" s="2"/>
      <c r="T829" s="2" t="s">
        <v>8695</v>
      </c>
      <c r="U829" s="2" t="n">
        <v>22.5</v>
      </c>
      <c r="V829" s="2" t="s">
        <v>77</v>
      </c>
      <c r="W829" s="2" t="n">
        <v>1</v>
      </c>
      <c r="X829" s="2" t="s">
        <v>4095</v>
      </c>
      <c r="Y829" s="2" t="s">
        <v>8696</v>
      </c>
      <c r="Z829" s="2" t="s">
        <v>133</v>
      </c>
      <c r="AA829" s="2"/>
      <c r="AB829" s="2"/>
      <c r="AC829" s="2"/>
      <c r="AD829" s="2"/>
      <c r="AE829" s="2"/>
      <c r="AF829" s="2" t="s">
        <v>8697</v>
      </c>
      <c r="AG829" s="2" t="s">
        <v>8698</v>
      </c>
      <c r="AH829" s="2" t="s">
        <v>8699</v>
      </c>
      <c r="AI829" s="2"/>
      <c r="AJ829" s="2"/>
      <c r="AK829" s="2"/>
      <c r="AL829" s="2"/>
      <c r="AM829" s="2"/>
      <c r="AN829" s="2" t="s">
        <v>87</v>
      </c>
      <c r="AO829" s="2" t="s">
        <v>8700</v>
      </c>
      <c r="AP829" s="2" t="s">
        <v>89</v>
      </c>
    </row>
    <row r="830" customFormat="false" ht="15" hidden="false" customHeight="false" outlineLevel="0" collapsed="false">
      <c r="A830" s="8" t="s">
        <v>8701</v>
      </c>
      <c r="B830" s="8" t="s">
        <v>8701</v>
      </c>
      <c r="C830" s="2" t="s">
        <v>8702</v>
      </c>
      <c r="D830" s="2" t="s">
        <v>8703</v>
      </c>
      <c r="E830" s="2" t="s">
        <v>8704</v>
      </c>
      <c r="F830" s="9" t="n">
        <f aca="false">Precios!N830</f>
        <v>281</v>
      </c>
      <c r="G830" s="2" t="n">
        <v>10</v>
      </c>
      <c r="H830" s="10" t="str">
        <f aca="false">Parámetros!$B$28</f>
        <v>Nuevo</v>
      </c>
      <c r="I830" s="10" t="str">
        <f aca="false">Parámetros!$B$29</f>
        <v>Clásica</v>
      </c>
      <c r="J830" s="11" t="s">
        <v>8705</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c r="P830" s="2" t="s">
        <v>8706</v>
      </c>
      <c r="Q830" s="2" t="s">
        <v>8707</v>
      </c>
      <c r="R830" s="2"/>
      <c r="S830" s="2"/>
      <c r="T830" s="2" t="s">
        <v>8708</v>
      </c>
      <c r="U830" s="2"/>
      <c r="V830" s="2"/>
      <c r="W830" s="2" t="n">
        <v>1</v>
      </c>
      <c r="X830" s="2"/>
      <c r="Y830" s="2"/>
      <c r="Z830" s="2"/>
      <c r="AA830" s="2"/>
      <c r="AB830" s="2"/>
      <c r="AC830" s="2"/>
      <c r="AD830" s="2"/>
      <c r="AE830" s="2"/>
      <c r="AF830" s="2"/>
      <c r="AG830" s="2" t="s">
        <v>8709</v>
      </c>
      <c r="AH830" s="2"/>
      <c r="AI830" s="2"/>
      <c r="AJ830" s="2"/>
      <c r="AK830" s="2"/>
      <c r="AL830" s="2"/>
      <c r="AM830" s="2"/>
      <c r="AN830" s="2" t="s">
        <v>87</v>
      </c>
      <c r="AO830" s="2" t="s">
        <v>8710</v>
      </c>
      <c r="AP830" s="2" t="s">
        <v>1429</v>
      </c>
    </row>
    <row r="831" customFormat="false" ht="15" hidden="false" customHeight="false" outlineLevel="0" collapsed="false">
      <c r="A831" s="8" t="s">
        <v>8711</v>
      </c>
      <c r="B831" s="8" t="s">
        <v>8711</v>
      </c>
      <c r="C831" s="2" t="s">
        <v>8712</v>
      </c>
      <c r="D831" s="2" t="s">
        <v>6853</v>
      </c>
      <c r="E831" s="2" t="s">
        <v>6854</v>
      </c>
      <c r="F831" s="9" t="n">
        <f aca="false">Precios!N831</f>
        <v>165</v>
      </c>
      <c r="G831" s="2" t="n">
        <v>115</v>
      </c>
      <c r="H831" s="10" t="str">
        <f aca="false">Parámetros!$B$28</f>
        <v>Nuevo</v>
      </c>
      <c r="I831" s="10" t="str">
        <f aca="false">Parámetros!$B$29</f>
        <v>Clásica</v>
      </c>
      <c r="J831" s="11" t="s">
        <v>8713</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c r="P831" s="2" t="s">
        <v>6857</v>
      </c>
      <c r="Q831" s="2"/>
      <c r="R831" s="2"/>
      <c r="S831" s="2"/>
      <c r="T831" s="2" t="s">
        <v>8714</v>
      </c>
      <c r="U831" s="2" t="n">
        <v>6</v>
      </c>
      <c r="V831" s="2" t="s">
        <v>168</v>
      </c>
      <c r="W831" s="2" t="n">
        <v>6</v>
      </c>
      <c r="X831" s="2"/>
      <c r="Y831" s="2"/>
      <c r="Z831" s="2"/>
      <c r="AA831" s="2"/>
      <c r="AB831" s="2"/>
      <c r="AC831" s="2"/>
      <c r="AD831" s="2"/>
      <c r="AE831" s="2"/>
      <c r="AF831" s="2"/>
      <c r="AG831" s="2" t="s">
        <v>8715</v>
      </c>
      <c r="AH831" s="2" t="s">
        <v>8716</v>
      </c>
      <c r="AI831" s="2"/>
      <c r="AJ831" s="2"/>
      <c r="AK831" s="2"/>
      <c r="AL831" s="2"/>
      <c r="AM831" s="2"/>
      <c r="AN831" s="2" t="s">
        <v>172</v>
      </c>
      <c r="AO831" s="2" t="s">
        <v>8717</v>
      </c>
      <c r="AP831" s="2" t="s">
        <v>89</v>
      </c>
    </row>
    <row r="832" customFormat="false" ht="15" hidden="false" customHeight="false" outlineLevel="0" collapsed="false">
      <c r="A832" s="8" t="s">
        <v>8718</v>
      </c>
      <c r="B832" s="8" t="s">
        <v>8718</v>
      </c>
      <c r="C832" s="2" t="s">
        <v>8719</v>
      </c>
      <c r="D832" s="2" t="s">
        <v>141</v>
      </c>
      <c r="E832" s="2" t="s">
        <v>142</v>
      </c>
      <c r="F832" s="9" t="n">
        <f aca="false">Precios!N832</f>
        <v>122</v>
      </c>
      <c r="G832" s="2" t="n">
        <v>855</v>
      </c>
      <c r="H832" s="10" t="str">
        <f aca="false">Parámetros!$B$28</f>
        <v>Nuevo</v>
      </c>
      <c r="I832" s="10" t="str">
        <f aca="false">Parámetros!$B$29</f>
        <v>Clásica</v>
      </c>
      <c r="J832" s="11" t="s">
        <v>8720</v>
      </c>
      <c r="K832" s="10" t="str">
        <f aca="false">Parámetros!$B$30</f>
        <v>Mercado Envíos</v>
      </c>
      <c r="L832" s="2" t="str">
        <f aca="false">IF(F832&gt;=Parámetros!$B$7,"Envío gratis (obligatorio en Mercado Libre)",Parámetros!$B$31)</f>
        <v>A cargo del comprador</v>
      </c>
      <c r="M832" s="10" t="str">
        <f aca="false">Parámetros!$B$32</f>
        <v>No acepto</v>
      </c>
      <c r="N832" s="10" t="str">
        <f aca="false">Parámetros!$B$33</f>
        <v>Sin garantía</v>
      </c>
      <c r="O832" s="2"/>
      <c r="P832" s="2" t="s">
        <v>8721</v>
      </c>
      <c r="Q832" s="2" t="s">
        <v>5138</v>
      </c>
      <c r="R832" s="2"/>
      <c r="S832" s="2"/>
      <c r="T832" s="2" t="s">
        <v>7668</v>
      </c>
      <c r="U832" s="2" t="n">
        <v>60</v>
      </c>
      <c r="V832" s="2" t="s">
        <v>130</v>
      </c>
      <c r="W832" s="2" t="n">
        <v>60</v>
      </c>
      <c r="X832" s="2" t="s">
        <v>8722</v>
      </c>
      <c r="Y832" s="2" t="s">
        <v>2644</v>
      </c>
      <c r="Z832" s="2" t="s">
        <v>133</v>
      </c>
      <c r="AA832" s="2"/>
      <c r="AB832" s="2"/>
      <c r="AC832" s="2"/>
      <c r="AD832" s="2"/>
      <c r="AE832" s="2"/>
      <c r="AF832" s="2" t="s">
        <v>8723</v>
      </c>
      <c r="AG832" s="2" t="s">
        <v>8724</v>
      </c>
      <c r="AH832" s="2" t="s">
        <v>8725</v>
      </c>
      <c r="AI832" s="2"/>
      <c r="AJ832" s="2"/>
      <c r="AK832" s="2"/>
      <c r="AL832" s="2"/>
      <c r="AM832" s="2"/>
      <c r="AN832" s="2" t="s">
        <v>87</v>
      </c>
      <c r="AO832" s="2" t="s">
        <v>8726</v>
      </c>
      <c r="AP832" s="2" t="s">
        <v>89</v>
      </c>
    </row>
    <row r="833" customFormat="false" ht="15" hidden="false" customHeight="false" outlineLevel="0" collapsed="false">
      <c r="A833" s="8" t="s">
        <v>8727</v>
      </c>
      <c r="B833" s="8" t="s">
        <v>8727</v>
      </c>
      <c r="C833" s="2" t="s">
        <v>8728</v>
      </c>
      <c r="D833" s="2" t="s">
        <v>345</v>
      </c>
      <c r="E833" s="2" t="s">
        <v>346</v>
      </c>
      <c r="F833" s="9" t="n">
        <f aca="false">Precios!N833</f>
        <v>726</v>
      </c>
      <c r="G833" s="2" t="n">
        <v>120</v>
      </c>
      <c r="H833" s="10" t="str">
        <f aca="false">Parámetros!$B$28</f>
        <v>Nuevo</v>
      </c>
      <c r="I833" s="10" t="str">
        <f aca="false">Parámetros!$B$29</f>
        <v>Clásica</v>
      </c>
      <c r="J833" s="11" t="s">
        <v>8729</v>
      </c>
      <c r="K833" s="10" t="str">
        <f aca="false">Parámetros!$B$30</f>
        <v>Mercado Envíos</v>
      </c>
      <c r="L833" s="2" t="str">
        <f aca="false">IF(F833&gt;=Parámetros!$B$7,"Envío gratis (obligatorio en Mercado Libre)",Parámetros!$B$31)</f>
        <v>Envío gratis (obligatorio en Mercado Libre)</v>
      </c>
      <c r="M833" s="10" t="str">
        <f aca="false">Parámetros!$B$32</f>
        <v>No acepto</v>
      </c>
      <c r="N833" s="10" t="str">
        <f aca="false">Parámetros!$B$33</f>
        <v>Sin garantía</v>
      </c>
      <c r="O833" s="2"/>
      <c r="P833" s="2" t="s">
        <v>8730</v>
      </c>
      <c r="Q833" s="2" t="s">
        <v>997</v>
      </c>
      <c r="R833" s="2"/>
      <c r="S833" s="2"/>
      <c r="T833" s="2" t="s">
        <v>4850</v>
      </c>
      <c r="U833" s="2" t="n">
        <v>30</v>
      </c>
      <c r="V833" s="2" t="s">
        <v>130</v>
      </c>
      <c r="W833" s="2" t="n">
        <v>30</v>
      </c>
      <c r="X833" s="2" t="s">
        <v>8731</v>
      </c>
      <c r="Y833" s="2" t="s">
        <v>8732</v>
      </c>
      <c r="Z833" s="2" t="s">
        <v>133</v>
      </c>
      <c r="AA833" s="2"/>
      <c r="AB833" s="2"/>
      <c r="AC833" s="2"/>
      <c r="AD833" s="2"/>
      <c r="AE833" s="2"/>
      <c r="AF833" s="2"/>
      <c r="AG833" s="2" t="s">
        <v>8733</v>
      </c>
      <c r="AH833" s="2" t="s">
        <v>8734</v>
      </c>
      <c r="AI833" s="2"/>
      <c r="AJ833" s="2"/>
      <c r="AK833" s="2"/>
      <c r="AL833" s="2"/>
      <c r="AM833" s="2"/>
      <c r="AN833" s="2" t="s">
        <v>87</v>
      </c>
      <c r="AO833" s="2" t="s">
        <v>8735</v>
      </c>
      <c r="AP833" s="2" t="s">
        <v>89</v>
      </c>
    </row>
    <row r="834" customFormat="false" ht="15" hidden="false" customHeight="false" outlineLevel="0" collapsed="false">
      <c r="A834" s="8" t="s">
        <v>8736</v>
      </c>
      <c r="B834" s="8" t="s">
        <v>8736</v>
      </c>
      <c r="C834" s="2" t="s">
        <v>8737</v>
      </c>
      <c r="D834" s="2" t="s">
        <v>5534</v>
      </c>
      <c r="E834" s="2" t="s">
        <v>5535</v>
      </c>
      <c r="F834" s="9" t="n">
        <f aca="false">Precios!N834</f>
        <v>116</v>
      </c>
      <c r="G834" s="2" t="n">
        <v>12</v>
      </c>
      <c r="H834" s="10" t="str">
        <f aca="false">Parámetros!$B$28</f>
        <v>Nuevo</v>
      </c>
      <c r="I834" s="10" t="str">
        <f aca="false">Parámetros!$B$29</f>
        <v>Clásica</v>
      </c>
      <c r="J834" s="11" t="s">
        <v>8738</v>
      </c>
      <c r="K834" s="10" t="str">
        <f aca="false">Parámetros!$B$30</f>
        <v>Mercado Envíos</v>
      </c>
      <c r="L834" s="2" t="str">
        <f aca="false">IF(F834&gt;=Parámetros!$B$7,"Envío gratis (obligatorio en Mercado Libre)",Parámetros!$B$31)</f>
        <v>A cargo del comprador</v>
      </c>
      <c r="M834" s="10" t="str">
        <f aca="false">Parámetros!$B$32</f>
        <v>No acepto</v>
      </c>
      <c r="N834" s="10" t="str">
        <f aca="false">Parámetros!$B$33</f>
        <v>Sin garantía</v>
      </c>
      <c r="O834" s="2"/>
      <c r="P834" s="2" t="s">
        <v>4871</v>
      </c>
      <c r="Q834" s="2"/>
      <c r="R834" s="2" t="s">
        <v>8739</v>
      </c>
      <c r="S834" s="2" t="s">
        <v>8740</v>
      </c>
      <c r="T834" s="2" t="s">
        <v>8741</v>
      </c>
      <c r="U834" s="2" t="n">
        <v>100</v>
      </c>
      <c r="V834" s="2" t="s">
        <v>100</v>
      </c>
      <c r="W834" s="2" t="n">
        <v>1</v>
      </c>
      <c r="X834" s="2"/>
      <c r="Y834" s="2"/>
      <c r="Z834" s="2"/>
      <c r="AA834" s="2"/>
      <c r="AB834" s="2"/>
      <c r="AC834" s="2"/>
      <c r="AD834" s="2"/>
      <c r="AE834" s="2" t="s">
        <v>4875</v>
      </c>
      <c r="AF834" s="2"/>
      <c r="AG834" s="2" t="s">
        <v>8742</v>
      </c>
      <c r="AH834" s="2" t="s">
        <v>8743</v>
      </c>
      <c r="AI834" s="2"/>
      <c r="AJ834" s="2"/>
      <c r="AK834" s="2"/>
      <c r="AL834" s="2"/>
      <c r="AM834" s="2"/>
      <c r="AN834" s="2" t="s">
        <v>172</v>
      </c>
      <c r="AO834" s="2" t="s">
        <v>8744</v>
      </c>
      <c r="AP834" s="2" t="s">
        <v>89</v>
      </c>
    </row>
    <row r="835" customFormat="false" ht="15" hidden="false" customHeight="false" outlineLevel="0" collapsed="false">
      <c r="A835" s="8" t="s">
        <v>8745</v>
      </c>
      <c r="B835" s="8" t="s">
        <v>8745</v>
      </c>
      <c r="C835" s="2" t="s">
        <v>8746</v>
      </c>
      <c r="D835" s="2" t="s">
        <v>345</v>
      </c>
      <c r="E835" s="2" t="s">
        <v>346</v>
      </c>
      <c r="F835" s="9" t="n">
        <f aca="false">Precios!N835</f>
        <v>299</v>
      </c>
      <c r="G835" s="2" t="n">
        <v>123</v>
      </c>
      <c r="H835" s="10" t="str">
        <f aca="false">Parámetros!$B$28</f>
        <v>Nuevo</v>
      </c>
      <c r="I835" s="10" t="str">
        <f aca="false">Parámetros!$B$29</f>
        <v>Clásica</v>
      </c>
      <c r="J835" s="11" t="s">
        <v>8747</v>
      </c>
      <c r="K835" s="10" t="str">
        <f aca="false">Parámetros!$B$30</f>
        <v>Mercado Envíos</v>
      </c>
      <c r="L835" s="2" t="str">
        <f aca="false">IF(F835&gt;=Parámetros!$B$7,"Envío gratis (obligatorio en Mercado Libre)",Parámetros!$B$31)</f>
        <v>Envío gratis (obligatorio en Mercado Libre)</v>
      </c>
      <c r="M835" s="10" t="str">
        <f aca="false">Parámetros!$B$32</f>
        <v>No acepto</v>
      </c>
      <c r="N835" s="10" t="str">
        <f aca="false">Parámetros!$B$33</f>
        <v>Sin garantía</v>
      </c>
      <c r="O835" s="2"/>
      <c r="P835" s="2" t="s">
        <v>348</v>
      </c>
      <c r="Q835" s="2" t="s">
        <v>349</v>
      </c>
      <c r="R835" s="2" t="s">
        <v>8748</v>
      </c>
      <c r="S835" s="2" t="s">
        <v>1073</v>
      </c>
      <c r="T835" s="2" t="s">
        <v>6610</v>
      </c>
      <c r="U835" s="2" t="n">
        <v>10</v>
      </c>
      <c r="V835" s="2" t="s">
        <v>130</v>
      </c>
      <c r="W835" s="2" t="n">
        <v>10</v>
      </c>
      <c r="X835" s="2" t="s">
        <v>8749</v>
      </c>
      <c r="Y835" s="2" t="s">
        <v>8750</v>
      </c>
      <c r="Z835" s="2" t="s">
        <v>133</v>
      </c>
      <c r="AA835" s="2" t="s">
        <v>1663</v>
      </c>
      <c r="AB835" s="2"/>
      <c r="AC835" s="2"/>
      <c r="AD835" s="2"/>
      <c r="AE835" s="2"/>
      <c r="AF835" s="2"/>
      <c r="AG835" s="2" t="s">
        <v>8751</v>
      </c>
      <c r="AH835" s="2" t="s">
        <v>8752</v>
      </c>
      <c r="AI835" s="2"/>
      <c r="AJ835" s="2"/>
      <c r="AK835" s="2"/>
      <c r="AL835" s="2"/>
      <c r="AM835" s="2"/>
      <c r="AN835" s="2" t="s">
        <v>87</v>
      </c>
      <c r="AO835" s="2" t="s">
        <v>8753</v>
      </c>
      <c r="AP835" s="2" t="s">
        <v>89</v>
      </c>
    </row>
    <row r="836" customFormat="false" ht="15" hidden="false" customHeight="false" outlineLevel="0" collapsed="false">
      <c r="A836" s="8" t="s">
        <v>8754</v>
      </c>
      <c r="B836" s="8" t="s">
        <v>8754</v>
      </c>
      <c r="C836" s="2" t="s">
        <v>8755</v>
      </c>
      <c r="D836" s="2" t="s">
        <v>2370</v>
      </c>
      <c r="E836" s="2" t="s">
        <v>2371</v>
      </c>
      <c r="F836" s="9" t="n">
        <f aca="false">Precios!N836</f>
        <v>240</v>
      </c>
      <c r="G836" s="2" t="n">
        <v>0</v>
      </c>
      <c r="H836" s="10" t="str">
        <f aca="false">Parámetros!$B$28</f>
        <v>Nuevo</v>
      </c>
      <c r="I836" s="10" t="str">
        <f aca="false">Parámetros!$B$29</f>
        <v>Clásica</v>
      </c>
      <c r="J836" s="11" t="s">
        <v>8756</v>
      </c>
      <c r="K836" s="10" t="str">
        <f aca="false">Parámetros!$B$30</f>
        <v>Mercado Envíos</v>
      </c>
      <c r="L836" s="2" t="str">
        <f aca="false">IF(F836&gt;=Parámetros!$B$7,"Envío gratis (obligatorio en Mercado Libre)",Parámetros!$B$31)</f>
        <v>A cargo del comprador</v>
      </c>
      <c r="M836" s="10" t="str">
        <f aca="false">Parámetros!$B$32</f>
        <v>No acepto</v>
      </c>
      <c r="N836" s="10" t="str">
        <f aca="false">Parámetros!$B$33</f>
        <v>Sin garantía</v>
      </c>
      <c r="O836" s="2"/>
      <c r="P836" s="2" t="s">
        <v>8757</v>
      </c>
      <c r="Q836" s="2" t="s">
        <v>741</v>
      </c>
      <c r="R836" s="2" t="s">
        <v>2950</v>
      </c>
      <c r="S836" s="2"/>
      <c r="T836" s="2" t="s">
        <v>5726</v>
      </c>
      <c r="U836" s="2" t="n">
        <v>120</v>
      </c>
      <c r="V836" s="2" t="s">
        <v>77</v>
      </c>
      <c r="W836" s="2" t="n">
        <v>1</v>
      </c>
      <c r="X836" s="2" t="s">
        <v>8758</v>
      </c>
      <c r="Y836" s="2"/>
      <c r="Z836" s="2" t="s">
        <v>2954</v>
      </c>
      <c r="AA836" s="2"/>
      <c r="AB836" s="2"/>
      <c r="AC836" s="2"/>
      <c r="AD836" s="2"/>
      <c r="AE836" s="2"/>
      <c r="AF836" s="2"/>
      <c r="AG836" s="2" t="s">
        <v>8759</v>
      </c>
      <c r="AH836" s="2" t="s">
        <v>8760</v>
      </c>
      <c r="AI836" s="2"/>
      <c r="AJ836" s="2"/>
      <c r="AK836" s="2"/>
      <c r="AL836" s="2"/>
      <c r="AM836" s="2"/>
      <c r="AN836" s="2" t="s">
        <v>87</v>
      </c>
      <c r="AO836" s="2" t="s">
        <v>8761</v>
      </c>
      <c r="AP836" s="2" t="s">
        <v>89</v>
      </c>
    </row>
    <row r="837" customFormat="false" ht="15" hidden="false" customHeight="false" outlineLevel="0" collapsed="false">
      <c r="A837" s="8" t="s">
        <v>8762</v>
      </c>
      <c r="B837" s="8" t="s">
        <v>8762</v>
      </c>
      <c r="C837" s="2" t="s">
        <v>8763</v>
      </c>
      <c r="D837" s="2" t="s">
        <v>8764</v>
      </c>
      <c r="E837" s="2" t="s">
        <v>8765</v>
      </c>
      <c r="F837" s="9" t="n">
        <f aca="false">Precios!N837</f>
        <v>83</v>
      </c>
      <c r="G837" s="2" t="n">
        <v>130</v>
      </c>
      <c r="H837" s="10" t="str">
        <f aca="false">Parámetros!$B$28</f>
        <v>Nuevo</v>
      </c>
      <c r="I837" s="10" t="str">
        <f aca="false">Parámetros!$B$29</f>
        <v>Clásica</v>
      </c>
      <c r="J837" s="11" t="s">
        <v>8766</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8767</v>
      </c>
      <c r="P837" s="2" t="s">
        <v>7155</v>
      </c>
      <c r="Q837" s="2"/>
      <c r="R837" s="2" t="s">
        <v>7156</v>
      </c>
      <c r="S837" s="2"/>
      <c r="T837" s="2" t="s">
        <v>8768</v>
      </c>
      <c r="U837" s="2" t="n">
        <v>2</v>
      </c>
      <c r="V837" s="2" t="s">
        <v>168</v>
      </c>
      <c r="W837" s="2" t="n">
        <v>2</v>
      </c>
      <c r="X837" s="2"/>
      <c r="Y837" s="2"/>
      <c r="Z837" s="2"/>
      <c r="AA837" s="2" t="s">
        <v>8769</v>
      </c>
      <c r="AB837" s="2"/>
      <c r="AC837" s="2"/>
      <c r="AD837" s="2"/>
      <c r="AE837" s="2"/>
      <c r="AF837" s="2"/>
      <c r="AG837" s="2" t="s">
        <v>8770</v>
      </c>
      <c r="AH837" s="2" t="s">
        <v>8771</v>
      </c>
      <c r="AI837" s="2"/>
      <c r="AJ837" s="2"/>
      <c r="AK837" s="2"/>
      <c r="AL837" s="2"/>
      <c r="AM837" s="2"/>
      <c r="AN837" s="2" t="s">
        <v>172</v>
      </c>
      <c r="AO837" s="2" t="s">
        <v>8772</v>
      </c>
      <c r="AP837" s="2" t="s">
        <v>89</v>
      </c>
    </row>
    <row r="838" customFormat="false" ht="15" hidden="false" customHeight="false" outlineLevel="0" collapsed="false">
      <c r="A838" s="8" t="s">
        <v>8773</v>
      </c>
      <c r="B838" s="8" t="s">
        <v>8773</v>
      </c>
      <c r="C838" s="2" t="s">
        <v>8774</v>
      </c>
      <c r="D838" s="2" t="s">
        <v>1523</v>
      </c>
      <c r="E838" s="2" t="s">
        <v>1524</v>
      </c>
      <c r="F838" s="9" t="n">
        <f aca="false">Precios!N838</f>
        <v>132</v>
      </c>
      <c r="G838" s="2" t="n">
        <v>0</v>
      </c>
      <c r="H838" s="10" t="str">
        <f aca="false">Parámetros!$B$28</f>
        <v>Nuevo</v>
      </c>
      <c r="I838" s="10" t="str">
        <f aca="false">Parámetros!$B$29</f>
        <v>Clásica</v>
      </c>
      <c r="J838" s="11" t="s">
        <v>8775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c r="P838" s="2" t="s">
        <v>8776</v>
      </c>
      <c r="Q838" s="2"/>
      <c r="R838" s="2" t="s">
        <v>8777</v>
      </c>
      <c r="S838" s="2" t="s">
        <v>8778</v>
      </c>
      <c r="T838" s="2" t="s">
        <v>8779</v>
      </c>
      <c r="U838" s="2" t="n">
        <v>500</v>
      </c>
      <c r="V838" s="2" t="s">
        <v>77</v>
      </c>
      <c r="W838" s="2" t="n">
        <v>1</v>
      </c>
      <c r="X838" s="2" t="s">
        <v>8780</v>
      </c>
      <c r="Y838" s="2"/>
      <c r="Z838" s="2"/>
      <c r="AA838" s="2"/>
      <c r="AB838" s="2"/>
      <c r="AC838" s="2" t="s">
        <v>8781</v>
      </c>
      <c r="AD838" s="2"/>
      <c r="AE838" s="2"/>
      <c r="AF838" s="2"/>
      <c r="AG838" s="2" t="s">
        <v>8782</v>
      </c>
      <c r="AH838" s="2" t="s">
        <v>8783</v>
      </c>
      <c r="AI838" s="2"/>
      <c r="AJ838" s="2"/>
      <c r="AK838" s="2"/>
      <c r="AL838" s="2"/>
      <c r="AM838" s="2"/>
      <c r="AN838" s="2" t="s">
        <v>172</v>
      </c>
      <c r="AO838" s="2" t="s">
        <v>8784</v>
      </c>
      <c r="AP838" s="2" t="s">
        <v>89</v>
      </c>
    </row>
    <row r="839" customFormat="false" ht="15" hidden="false" customHeight="false" outlineLevel="0" collapsed="false">
      <c r="A839" s="8" t="s">
        <v>8785</v>
      </c>
      <c r="B839" s="8" t="s">
        <v>8785</v>
      </c>
      <c r="C839" s="2" t="s">
        <v>8786</v>
      </c>
      <c r="D839" s="2" t="s">
        <v>237</v>
      </c>
      <c r="E839" s="2" t="s">
        <v>238</v>
      </c>
      <c r="F839" s="9" t="n">
        <f aca="false">Precios!N839</f>
        <v>84</v>
      </c>
      <c r="G839" s="2" t="n">
        <v>0</v>
      </c>
      <c r="H839" s="10" t="str">
        <f aca="false">Parámetros!$B$28</f>
        <v>Nuevo</v>
      </c>
      <c r="I839" s="10" t="str">
        <f aca="false">Parámetros!$B$29</f>
        <v>Clásica</v>
      </c>
      <c r="J839" s="11" t="s">
        <v>8787</v>
      </c>
      <c r="K839" s="10" t="str">
        <f aca="false">Parámetros!$B$30</f>
        <v>Mercado Envíos</v>
      </c>
      <c r="L839" s="2" t="str">
        <f aca="false">IF(F839&gt;=Parámetros!$B$7,"Envío gratis (obligatorio en Mercado Libre)",Parámetros!$B$31)</f>
        <v>A cargo del comprador</v>
      </c>
      <c r="M839" s="10" t="str">
        <f aca="false">Parámetros!$B$32</f>
        <v>No acepto</v>
      </c>
      <c r="N839" s="10" t="str">
        <f aca="false">Parámetros!$B$33</f>
        <v>Sin garantía</v>
      </c>
      <c r="O839" s="2"/>
      <c r="P839" s="2" t="s">
        <v>8788</v>
      </c>
      <c r="Q839" s="2" t="s">
        <v>8789</v>
      </c>
      <c r="R839" s="2"/>
      <c r="S839" s="2"/>
      <c r="T839" s="2" t="s">
        <v>7640</v>
      </c>
      <c r="U839" s="2" t="n">
        <v>16</v>
      </c>
      <c r="V839" s="2" t="s">
        <v>130</v>
      </c>
      <c r="W839" s="2" t="n">
        <v>16</v>
      </c>
      <c r="X839" s="2" t="s">
        <v>8790</v>
      </c>
      <c r="Y839" s="2" t="s">
        <v>8791</v>
      </c>
      <c r="Z839" s="2" t="s">
        <v>133</v>
      </c>
      <c r="AA839" s="2"/>
      <c r="AB839" s="2"/>
      <c r="AC839" s="2"/>
      <c r="AD839" s="2"/>
      <c r="AE839" s="2"/>
      <c r="AF839" s="2"/>
      <c r="AG839" s="2" t="s">
        <v>6524</v>
      </c>
      <c r="AH839" s="2" t="s">
        <v>8792</v>
      </c>
      <c r="AI839" s="2" t="s">
        <v>8793</v>
      </c>
      <c r="AJ839" s="2"/>
      <c r="AK839" s="2"/>
      <c r="AL839" s="2"/>
      <c r="AM839" s="2"/>
      <c r="AN839" s="2" t="s">
        <v>87</v>
      </c>
      <c r="AO839" s="2" t="s">
        <v>8794</v>
      </c>
      <c r="AP839" s="2" t="s">
        <v>89</v>
      </c>
    </row>
    <row r="840" customFormat="false" ht="15" hidden="false" customHeight="false" outlineLevel="0" collapsed="false">
      <c r="A840" s="8" t="s">
        <v>8795</v>
      </c>
      <c r="B840" s="8" t="s">
        <v>8795</v>
      </c>
      <c r="C840" s="2" t="s">
        <v>8796</v>
      </c>
      <c r="D840" s="2" t="s">
        <v>704</v>
      </c>
      <c r="E840" s="2" t="s">
        <v>705</v>
      </c>
      <c r="F840" s="9" t="n">
        <f aca="false">Precios!N840</f>
        <v>395</v>
      </c>
      <c r="G840" s="2" t="n">
        <v>0</v>
      </c>
      <c r="H840" s="10" t="str">
        <f aca="false">Parámetros!$B$28</f>
        <v>Nuevo</v>
      </c>
      <c r="I840" s="10" t="str">
        <f aca="false">Parámetros!$B$29</f>
        <v>Clásica</v>
      </c>
      <c r="J840" s="11" t="s">
        <v>8797</v>
      </c>
      <c r="K840" s="10" t="str">
        <f aca="false">Parámetros!$B$30</f>
        <v>Mercado Envíos</v>
      </c>
      <c r="L840" s="2" t="str">
        <f aca="false">IF(F840&gt;=Parámetros!$B$7,"Envío gratis (obligatorio en Mercado Libre)",Parámetros!$B$31)</f>
        <v>Envío gratis (obligatorio en Mercado Libre)</v>
      </c>
      <c r="M840" s="10" t="str">
        <f aca="false">Parámetros!$B$32</f>
        <v>No acepto</v>
      </c>
      <c r="N840" s="10" t="str">
        <f aca="false">Parámetros!$B$33</f>
        <v>Sin garantía</v>
      </c>
      <c r="O840" s="2"/>
      <c r="P840" s="2" t="s">
        <v>8798</v>
      </c>
      <c r="Q840" s="2" t="s">
        <v>984</v>
      </c>
      <c r="R840" s="2" t="s">
        <v>6598</v>
      </c>
      <c r="S840" s="2"/>
      <c r="T840" s="2" t="s">
        <v>8799</v>
      </c>
      <c r="U840" s="2" t="n">
        <v>60</v>
      </c>
      <c r="V840" s="2" t="s">
        <v>77</v>
      </c>
      <c r="W840" s="2" t="n">
        <v>1</v>
      </c>
      <c r="X840" s="2" t="s">
        <v>8800</v>
      </c>
      <c r="Y840" s="2" t="s">
        <v>8801</v>
      </c>
      <c r="Z840" s="2" t="s">
        <v>133</v>
      </c>
      <c r="AA840" s="2"/>
      <c r="AB840" s="2"/>
      <c r="AC840" s="2"/>
      <c r="AD840" s="2"/>
      <c r="AE840" s="2"/>
      <c r="AF840" s="2"/>
      <c r="AG840" s="2" t="s">
        <v>8802</v>
      </c>
      <c r="AH840" s="2" t="s">
        <v>8803</v>
      </c>
      <c r="AI840" s="2"/>
      <c r="AJ840" s="2"/>
      <c r="AK840" s="2"/>
      <c r="AL840" s="2"/>
      <c r="AM840" s="2"/>
      <c r="AN840" s="2" t="s">
        <v>87</v>
      </c>
      <c r="AO840" s="2" t="s">
        <v>8804</v>
      </c>
      <c r="AP840" s="2" t="s">
        <v>89</v>
      </c>
    </row>
    <row r="841" customFormat="false" ht="15" hidden="false" customHeight="false" outlineLevel="0" collapsed="false">
      <c r="A841" s="8" t="s">
        <v>8805</v>
      </c>
      <c r="B841" s="8" t="s">
        <v>8805</v>
      </c>
      <c r="C841" s="2" t="s">
        <v>8806</v>
      </c>
      <c r="D841" s="2" t="s">
        <v>141</v>
      </c>
      <c r="E841" s="2" t="s">
        <v>142</v>
      </c>
      <c r="F841" s="9" t="n">
        <f aca="false">Precios!N841</f>
        <v>287</v>
      </c>
      <c r="G841" s="2" t="n">
        <v>207</v>
      </c>
      <c r="H841" s="10" t="str">
        <f aca="false">Parámetros!$B$28</f>
        <v>Nuevo</v>
      </c>
      <c r="I841" s="10" t="str">
        <f aca="false">Parámetros!$B$29</f>
        <v>Clásica</v>
      </c>
      <c r="J841" s="11" t="s">
        <v>8807</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c r="P841" s="2" t="s">
        <v>8808</v>
      </c>
      <c r="Q841" s="2" t="s">
        <v>452</v>
      </c>
      <c r="R841" s="2"/>
      <c r="S841" s="2"/>
      <c r="T841" s="2" t="s">
        <v>8809</v>
      </c>
      <c r="U841" s="2" t="n">
        <v>25</v>
      </c>
      <c r="V841" s="2" t="s">
        <v>130</v>
      </c>
      <c r="W841" s="2" t="n">
        <v>25</v>
      </c>
      <c r="X841" s="2" t="s">
        <v>8810</v>
      </c>
      <c r="Y841" s="2" t="s">
        <v>8811</v>
      </c>
      <c r="Z841" s="2" t="s">
        <v>133</v>
      </c>
      <c r="AA841" s="2"/>
      <c r="AB841" s="2"/>
      <c r="AC841" s="2"/>
      <c r="AD841" s="2"/>
      <c r="AE841" s="2"/>
      <c r="AF841" s="2"/>
      <c r="AG841" s="2" t="s">
        <v>6388</v>
      </c>
      <c r="AH841" s="2" t="s">
        <v>8812</v>
      </c>
      <c r="AI841" s="2"/>
      <c r="AJ841" s="2"/>
      <c r="AK841" s="2"/>
      <c r="AL841" s="2"/>
      <c r="AM841" s="2"/>
      <c r="AN841" s="2" t="s">
        <v>87</v>
      </c>
      <c r="AO841" s="2" t="s">
        <v>8813</v>
      </c>
      <c r="AP841" s="2" t="s">
        <v>89</v>
      </c>
    </row>
    <row r="842" customFormat="false" ht="15" hidden="false" customHeight="false" outlineLevel="0" collapsed="false">
      <c r="A842" s="8" t="s">
        <v>8814</v>
      </c>
      <c r="B842" s="8" t="s">
        <v>8814</v>
      </c>
      <c r="C842" s="2" t="s">
        <v>8815</v>
      </c>
      <c r="D842" s="2" t="s">
        <v>5988</v>
      </c>
      <c r="E842" s="2" t="s">
        <v>5989</v>
      </c>
      <c r="F842" s="9" t="n">
        <f aca="false">Precios!N842</f>
        <v>90</v>
      </c>
      <c r="G842" s="2" t="n">
        <v>48</v>
      </c>
      <c r="H842" s="10" t="str">
        <f aca="false">Parámetros!$B$28</f>
        <v>Nuevo</v>
      </c>
      <c r="I842" s="10" t="str">
        <f aca="false">Parámetros!$B$29</f>
        <v>Clásica</v>
      </c>
      <c r="J842" s="11" t="s">
        <v>8816</v>
      </c>
      <c r="K842" s="10" t="str">
        <f aca="false">Parámetros!$B$30</f>
        <v>Mercado Envíos</v>
      </c>
      <c r="L842" s="2" t="str">
        <f aca="false">IF(F842&gt;=Parámetros!$B$7,"Envío gratis (obligatorio en Mercado Libre)",Parámetros!$B$31)</f>
        <v>A cargo del comprador</v>
      </c>
      <c r="M842" s="10" t="str">
        <f aca="false">Parámetros!$B$32</f>
        <v>No acepto</v>
      </c>
      <c r="N842" s="10" t="str">
        <f aca="false">Parámetros!$B$33</f>
        <v>Sin garantía</v>
      </c>
      <c r="O842" s="2"/>
      <c r="P842" s="2" t="s">
        <v>7755</v>
      </c>
      <c r="Q842" s="2" t="s">
        <v>594</v>
      </c>
      <c r="R842" s="2" t="s">
        <v>8817</v>
      </c>
      <c r="S842" s="2" t="s">
        <v>8818</v>
      </c>
      <c r="T842" s="2" t="s">
        <v>8819</v>
      </c>
      <c r="U842" s="2" t="n">
        <v>85</v>
      </c>
      <c r="V842" s="2" t="s">
        <v>100</v>
      </c>
      <c r="W842" s="2" t="n">
        <v>1</v>
      </c>
      <c r="X842" s="2"/>
      <c r="Y842" s="2"/>
      <c r="Z842" s="2"/>
      <c r="AA842" s="2"/>
      <c r="AB842" s="2"/>
      <c r="AC842" s="2"/>
      <c r="AD842" s="2" t="s">
        <v>1000</v>
      </c>
      <c r="AE842" s="2"/>
      <c r="AF842" s="2"/>
      <c r="AG842" s="2" t="s">
        <v>8820</v>
      </c>
      <c r="AH842" s="2" t="s">
        <v>8821</v>
      </c>
      <c r="AI842" s="2"/>
      <c r="AJ842" s="2"/>
      <c r="AK842" s="2"/>
      <c r="AL842" s="2"/>
      <c r="AM842" s="2"/>
      <c r="AN842" s="2" t="s">
        <v>172</v>
      </c>
      <c r="AO842" s="2" t="s">
        <v>8822</v>
      </c>
      <c r="AP842" s="2" t="s">
        <v>89</v>
      </c>
    </row>
    <row r="843" customFormat="false" ht="15" hidden="false" customHeight="false" outlineLevel="0" collapsed="false">
      <c r="A843" s="8" t="s">
        <v>8823</v>
      </c>
      <c r="B843" s="8" t="s">
        <v>8823</v>
      </c>
      <c r="C843" s="2" t="s">
        <v>8824</v>
      </c>
      <c r="D843" s="2" t="s">
        <v>141</v>
      </c>
      <c r="E843" s="2" t="s">
        <v>142</v>
      </c>
      <c r="F843" s="9" t="n">
        <f aca="false">Precios!N843</f>
        <v>899</v>
      </c>
      <c r="G843" s="2" t="n">
        <v>0</v>
      </c>
      <c r="H843" s="10" t="str">
        <f aca="false">Parámetros!$B$28</f>
        <v>Nuevo</v>
      </c>
      <c r="I843" s="10" t="str">
        <f aca="false">Parámetros!$B$29</f>
        <v>Clásica</v>
      </c>
      <c r="J843" s="11" t="s">
        <v>8825</v>
      </c>
      <c r="K843" s="10" t="str">
        <f aca="false">Parámetros!$B$30</f>
        <v>Mercado Envíos</v>
      </c>
      <c r="L843" s="2" t="str">
        <f aca="false">IF(F843&gt;=Parámetros!$B$7,"Envío gratis (obligatorio en Mercado Libre)",Parámetros!$B$31)</f>
        <v>Envío gratis (obligatorio en Mercado Libre)</v>
      </c>
      <c r="M843" s="10" t="str">
        <f aca="false">Parámetros!$B$32</f>
        <v>No acepto</v>
      </c>
      <c r="N843" s="10" t="str">
        <f aca="false">Parámetros!$B$33</f>
        <v>Sin garantía</v>
      </c>
      <c r="O843" s="2"/>
      <c r="P843" s="2" t="s">
        <v>8826</v>
      </c>
      <c r="Q843" s="2" t="s">
        <v>7524</v>
      </c>
      <c r="R843" s="2"/>
      <c r="S843" s="2"/>
      <c r="T843" s="2" t="s">
        <v>8827</v>
      </c>
      <c r="U843" s="2" t="n">
        <v>56</v>
      </c>
      <c r="V843" s="2" t="s">
        <v>1575</v>
      </c>
      <c r="W843" s="2" t="n">
        <v>56</v>
      </c>
      <c r="X843" s="2" t="s">
        <v>8828</v>
      </c>
      <c r="Y843" s="2" t="s">
        <v>8829</v>
      </c>
      <c r="Z843" s="2" t="s">
        <v>133</v>
      </c>
      <c r="AA843" s="2" t="s">
        <v>81</v>
      </c>
      <c r="AB843" s="2"/>
      <c r="AC843" s="2"/>
      <c r="AD843" s="2"/>
      <c r="AE843" s="2"/>
      <c r="AF843" s="2" t="s">
        <v>8830</v>
      </c>
      <c r="AG843" s="2" t="s">
        <v>8831</v>
      </c>
      <c r="AH843" s="2" t="s">
        <v>8832</v>
      </c>
      <c r="AI843" s="2"/>
      <c r="AJ843" s="2"/>
      <c r="AK843" s="2"/>
      <c r="AL843" s="2"/>
      <c r="AM843" s="2"/>
      <c r="AN843" s="2" t="s">
        <v>87</v>
      </c>
      <c r="AO843" s="2" t="s">
        <v>8833</v>
      </c>
      <c r="AP843" s="2" t="s">
        <v>89</v>
      </c>
    </row>
    <row r="844" customFormat="false" ht="15" hidden="false" customHeight="false" outlineLevel="0" collapsed="false">
      <c r="A844" s="8" t="s">
        <v>8834</v>
      </c>
      <c r="B844" s="8" t="s">
        <v>8834</v>
      </c>
      <c r="C844" s="2" t="s">
        <v>8835</v>
      </c>
      <c r="D844" s="2" t="s">
        <v>141</v>
      </c>
      <c r="E844" s="2" t="s">
        <v>142</v>
      </c>
      <c r="F844" s="9" t="n">
        <f aca="false">Precios!N844</f>
        <v>177</v>
      </c>
      <c r="G844" s="2" t="n">
        <v>94</v>
      </c>
      <c r="H844" s="10" t="str">
        <f aca="false">Parámetros!$B$28</f>
        <v>Nuevo</v>
      </c>
      <c r="I844" s="10" t="str">
        <f aca="false">Parámetros!$B$29</f>
        <v>Clásica</v>
      </c>
      <c r="J844" s="11" t="s">
        <v>8836</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c r="P844" s="2" t="s">
        <v>3992</v>
      </c>
      <c r="Q844" s="2"/>
      <c r="R844" s="2" t="s">
        <v>8837</v>
      </c>
      <c r="S844" s="2" t="s">
        <v>4939</v>
      </c>
      <c r="T844" s="2" t="s">
        <v>8838</v>
      </c>
      <c r="U844" s="2" t="n">
        <v>5.8</v>
      </c>
      <c r="V844" s="2" t="s">
        <v>100</v>
      </c>
      <c r="W844" s="2" t="n">
        <v>10</v>
      </c>
      <c r="X844" s="2" t="s">
        <v>6801</v>
      </c>
      <c r="Y844" s="2" t="s">
        <v>8839</v>
      </c>
      <c r="Z844" s="2" t="s">
        <v>133</v>
      </c>
      <c r="AA844" s="2"/>
      <c r="AB844" s="2"/>
      <c r="AC844" s="2" t="s">
        <v>2852</v>
      </c>
      <c r="AD844" s="2"/>
      <c r="AE844" s="2"/>
      <c r="AF844" s="2"/>
      <c r="AG844" s="2" t="s">
        <v>8840</v>
      </c>
      <c r="AH844" s="2" t="s">
        <v>8841</v>
      </c>
      <c r="AI844" s="2"/>
      <c r="AJ844" s="2"/>
      <c r="AK844" s="2"/>
      <c r="AL844" s="2"/>
      <c r="AM844" s="2"/>
      <c r="AN844" s="2" t="s">
        <v>87</v>
      </c>
      <c r="AO844" s="2" t="s">
        <v>8842</v>
      </c>
      <c r="AP844" s="2" t="s">
        <v>89</v>
      </c>
    </row>
    <row r="845" customFormat="false" ht="15" hidden="false" customHeight="false" outlineLevel="0" collapsed="false">
      <c r="A845" s="8" t="s">
        <v>8843</v>
      </c>
      <c r="B845" s="8" t="s">
        <v>8843</v>
      </c>
      <c r="C845" s="2" t="s">
        <v>8844</v>
      </c>
      <c r="D845" s="2" t="s">
        <v>8845</v>
      </c>
      <c r="E845" s="2" t="s">
        <v>8846</v>
      </c>
      <c r="F845" s="9" t="n">
        <f aca="false">Precios!N845</f>
        <v>108</v>
      </c>
      <c r="G845" s="2" t="n">
        <v>390</v>
      </c>
      <c r="H845" s="10" t="str">
        <f aca="false">Parámetros!$B$28</f>
        <v>Nuevo</v>
      </c>
      <c r="I845" s="10" t="str">
        <f aca="false">Parámetros!$B$29</f>
        <v>Clásica</v>
      </c>
      <c r="J845" s="11" t="s">
        <v>8847</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3073</v>
      </c>
      <c r="Q845" s="2"/>
      <c r="R845" s="2" t="s">
        <v>3074</v>
      </c>
      <c r="S845" s="2" t="s">
        <v>8848</v>
      </c>
      <c r="T845" s="2" t="s">
        <v>8849</v>
      </c>
      <c r="U845" s="2" t="n">
        <v>200</v>
      </c>
      <c r="V845" s="2" t="s">
        <v>77</v>
      </c>
      <c r="W845" s="2" t="n">
        <v>1</v>
      </c>
      <c r="X845" s="2"/>
      <c r="Y845" s="2"/>
      <c r="Z845" s="2"/>
      <c r="AA845" s="2" t="s">
        <v>4863</v>
      </c>
      <c r="AB845" s="2"/>
      <c r="AC845" s="2"/>
      <c r="AD845" s="2" t="s">
        <v>4863</v>
      </c>
      <c r="AE845" s="2"/>
      <c r="AF845" s="2"/>
      <c r="AG845" s="2" t="s">
        <v>8850</v>
      </c>
      <c r="AH845" s="2" t="s">
        <v>8851</v>
      </c>
      <c r="AI845" s="2"/>
      <c r="AJ845" s="2"/>
      <c r="AK845" s="2"/>
      <c r="AL845" s="2"/>
      <c r="AM845" s="2"/>
      <c r="AN845" s="2" t="s">
        <v>172</v>
      </c>
      <c r="AO845" s="2" t="s">
        <v>8852</v>
      </c>
      <c r="AP845" s="2" t="s">
        <v>89</v>
      </c>
    </row>
    <row r="846" customFormat="false" ht="15" hidden="false" customHeight="false" outlineLevel="0" collapsed="false">
      <c r="A846" s="8" t="s">
        <v>8853</v>
      </c>
      <c r="B846" s="8" t="s">
        <v>8853</v>
      </c>
      <c r="C846" s="2" t="s">
        <v>8854</v>
      </c>
      <c r="D846" s="2" t="s">
        <v>7612</v>
      </c>
      <c r="E846" s="2" t="s">
        <v>7613</v>
      </c>
      <c r="F846" s="9" t="n">
        <f aca="false">Precios!N846</f>
        <v>144</v>
      </c>
      <c r="G846" s="2" t="n">
        <v>98</v>
      </c>
      <c r="H846" s="10" t="str">
        <f aca="false">Parámetros!$B$28</f>
        <v>Nuevo</v>
      </c>
      <c r="I846" s="10" t="str">
        <f aca="false">Parámetros!$B$29</f>
        <v>Clásica</v>
      </c>
      <c r="J846" s="11" t="s">
        <v>8855</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c r="P846" s="2" t="s">
        <v>5805</v>
      </c>
      <c r="Q846" s="2"/>
      <c r="R846" s="2" t="s">
        <v>8856</v>
      </c>
      <c r="S846" s="2" t="s">
        <v>8857</v>
      </c>
      <c r="T846" s="2" t="s">
        <v>5808</v>
      </c>
      <c r="U846" s="2" t="n">
        <v>400</v>
      </c>
      <c r="V846" s="2" t="s">
        <v>77</v>
      </c>
      <c r="W846" s="2" t="n">
        <v>1</v>
      </c>
      <c r="X846" s="2"/>
      <c r="Y846" s="2"/>
      <c r="Z846" s="2"/>
      <c r="AA846" s="2"/>
      <c r="AB846" s="2"/>
      <c r="AC846" s="2"/>
      <c r="AD846" s="2"/>
      <c r="AE846" s="2"/>
      <c r="AF846" s="2"/>
      <c r="AG846" s="2" t="s">
        <v>8858</v>
      </c>
      <c r="AH846" s="2" t="s">
        <v>8859</v>
      </c>
      <c r="AI846" s="2"/>
      <c r="AJ846" s="2"/>
      <c r="AK846" s="2"/>
      <c r="AL846" s="2"/>
      <c r="AM846" s="2"/>
      <c r="AN846" s="2" t="s">
        <v>172</v>
      </c>
      <c r="AO846" s="2" t="s">
        <v>8860</v>
      </c>
      <c r="AP846" s="2" t="s">
        <v>89</v>
      </c>
    </row>
    <row r="847" customFormat="false" ht="15" hidden="false" customHeight="false" outlineLevel="0" collapsed="false">
      <c r="A847" s="8" t="s">
        <v>8861</v>
      </c>
      <c r="B847" s="8" t="s">
        <v>8861</v>
      </c>
      <c r="C847" s="2" t="s">
        <v>8862</v>
      </c>
      <c r="D847" s="2" t="s">
        <v>478</v>
      </c>
      <c r="E847" s="2" t="s">
        <v>479</v>
      </c>
      <c r="F847" s="9" t="n">
        <f aca="false">Precios!N847</f>
        <v>609</v>
      </c>
      <c r="G847" s="2" t="n">
        <v>0</v>
      </c>
      <c r="H847" s="10" t="str">
        <f aca="false">Parámetros!$B$28</f>
        <v>Nuevo</v>
      </c>
      <c r="I847" s="10" t="str">
        <f aca="false">Parámetros!$B$29</f>
        <v>Clásica</v>
      </c>
      <c r="J847" s="11" t="s">
        <v>8863</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c r="P847" s="2" t="s">
        <v>8864</v>
      </c>
      <c r="Q847" s="2" t="s">
        <v>482</v>
      </c>
      <c r="R847" s="2" t="s">
        <v>1737</v>
      </c>
      <c r="S847" s="2"/>
      <c r="T847" s="2" t="s">
        <v>8865</v>
      </c>
      <c r="U847" s="2" t="n">
        <v>3</v>
      </c>
      <c r="V847" s="2" t="s">
        <v>77</v>
      </c>
      <c r="W847" s="2" t="n">
        <v>1</v>
      </c>
      <c r="X847" s="2" t="s">
        <v>2929</v>
      </c>
      <c r="Y847" s="2" t="s">
        <v>8866</v>
      </c>
      <c r="Z847" s="2" t="s">
        <v>488</v>
      </c>
      <c r="AA847" s="2"/>
      <c r="AB847" s="2"/>
      <c r="AC847" s="2"/>
      <c r="AD847" s="2"/>
      <c r="AE847" s="2"/>
      <c r="AF847" s="2"/>
      <c r="AG847" s="2" t="s">
        <v>8867</v>
      </c>
      <c r="AH847" s="2" t="s">
        <v>8868</v>
      </c>
      <c r="AI847" s="2" t="s">
        <v>8869</v>
      </c>
      <c r="AJ847" s="2" t="s">
        <v>8870</v>
      </c>
      <c r="AK847" s="2"/>
      <c r="AL847" s="2"/>
      <c r="AM847" s="2"/>
      <c r="AN847" s="2" t="s">
        <v>87</v>
      </c>
      <c r="AO847" s="2" t="s">
        <v>8871</v>
      </c>
      <c r="AP847" s="2" t="s">
        <v>89</v>
      </c>
    </row>
    <row r="848" customFormat="false" ht="15" hidden="false" customHeight="false" outlineLevel="0" collapsed="false">
      <c r="A848" s="8" t="s">
        <v>8872</v>
      </c>
      <c r="B848" s="8" t="s">
        <v>8872</v>
      </c>
      <c r="C848" s="2" t="s">
        <v>8873</v>
      </c>
      <c r="D848" s="2" t="s">
        <v>2118</v>
      </c>
      <c r="E848" s="2" t="s">
        <v>2119</v>
      </c>
      <c r="F848" s="9" t="n">
        <f aca="false">Precios!N848</f>
        <v>74</v>
      </c>
      <c r="G848" s="2" t="n">
        <v>571</v>
      </c>
      <c r="H848" s="10" t="str">
        <f aca="false">Parámetros!$B$28</f>
        <v>Nuevo</v>
      </c>
      <c r="I848" s="10" t="str">
        <f aca="false">Parámetros!$B$29</f>
        <v>Clásica</v>
      </c>
      <c r="J848" s="11" t="s">
        <v>8874</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8875</v>
      </c>
      <c r="P848" s="2" t="s">
        <v>5959</v>
      </c>
      <c r="Q848" s="2"/>
      <c r="R848" s="2" t="s">
        <v>5960</v>
      </c>
      <c r="S848" s="2" t="s">
        <v>8876</v>
      </c>
      <c r="T848" s="2" t="s">
        <v>8100</v>
      </c>
      <c r="U848" s="2" t="n">
        <v>60</v>
      </c>
      <c r="V848" s="2" t="s">
        <v>100</v>
      </c>
      <c r="W848" s="2" t="n">
        <v>1</v>
      </c>
      <c r="X848" s="2"/>
      <c r="Y848" s="2"/>
      <c r="Z848" s="2"/>
      <c r="AA848" s="2"/>
      <c r="AB848" s="2"/>
      <c r="AC848" s="2"/>
      <c r="AD848" s="2"/>
      <c r="AE848" s="2" t="s">
        <v>2363</v>
      </c>
      <c r="AF848" s="2"/>
      <c r="AG848" s="2" t="s">
        <v>8877</v>
      </c>
      <c r="AH848" s="2" t="s">
        <v>8878</v>
      </c>
      <c r="AI848" s="2"/>
      <c r="AJ848" s="2"/>
      <c r="AK848" s="2"/>
      <c r="AL848" s="2"/>
      <c r="AM848" s="2"/>
      <c r="AN848" s="2" t="s">
        <v>172</v>
      </c>
      <c r="AO848" s="2" t="s">
        <v>8879</v>
      </c>
      <c r="AP848" s="2" t="s">
        <v>89</v>
      </c>
    </row>
    <row r="849" customFormat="false" ht="15" hidden="false" customHeight="false" outlineLevel="0" collapsed="false">
      <c r="A849" s="8" t="s">
        <v>8880</v>
      </c>
      <c r="B849" s="8" t="s">
        <v>8880</v>
      </c>
      <c r="C849" s="2" t="s">
        <v>8881</v>
      </c>
      <c r="D849" s="2" t="s">
        <v>300</v>
      </c>
      <c r="E849" s="2" t="s">
        <v>301</v>
      </c>
      <c r="F849" s="9" t="n">
        <f aca="false">Precios!N849</f>
        <v>216</v>
      </c>
      <c r="G849" s="2" t="n">
        <v>378</v>
      </c>
      <c r="H849" s="10" t="str">
        <f aca="false">Parámetros!$B$28</f>
        <v>Nuevo</v>
      </c>
      <c r="I849" s="10" t="str">
        <f aca="false">Parámetros!$B$29</f>
        <v>Clásica</v>
      </c>
      <c r="J849" s="11" t="s">
        <v>8882</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c r="P849" s="2" t="s">
        <v>8883</v>
      </c>
      <c r="Q849" s="2" t="s">
        <v>126</v>
      </c>
      <c r="R849" s="2" t="s">
        <v>8884</v>
      </c>
      <c r="S849" s="2" t="s">
        <v>8885</v>
      </c>
      <c r="T849" s="2" t="s">
        <v>8886</v>
      </c>
      <c r="U849" s="2" t="n">
        <v>10</v>
      </c>
      <c r="V849" s="2" t="s">
        <v>1575</v>
      </c>
      <c r="W849" s="2" t="n">
        <v>10</v>
      </c>
      <c r="X849" s="2" t="s">
        <v>8887</v>
      </c>
      <c r="Y849" s="2" t="s">
        <v>8888</v>
      </c>
      <c r="Z849" s="2" t="s">
        <v>133</v>
      </c>
      <c r="AA849" s="2" t="s">
        <v>81</v>
      </c>
      <c r="AB849" s="2"/>
      <c r="AC849" s="2"/>
      <c r="AD849" s="2"/>
      <c r="AE849" s="2"/>
      <c r="AF849" s="2"/>
      <c r="AG849" s="2" t="s">
        <v>8889</v>
      </c>
      <c r="AH849" s="2" t="s">
        <v>8890</v>
      </c>
      <c r="AI849" s="2"/>
      <c r="AJ849" s="2"/>
      <c r="AK849" s="2"/>
      <c r="AL849" s="2"/>
      <c r="AM849" s="2"/>
      <c r="AN849" s="2" t="s">
        <v>87</v>
      </c>
      <c r="AO849" s="2" t="s">
        <v>8891</v>
      </c>
      <c r="AP849" s="2" t="s">
        <v>89</v>
      </c>
    </row>
    <row r="850" customFormat="false" ht="15" hidden="false" customHeight="false" outlineLevel="0" collapsed="false">
      <c r="A850" s="8" t="s">
        <v>8892</v>
      </c>
      <c r="B850" s="8" t="s">
        <v>8892</v>
      </c>
      <c r="C850" s="2" t="s">
        <v>8893</v>
      </c>
      <c r="D850" s="2" t="s">
        <v>300</v>
      </c>
      <c r="E850" s="2" t="s">
        <v>301</v>
      </c>
      <c r="F850" s="9" t="n">
        <f aca="false">Precios!N850</f>
        <v>299</v>
      </c>
      <c r="G850" s="2" t="n">
        <v>58</v>
      </c>
      <c r="H850" s="10" t="str">
        <f aca="false">Parámetros!$B$28</f>
        <v>Nuevo</v>
      </c>
      <c r="I850" s="10" t="str">
        <f aca="false">Parámetros!$B$29</f>
        <v>Clásica</v>
      </c>
      <c r="J850" s="11" t="s">
        <v>8894</v>
      </c>
      <c r="K850" s="10" t="str">
        <f aca="false">Parámetros!$B$30</f>
        <v>Mercado Envíos</v>
      </c>
      <c r="L850" s="2" t="str">
        <f aca="false">IF(F850&gt;=Parámetros!$B$7,"Envío gratis (obligatorio en Mercado Libre)",Parámetros!$B$31)</f>
        <v>Envío gratis (obligatorio en Mercado Libre)</v>
      </c>
      <c r="M850" s="10" t="str">
        <f aca="false">Parámetros!$B$32</f>
        <v>No acepto</v>
      </c>
      <c r="N850" s="10" t="str">
        <f aca="false">Parámetros!$B$33</f>
        <v>Sin garantía</v>
      </c>
      <c r="O850" s="2"/>
      <c r="P850" s="2" t="s">
        <v>8895</v>
      </c>
      <c r="Q850" s="2" t="s">
        <v>8896</v>
      </c>
      <c r="R850" s="2" t="s">
        <v>8897</v>
      </c>
      <c r="S850" s="2"/>
      <c r="T850" s="2" t="s">
        <v>4826</v>
      </c>
      <c r="U850" s="2" t="n">
        <v>30</v>
      </c>
      <c r="V850" s="2" t="s">
        <v>217</v>
      </c>
      <c r="W850" s="2" t="n">
        <v>30</v>
      </c>
      <c r="X850" s="2" t="s">
        <v>8898</v>
      </c>
      <c r="Y850" s="2"/>
      <c r="Z850" s="2" t="s">
        <v>133</v>
      </c>
      <c r="AA850" s="2" t="s">
        <v>8899</v>
      </c>
      <c r="AB850" s="2"/>
      <c r="AC850" s="2"/>
      <c r="AD850" s="2" t="s">
        <v>551</v>
      </c>
      <c r="AE850" s="2"/>
      <c r="AF850" s="2"/>
      <c r="AG850" s="2" t="s">
        <v>8900</v>
      </c>
      <c r="AH850" s="2" t="s">
        <v>8901</v>
      </c>
      <c r="AI850" s="2"/>
      <c r="AJ850" s="2"/>
      <c r="AK850" s="2"/>
      <c r="AL850" s="2"/>
      <c r="AM850" s="2"/>
      <c r="AN850" s="2" t="s">
        <v>87</v>
      </c>
      <c r="AO850" s="2" t="s">
        <v>8902</v>
      </c>
      <c r="AP850" s="2" t="s">
        <v>89</v>
      </c>
    </row>
    <row r="851" customFormat="false" ht="15" hidden="false" customHeight="false" outlineLevel="0" collapsed="false">
      <c r="A851" s="8" t="s">
        <v>8903</v>
      </c>
      <c r="B851" s="8" t="s">
        <v>8903</v>
      </c>
      <c r="C851" s="2" t="s">
        <v>8904</v>
      </c>
      <c r="D851" s="2" t="s">
        <v>8905</v>
      </c>
      <c r="E851" s="2" t="s">
        <v>8906</v>
      </c>
      <c r="F851" s="9" t="n">
        <f aca="false">Precios!N851</f>
        <v>90</v>
      </c>
      <c r="G851" s="2" t="n">
        <v>32</v>
      </c>
      <c r="H851" s="10" t="str">
        <f aca="false">Parámetros!$B$28</f>
        <v>Nuevo</v>
      </c>
      <c r="I851" s="10" t="str">
        <f aca="false">Parámetros!$B$29</f>
        <v>Clásica</v>
      </c>
      <c r="J851" s="11" t="s">
        <v>8907</v>
      </c>
      <c r="K851" s="10" t="str">
        <f aca="false">Parámetros!$B$30</f>
        <v>Mercado Envíos</v>
      </c>
      <c r="L851" s="2" t="str">
        <f aca="false">IF(F851&gt;=Parámetros!$B$7,"Envío gratis (obligatorio en Mercado Libre)",Parámetros!$B$31)</f>
        <v>A cargo del comprador</v>
      </c>
      <c r="M851" s="10" t="str">
        <f aca="false">Parámetros!$B$32</f>
        <v>No acepto</v>
      </c>
      <c r="N851" s="10" t="str">
        <f aca="false">Parámetros!$B$33</f>
        <v>Sin garantía</v>
      </c>
      <c r="O851" s="2"/>
      <c r="P851" s="2" t="s">
        <v>8908</v>
      </c>
      <c r="Q851" s="2" t="s">
        <v>8909</v>
      </c>
      <c r="R851" s="2" t="s">
        <v>8910</v>
      </c>
      <c r="S851" s="2" t="s">
        <v>5099</v>
      </c>
      <c r="T851" s="2" t="s">
        <v>8911</v>
      </c>
      <c r="U851" s="2" t="n">
        <v>350</v>
      </c>
      <c r="V851" s="2" t="s">
        <v>77</v>
      </c>
      <c r="W851" s="2" t="n">
        <v>1</v>
      </c>
      <c r="X851" s="2"/>
      <c r="Y851" s="2"/>
      <c r="Z851" s="2"/>
      <c r="AA851" s="2"/>
      <c r="AB851" s="2"/>
      <c r="AC851" s="2" t="s">
        <v>5099</v>
      </c>
      <c r="AD851" s="2"/>
      <c r="AE851" s="2" t="s">
        <v>8912</v>
      </c>
      <c r="AF851" s="2"/>
      <c r="AG851" s="2" t="s">
        <v>8913</v>
      </c>
      <c r="AH851" s="2" t="s">
        <v>8914</v>
      </c>
      <c r="AI851" s="2"/>
      <c r="AJ851" s="2"/>
      <c r="AK851" s="2"/>
      <c r="AL851" s="2"/>
      <c r="AM851" s="2"/>
      <c r="AN851" s="2" t="s">
        <v>172</v>
      </c>
      <c r="AO851" s="2" t="s">
        <v>8915</v>
      </c>
      <c r="AP851" s="2" t="s">
        <v>89</v>
      </c>
    </row>
    <row r="852" customFormat="false" ht="15" hidden="false" customHeight="false" outlineLevel="0" collapsed="false">
      <c r="A852" s="8" t="s">
        <v>8916</v>
      </c>
      <c r="B852" s="8" t="s">
        <v>8916</v>
      </c>
      <c r="C852" s="2" t="s">
        <v>8917</v>
      </c>
      <c r="D852" s="2" t="s">
        <v>2118</v>
      </c>
      <c r="E852" s="2" t="s">
        <v>2119</v>
      </c>
      <c r="F852" s="9" t="n">
        <f aca="false">Precios!N852</f>
        <v>74</v>
      </c>
      <c r="G852" s="2" t="n">
        <v>432</v>
      </c>
      <c r="H852" s="10" t="str">
        <f aca="false">Parámetros!$B$28</f>
        <v>Nuevo</v>
      </c>
      <c r="I852" s="10" t="str">
        <f aca="false">Parámetros!$B$29</f>
        <v>Clásica</v>
      </c>
      <c r="J852" s="11" t="s">
        <v>8918</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8919</v>
      </c>
      <c r="P852" s="2" t="s">
        <v>5959</v>
      </c>
      <c r="Q852" s="2"/>
      <c r="R852" s="2" t="s">
        <v>5960</v>
      </c>
      <c r="S852" s="2" t="s">
        <v>7427</v>
      </c>
      <c r="T852" s="2" t="s">
        <v>8100</v>
      </c>
      <c r="U852" s="2" t="n">
        <v>60</v>
      </c>
      <c r="V852" s="2" t="s">
        <v>100</v>
      </c>
      <c r="W852" s="2" t="n">
        <v>1</v>
      </c>
      <c r="X852" s="2"/>
      <c r="Y852" s="2"/>
      <c r="Z852" s="2"/>
      <c r="AA852" s="2"/>
      <c r="AB852" s="2"/>
      <c r="AC852" s="2"/>
      <c r="AD852" s="2" t="s">
        <v>1000</v>
      </c>
      <c r="AE852" s="2" t="s">
        <v>8920</v>
      </c>
      <c r="AF852" s="2"/>
      <c r="AG852" s="2" t="s">
        <v>8921</v>
      </c>
      <c r="AH852" s="2" t="s">
        <v>8922</v>
      </c>
      <c r="AI852" s="2"/>
      <c r="AJ852" s="2"/>
      <c r="AK852" s="2"/>
      <c r="AL852" s="2"/>
      <c r="AM852" s="2"/>
      <c r="AN852" s="2" t="s">
        <v>172</v>
      </c>
      <c r="AO852" s="2" t="s">
        <v>8923</v>
      </c>
      <c r="AP852" s="2" t="s">
        <v>89</v>
      </c>
    </row>
    <row r="853" customFormat="false" ht="15" hidden="false" customHeight="false" outlineLevel="0" collapsed="false">
      <c r="A853" s="8" t="s">
        <v>8924</v>
      </c>
      <c r="B853" s="8" t="s">
        <v>8924</v>
      </c>
      <c r="C853" s="2" t="s">
        <v>8925</v>
      </c>
      <c r="D853" s="2" t="s">
        <v>963</v>
      </c>
      <c r="E853" s="2" t="s">
        <v>964</v>
      </c>
      <c r="F853" s="9" t="n">
        <f aca="false">Precios!N853</f>
        <v>469</v>
      </c>
      <c r="G853" s="2" t="n">
        <v>18</v>
      </c>
      <c r="H853" s="10" t="str">
        <f aca="false">Parámetros!$B$28</f>
        <v>Nuevo</v>
      </c>
      <c r="I853" s="10" t="str">
        <f aca="false">Parámetros!$B$29</f>
        <v>Clásica</v>
      </c>
      <c r="J853" s="11" t="s">
        <v>8926</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c r="P853" s="2" t="s">
        <v>8927</v>
      </c>
      <c r="Q853" s="2" t="s">
        <v>1172</v>
      </c>
      <c r="R853" s="2"/>
      <c r="S853" s="2"/>
      <c r="T853" s="2" t="s">
        <v>6532</v>
      </c>
      <c r="U853" s="2" t="n">
        <v>20</v>
      </c>
      <c r="V853" s="2" t="s">
        <v>130</v>
      </c>
      <c r="W853" s="2" t="n">
        <v>20</v>
      </c>
      <c r="X853" s="2" t="s">
        <v>8928</v>
      </c>
      <c r="Y853" s="2" t="s">
        <v>7973</v>
      </c>
      <c r="Z853" s="2" t="s">
        <v>133</v>
      </c>
      <c r="AA853" s="2" t="s">
        <v>81</v>
      </c>
      <c r="AB853" s="2"/>
      <c r="AC853" s="2"/>
      <c r="AD853" s="2"/>
      <c r="AE853" s="2"/>
      <c r="AF853" s="2" t="s">
        <v>8929</v>
      </c>
      <c r="AG853" s="2" t="s">
        <v>8930</v>
      </c>
      <c r="AH853" s="2" t="s">
        <v>8931</v>
      </c>
      <c r="AI853" s="2"/>
      <c r="AJ853" s="2"/>
      <c r="AK853" s="2"/>
      <c r="AL853" s="2"/>
      <c r="AM853" s="2"/>
      <c r="AN853" s="2" t="s">
        <v>87</v>
      </c>
      <c r="AO853" s="2" t="s">
        <v>8932</v>
      </c>
      <c r="AP853" s="2" t="s">
        <v>89</v>
      </c>
    </row>
    <row r="854" customFormat="false" ht="15" hidden="false" customHeight="false" outlineLevel="0" collapsed="false">
      <c r="A854" s="8" t="s">
        <v>8933</v>
      </c>
      <c r="B854" s="8" t="s">
        <v>8933</v>
      </c>
      <c r="C854" s="2" t="s">
        <v>8934</v>
      </c>
      <c r="D854" s="2" t="s">
        <v>704</v>
      </c>
      <c r="E854" s="2" t="s">
        <v>705</v>
      </c>
      <c r="F854" s="9" t="n">
        <f aca="false">Precios!N854</f>
        <v>224</v>
      </c>
      <c r="G854" s="2" t="n">
        <v>176</v>
      </c>
      <c r="H854" s="10" t="str">
        <f aca="false">Parámetros!$B$28</f>
        <v>Nuevo</v>
      </c>
      <c r="I854" s="10" t="str">
        <f aca="false">Parámetros!$B$29</f>
        <v>Clásica</v>
      </c>
      <c r="J854" s="11" t="s">
        <v>8935</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c r="P854" s="2" t="s">
        <v>5182</v>
      </c>
      <c r="Q854" s="2" t="s">
        <v>928</v>
      </c>
      <c r="R854" s="2"/>
      <c r="S854" s="2"/>
      <c r="T854" s="2" t="s">
        <v>6520</v>
      </c>
      <c r="U854" s="2" t="n">
        <v>15</v>
      </c>
      <c r="V854" s="2" t="s">
        <v>130</v>
      </c>
      <c r="W854" s="2" t="n">
        <v>15</v>
      </c>
      <c r="X854" s="2" t="s">
        <v>7575</v>
      </c>
      <c r="Y854" s="2" t="s">
        <v>8936</v>
      </c>
      <c r="Z854" s="2" t="s">
        <v>133</v>
      </c>
      <c r="AA854" s="2"/>
      <c r="AB854" s="2"/>
      <c r="AC854" s="2"/>
      <c r="AD854" s="2"/>
      <c r="AE854" s="2"/>
      <c r="AF854" s="2"/>
      <c r="AG854" s="2" t="s">
        <v>8937</v>
      </c>
      <c r="AH854" s="2" t="s">
        <v>8938</v>
      </c>
      <c r="AI854" s="2"/>
      <c r="AJ854" s="2"/>
      <c r="AK854" s="2"/>
      <c r="AL854" s="2"/>
      <c r="AM854" s="2"/>
      <c r="AN854" s="2" t="s">
        <v>87</v>
      </c>
      <c r="AO854" s="2" t="s">
        <v>8939</v>
      </c>
      <c r="AP854" s="2" t="s">
        <v>89</v>
      </c>
    </row>
    <row r="855" customFormat="false" ht="15" hidden="false" customHeight="false" outlineLevel="0" collapsed="false">
      <c r="A855" s="8" t="s">
        <v>8940</v>
      </c>
      <c r="B855" s="8" t="s">
        <v>8940</v>
      </c>
      <c r="C855" s="2" t="s">
        <v>8941</v>
      </c>
      <c r="D855" s="2" t="s">
        <v>5534</v>
      </c>
      <c r="E855" s="2" t="s">
        <v>5535</v>
      </c>
      <c r="F855" s="9" t="n">
        <f aca="false">Precios!N855</f>
        <v>116</v>
      </c>
      <c r="G855" s="2" t="n">
        <v>0</v>
      </c>
      <c r="H855" s="10" t="str">
        <f aca="false">Parámetros!$B$28</f>
        <v>Nuevo</v>
      </c>
      <c r="I855" s="10" t="str">
        <f aca="false">Parámetros!$B$29</f>
        <v>Clásica</v>
      </c>
      <c r="J855" s="11" t="s">
        <v>8942</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c r="P855" s="2" t="s">
        <v>4871</v>
      </c>
      <c r="Q855" s="2"/>
      <c r="R855" s="2" t="s">
        <v>8739</v>
      </c>
      <c r="S855" s="2" t="s">
        <v>8943</v>
      </c>
      <c r="T855" s="2" t="s">
        <v>8741</v>
      </c>
      <c r="U855" s="2" t="n">
        <v>100</v>
      </c>
      <c r="V855" s="2" t="s">
        <v>100</v>
      </c>
      <c r="W855" s="2" t="n">
        <v>1</v>
      </c>
      <c r="X855" s="2"/>
      <c r="Y855" s="2"/>
      <c r="Z855" s="2"/>
      <c r="AA855" s="2"/>
      <c r="AB855" s="2"/>
      <c r="AC855" s="2"/>
      <c r="AD855" s="2"/>
      <c r="AE855" s="2"/>
      <c r="AF855" s="2"/>
      <c r="AG855" s="2" t="s">
        <v>8944</v>
      </c>
      <c r="AH855" s="2" t="s">
        <v>8945</v>
      </c>
      <c r="AI855" s="2"/>
      <c r="AJ855" s="2"/>
      <c r="AK855" s="2"/>
      <c r="AL855" s="2"/>
      <c r="AM855" s="2"/>
      <c r="AN855" s="2" t="s">
        <v>172</v>
      </c>
      <c r="AO855" s="2" t="s">
        <v>8946</v>
      </c>
      <c r="AP855" s="2" t="s">
        <v>89</v>
      </c>
    </row>
    <row r="856" customFormat="false" ht="15" hidden="false" customHeight="false" outlineLevel="0" collapsed="false">
      <c r="A856" s="8" t="s">
        <v>8947</v>
      </c>
      <c r="B856" s="8" t="s">
        <v>8947</v>
      </c>
      <c r="C856" s="2" t="s">
        <v>8948</v>
      </c>
      <c r="D856" s="2" t="s">
        <v>4664</v>
      </c>
      <c r="E856" s="2" t="s">
        <v>4665</v>
      </c>
      <c r="F856" s="9" t="n">
        <f aca="false">Precios!N856</f>
        <v>211</v>
      </c>
      <c r="G856" s="2" t="n">
        <v>77</v>
      </c>
      <c r="H856" s="10" t="str">
        <f aca="false">Parámetros!$B$28</f>
        <v>Nuevo</v>
      </c>
      <c r="I856" s="10" t="str">
        <f aca="false">Parámetros!$B$29</f>
        <v>Clásica</v>
      </c>
      <c r="J856" s="11" t="s">
        <v>8949</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c r="P856" s="2" t="s">
        <v>5836</v>
      </c>
      <c r="Q856" s="2" t="s">
        <v>5837</v>
      </c>
      <c r="R856" s="2" t="s">
        <v>5838</v>
      </c>
      <c r="S856" s="2" t="s">
        <v>8950</v>
      </c>
      <c r="T856" s="2" t="s">
        <v>8951</v>
      </c>
      <c r="U856" s="2" t="n">
        <v>450</v>
      </c>
      <c r="V856" s="2" t="s">
        <v>77</v>
      </c>
      <c r="W856" s="2" t="n">
        <v>2</v>
      </c>
      <c r="X856" s="2"/>
      <c r="Y856" s="2"/>
      <c r="Z856" s="2"/>
      <c r="AA856" s="2"/>
      <c r="AB856" s="2"/>
      <c r="AC856" s="2"/>
      <c r="AD856" s="2"/>
      <c r="AE856" s="2" t="s">
        <v>4875</v>
      </c>
      <c r="AF856" s="2"/>
      <c r="AG856" s="2" t="s">
        <v>8952</v>
      </c>
      <c r="AH856" s="2"/>
      <c r="AI856" s="2"/>
      <c r="AJ856" s="2"/>
      <c r="AK856" s="2"/>
      <c r="AL856" s="2"/>
      <c r="AM856" s="2"/>
      <c r="AN856" s="2" t="s">
        <v>172</v>
      </c>
      <c r="AO856" s="2" t="s">
        <v>8953</v>
      </c>
      <c r="AP856" s="2" t="s">
        <v>89</v>
      </c>
    </row>
    <row r="857" customFormat="false" ht="15" hidden="false" customHeight="false" outlineLevel="0" collapsed="false">
      <c r="A857" s="8" t="s">
        <v>8954</v>
      </c>
      <c r="B857" s="8" t="s">
        <v>8954</v>
      </c>
      <c r="C857" s="2" t="s">
        <v>8955</v>
      </c>
      <c r="D857" s="2" t="s">
        <v>141</v>
      </c>
      <c r="E857" s="2" t="s">
        <v>142</v>
      </c>
      <c r="F857" s="9" t="n">
        <f aca="false">Precios!N857</f>
        <v>262</v>
      </c>
      <c r="G857" s="2" t="n">
        <v>42</v>
      </c>
      <c r="H857" s="10" t="str">
        <f aca="false">Parámetros!$B$28</f>
        <v>Nuevo</v>
      </c>
      <c r="I857" s="10" t="str">
        <f aca="false">Parámetros!$B$29</f>
        <v>Clásica</v>
      </c>
      <c r="J857" s="11" t="s">
        <v>8956</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c r="P857" s="2" t="s">
        <v>8957</v>
      </c>
      <c r="Q857" s="2" t="s">
        <v>3498</v>
      </c>
      <c r="R857" s="2"/>
      <c r="S857" s="2"/>
      <c r="T857" s="2" t="s">
        <v>8958</v>
      </c>
      <c r="U857" s="2" t="n">
        <v>30</v>
      </c>
      <c r="V857" s="2" t="s">
        <v>130</v>
      </c>
      <c r="W857" s="2" t="n">
        <v>30</v>
      </c>
      <c r="X857" s="2" t="s">
        <v>8959</v>
      </c>
      <c r="Y857" s="2" t="s">
        <v>3965</v>
      </c>
      <c r="Z857" s="2" t="s">
        <v>133</v>
      </c>
      <c r="AA857" s="2" t="s">
        <v>81</v>
      </c>
      <c r="AB857" s="2"/>
      <c r="AC857" s="2"/>
      <c r="AD857" s="2"/>
      <c r="AE857" s="2"/>
      <c r="AF857" s="2"/>
      <c r="AG857" s="2" t="s">
        <v>8960</v>
      </c>
      <c r="AH857" s="2" t="s">
        <v>8961</v>
      </c>
      <c r="AI857" s="2"/>
      <c r="AJ857" s="2"/>
      <c r="AK857" s="2"/>
      <c r="AL857" s="2"/>
      <c r="AM857" s="2"/>
      <c r="AN857" s="2" t="s">
        <v>87</v>
      </c>
      <c r="AO857" s="2" t="s">
        <v>8962</v>
      </c>
      <c r="AP857" s="2" t="s">
        <v>89</v>
      </c>
    </row>
    <row r="858" customFormat="false" ht="15" hidden="false" customHeight="false" outlineLevel="0" collapsed="false">
      <c r="A858" s="8" t="s">
        <v>8963</v>
      </c>
      <c r="B858" s="8" t="s">
        <v>8963</v>
      </c>
      <c r="C858" s="2" t="s">
        <v>8964</v>
      </c>
      <c r="D858" s="2" t="s">
        <v>704</v>
      </c>
      <c r="E858" s="2" t="s">
        <v>705</v>
      </c>
      <c r="F858" s="9" t="n">
        <f aca="false">Precios!N858</f>
        <v>290</v>
      </c>
      <c r="G858" s="2" t="n">
        <v>44</v>
      </c>
      <c r="H858" s="10" t="str">
        <f aca="false">Parámetros!$B$28</f>
        <v>Nuevo</v>
      </c>
      <c r="I858" s="10" t="str">
        <f aca="false">Parámetros!$B$29</f>
        <v>Clásica</v>
      </c>
      <c r="J858" s="11" t="s">
        <v>8965</v>
      </c>
      <c r="K858" s="10" t="str">
        <f aca="false">Parámetros!$B$30</f>
        <v>Mercado Envíos</v>
      </c>
      <c r="L858" s="2" t="str">
        <f aca="false">IF(F858&gt;=Parámetros!$B$7,"Envío gratis (obligatorio en Mercado Libre)",Parámetros!$B$31)</f>
        <v>A cargo del comprador</v>
      </c>
      <c r="M858" s="10" t="str">
        <f aca="false">Parámetros!$B$32</f>
        <v>No acepto</v>
      </c>
      <c r="N858" s="10" t="str">
        <f aca="false">Parámetros!$B$33</f>
        <v>Sin garantía</v>
      </c>
      <c r="O858" s="2"/>
      <c r="P858" s="2" t="s">
        <v>5465</v>
      </c>
      <c r="Q858" s="2" t="s">
        <v>874</v>
      </c>
      <c r="R858" s="2" t="s">
        <v>243</v>
      </c>
      <c r="S858" s="2" t="s">
        <v>8966</v>
      </c>
      <c r="T858" s="2" t="s">
        <v>8967</v>
      </c>
      <c r="U858" s="2" t="n">
        <v>200</v>
      </c>
      <c r="V858" s="2" t="s">
        <v>77</v>
      </c>
      <c r="W858" s="2" t="n">
        <v>1</v>
      </c>
      <c r="X858" s="2" t="s">
        <v>5468</v>
      </c>
      <c r="Y858" s="2" t="s">
        <v>8968</v>
      </c>
      <c r="Z858" s="2" t="s">
        <v>133</v>
      </c>
      <c r="AA858" s="2" t="s">
        <v>250</v>
      </c>
      <c r="AB858" s="2"/>
      <c r="AC858" s="2" t="s">
        <v>5466</v>
      </c>
      <c r="AD858" s="2"/>
      <c r="AE858" s="2"/>
      <c r="AF858" s="2" t="s">
        <v>8969</v>
      </c>
      <c r="AG858" s="2" t="s">
        <v>8970</v>
      </c>
      <c r="AH858" s="2" t="s">
        <v>8971</v>
      </c>
      <c r="AI858" s="2" t="s">
        <v>8972</v>
      </c>
      <c r="AJ858" s="2" t="s">
        <v>8973</v>
      </c>
      <c r="AK858" s="2"/>
      <c r="AL858" s="2"/>
      <c r="AM858" s="2"/>
      <c r="AN858" s="2" t="s">
        <v>87</v>
      </c>
      <c r="AO858" s="2" t="s">
        <v>8974</v>
      </c>
      <c r="AP858" s="2" t="s">
        <v>89</v>
      </c>
    </row>
    <row r="859" customFormat="false" ht="15" hidden="false" customHeight="false" outlineLevel="0" collapsed="false">
      <c r="A859" s="8" t="s">
        <v>8975</v>
      </c>
      <c r="B859" s="8" t="s">
        <v>8975</v>
      </c>
      <c r="C859" s="2" t="s">
        <v>8976</v>
      </c>
      <c r="D859" s="2" t="s">
        <v>1260</v>
      </c>
      <c r="E859" s="2" t="s">
        <v>1261</v>
      </c>
      <c r="F859" s="9" t="n">
        <f aca="false">Precios!N859</f>
        <v>54</v>
      </c>
      <c r="G859" s="2" t="n">
        <v>8874</v>
      </c>
      <c r="H859" s="10" t="str">
        <f aca="false">Parámetros!$B$28</f>
        <v>Nuevo</v>
      </c>
      <c r="I859" s="10" t="str">
        <f aca="false">Parámetros!$B$29</f>
        <v>Clásica</v>
      </c>
      <c r="J859" s="11" t="s">
        <v>8977</v>
      </c>
      <c r="K859" s="10" t="str">
        <f aca="false">Parámetros!$B$30</f>
        <v>Mercado Envíos</v>
      </c>
      <c r="L859" s="2" t="str">
        <f aca="false">IF(F859&gt;=Parámetros!$B$7,"Envío gratis (obligatorio en Mercado Libre)",Parámetros!$B$31)</f>
        <v>A cargo del comprador</v>
      </c>
      <c r="M859" s="10" t="str">
        <f aca="false">Parámetros!$B$32</f>
        <v>No acepto</v>
      </c>
      <c r="N859" s="10" t="str">
        <f aca="false">Parámetros!$B$33</f>
        <v>Sin garantía</v>
      </c>
      <c r="O859" s="2"/>
      <c r="P859" s="2" t="s">
        <v>8978</v>
      </c>
      <c r="Q859" s="2" t="s">
        <v>8979</v>
      </c>
      <c r="R859" s="2"/>
      <c r="S859" s="2"/>
      <c r="T859" s="2" t="s">
        <v>8980</v>
      </c>
      <c r="U859" s="2" t="n">
        <v>1</v>
      </c>
      <c r="V859" s="2" t="s">
        <v>8332</v>
      </c>
      <c r="W859" s="2" t="n">
        <v>1</v>
      </c>
      <c r="X859" s="2"/>
      <c r="Y859" s="2"/>
      <c r="Z859" s="2"/>
      <c r="AA859" s="2"/>
      <c r="AB859" s="2"/>
      <c r="AC859" s="2"/>
      <c r="AD859" s="2"/>
      <c r="AE859" s="2"/>
      <c r="AF859" s="2"/>
      <c r="AG859" s="2" t="s">
        <v>8981</v>
      </c>
      <c r="AH859" s="2" t="s">
        <v>8982</v>
      </c>
      <c r="AI859" s="2"/>
      <c r="AJ859" s="2"/>
      <c r="AK859" s="2"/>
      <c r="AL859" s="2"/>
      <c r="AM859" s="2"/>
      <c r="AN859" s="2" t="s">
        <v>87</v>
      </c>
      <c r="AO859" s="2" t="s">
        <v>8983</v>
      </c>
      <c r="AP859" s="2" t="s">
        <v>89</v>
      </c>
    </row>
    <row r="860" customFormat="false" ht="15" hidden="false" customHeight="false" outlineLevel="0" collapsed="false">
      <c r="A860" s="8" t="s">
        <v>8984</v>
      </c>
      <c r="B860" s="8" t="s">
        <v>8984</v>
      </c>
      <c r="C860" s="2" t="s">
        <v>8985</v>
      </c>
      <c r="D860" s="2" t="s">
        <v>5507</v>
      </c>
      <c r="E860" s="2" t="s">
        <v>5508</v>
      </c>
      <c r="F860" s="9" t="n">
        <f aca="false">Precios!N860</f>
        <v>114</v>
      </c>
      <c r="G860" s="2" t="n">
        <v>537</v>
      </c>
      <c r="H860" s="10" t="str">
        <f aca="false">Parámetros!$B$28</f>
        <v>Nuevo</v>
      </c>
      <c r="I860" s="10" t="str">
        <f aca="false">Parámetros!$B$29</f>
        <v>Clásica</v>
      </c>
      <c r="J860" s="11" t="s">
        <v>8986</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c r="P860" s="2" t="s">
        <v>3073</v>
      </c>
      <c r="Q860" s="2"/>
      <c r="R860" s="2" t="s">
        <v>3074</v>
      </c>
      <c r="S860" s="2" t="s">
        <v>8987</v>
      </c>
      <c r="T860" s="2" t="s">
        <v>8988</v>
      </c>
      <c r="U860" s="2" t="n">
        <v>200</v>
      </c>
      <c r="V860" s="2" t="s">
        <v>100</v>
      </c>
      <c r="W860" s="2" t="n">
        <v>1</v>
      </c>
      <c r="X860" s="2"/>
      <c r="Y860" s="2"/>
      <c r="Z860" s="2"/>
      <c r="AA860" s="2" t="s">
        <v>4863</v>
      </c>
      <c r="AB860" s="2"/>
      <c r="AC860" s="2"/>
      <c r="AD860" s="2"/>
      <c r="AE860" s="2"/>
      <c r="AF860" s="2"/>
      <c r="AG860" s="2" t="s">
        <v>8989</v>
      </c>
      <c r="AH860" s="2" t="s">
        <v>8990</v>
      </c>
      <c r="AI860" s="2"/>
      <c r="AJ860" s="2"/>
      <c r="AK860" s="2"/>
      <c r="AL860" s="2"/>
      <c r="AM860" s="2"/>
      <c r="AN860" s="2" t="s">
        <v>172</v>
      </c>
      <c r="AO860" s="2" t="s">
        <v>8991</v>
      </c>
      <c r="AP860" s="2" t="s">
        <v>89</v>
      </c>
    </row>
    <row r="861" customFormat="false" ht="15" hidden="false" customHeight="false" outlineLevel="0" collapsed="false">
      <c r="A861" s="8" t="s">
        <v>8992</v>
      </c>
      <c r="B861" s="8" t="s">
        <v>8992</v>
      </c>
      <c r="C861" s="2" t="s">
        <v>8993</v>
      </c>
      <c r="D861" s="2" t="s">
        <v>5988</v>
      </c>
      <c r="E861" s="2" t="s">
        <v>5989</v>
      </c>
      <c r="F861" s="9" t="n">
        <f aca="false">Precios!N861</f>
        <v>64</v>
      </c>
      <c r="G861" s="2" t="n">
        <v>43</v>
      </c>
      <c r="H861" s="10" t="str">
        <f aca="false">Parámetros!$B$28</f>
        <v>Nuevo</v>
      </c>
      <c r="I861" s="10" t="str">
        <f aca="false">Parámetros!$B$29</f>
        <v>Clásica</v>
      </c>
      <c r="J861" s="11" t="s">
        <v>8994</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c r="P861" s="2" t="s">
        <v>3009</v>
      </c>
      <c r="Q861" s="2" t="s">
        <v>594</v>
      </c>
      <c r="R861" s="2" t="s">
        <v>8995</v>
      </c>
      <c r="S861" s="2" t="s">
        <v>8996</v>
      </c>
      <c r="T861" s="2" t="s">
        <v>8997</v>
      </c>
      <c r="U861" s="2" t="n">
        <v>65</v>
      </c>
      <c r="V861" s="2" t="s">
        <v>77</v>
      </c>
      <c r="W861" s="2" t="n">
        <v>1</v>
      </c>
      <c r="X861" s="2"/>
      <c r="Y861" s="2"/>
      <c r="Z861" s="2"/>
      <c r="AA861" s="2"/>
      <c r="AB861" s="2"/>
      <c r="AC861" s="2"/>
      <c r="AD861" s="2" t="s">
        <v>103</v>
      </c>
      <c r="AE861" s="2"/>
      <c r="AF861" s="2"/>
      <c r="AG861" s="2" t="s">
        <v>8998</v>
      </c>
      <c r="AH861" s="2" t="s">
        <v>8999</v>
      </c>
      <c r="AI861" s="2"/>
      <c r="AJ861" s="2"/>
      <c r="AK861" s="2"/>
      <c r="AL861" s="2"/>
      <c r="AM861" s="2"/>
      <c r="AN861" s="2" t="s">
        <v>172</v>
      </c>
      <c r="AO861" s="2" t="s">
        <v>9000</v>
      </c>
      <c r="AP861" s="2" t="s">
        <v>89</v>
      </c>
    </row>
    <row r="862" customFormat="false" ht="15" hidden="false" customHeight="false" outlineLevel="0" collapsed="false">
      <c r="A862" s="8" t="s">
        <v>9001</v>
      </c>
      <c r="B862" s="8" t="s">
        <v>9001</v>
      </c>
      <c r="C862" s="2" t="s">
        <v>9002</v>
      </c>
      <c r="D862" s="2" t="s">
        <v>141</v>
      </c>
      <c r="E862" s="2" t="s">
        <v>142</v>
      </c>
      <c r="F862" s="9" t="n">
        <f aca="false">Precios!N862</f>
        <v>360</v>
      </c>
      <c r="G862" s="2" t="n">
        <v>0</v>
      </c>
      <c r="H862" s="10" t="str">
        <f aca="false">Parámetros!$B$28</f>
        <v>Nuevo</v>
      </c>
      <c r="I862" s="10" t="str">
        <f aca="false">Parámetros!$B$29</f>
        <v>Clásica</v>
      </c>
      <c r="J862" s="11" t="s">
        <v>9003</v>
      </c>
      <c r="K862" s="10" t="str">
        <f aca="false">Parámetros!$B$30</f>
        <v>Mercado Envíos</v>
      </c>
      <c r="L862" s="2" t="str">
        <f aca="false">IF(F862&gt;=Parámetros!$B$7,"Envío gratis (obligatorio en Mercado Libre)",Parámetros!$B$31)</f>
        <v>Envío gratis (obligatorio en Mercado Libre)</v>
      </c>
      <c r="M862" s="10" t="str">
        <f aca="false">Parámetros!$B$32</f>
        <v>No acepto</v>
      </c>
      <c r="N862" s="10" t="str">
        <f aca="false">Parámetros!$B$33</f>
        <v>Sin garantía</v>
      </c>
      <c r="O862" s="2"/>
      <c r="P862" s="2" t="s">
        <v>1070</v>
      </c>
      <c r="Q862" s="2" t="s">
        <v>349</v>
      </c>
      <c r="R862" s="2"/>
      <c r="S862" s="2"/>
      <c r="T862" s="2" t="s">
        <v>4850</v>
      </c>
      <c r="U862" s="2" t="n">
        <v>30</v>
      </c>
      <c r="V862" s="2" t="s">
        <v>130</v>
      </c>
      <c r="W862" s="2" t="n">
        <v>30</v>
      </c>
      <c r="X862" s="2" t="s">
        <v>9004</v>
      </c>
      <c r="Y862" s="2" t="s">
        <v>9005</v>
      </c>
      <c r="Z862" s="2" t="s">
        <v>133</v>
      </c>
      <c r="AA862" s="2"/>
      <c r="AB862" s="2"/>
      <c r="AC862" s="2"/>
      <c r="AD862" s="2"/>
      <c r="AE862" s="2"/>
      <c r="AF862" s="2"/>
      <c r="AG862" s="2" t="s">
        <v>9006</v>
      </c>
      <c r="AH862" s="2" t="s">
        <v>9007</v>
      </c>
      <c r="AI862" s="2"/>
      <c r="AJ862" s="2"/>
      <c r="AK862" s="2"/>
      <c r="AL862" s="2"/>
      <c r="AM862" s="2"/>
      <c r="AN862" s="2" t="s">
        <v>87</v>
      </c>
      <c r="AO862" s="2" t="s">
        <v>9008</v>
      </c>
      <c r="AP862" s="2" t="s">
        <v>89</v>
      </c>
    </row>
    <row r="863" customFormat="false" ht="15" hidden="false" customHeight="false" outlineLevel="0" collapsed="false">
      <c r="A863" s="8" t="s">
        <v>9009</v>
      </c>
      <c r="B863" s="8" t="s">
        <v>9009</v>
      </c>
      <c r="C863" s="2" t="s">
        <v>9010</v>
      </c>
      <c r="D863" s="2" t="s">
        <v>5507</v>
      </c>
      <c r="E863" s="2" t="s">
        <v>5508</v>
      </c>
      <c r="F863" s="9" t="n">
        <f aca="false">Precios!N863</f>
        <v>160</v>
      </c>
      <c r="G863" s="2" t="n">
        <v>220</v>
      </c>
      <c r="H863" s="10" t="str">
        <f aca="false">Parámetros!$B$28</f>
        <v>Nuevo</v>
      </c>
      <c r="I863" s="10" t="str">
        <f aca="false">Parámetros!$B$29</f>
        <v>Clásica</v>
      </c>
      <c r="J863" s="11" t="s">
        <v>9011</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c r="P863" s="2" t="s">
        <v>3073</v>
      </c>
      <c r="Q863" s="2"/>
      <c r="R863" s="2" t="s">
        <v>3074</v>
      </c>
      <c r="S863" s="2" t="s">
        <v>9012</v>
      </c>
      <c r="T863" s="2" t="s">
        <v>9013</v>
      </c>
      <c r="U863" s="2" t="n">
        <v>400</v>
      </c>
      <c r="V863" s="2" t="s">
        <v>100</v>
      </c>
      <c r="W863" s="2" t="n">
        <v>1</v>
      </c>
      <c r="X863" s="2"/>
      <c r="Y863" s="2"/>
      <c r="Z863" s="2"/>
      <c r="AA863" s="2" t="s">
        <v>4863</v>
      </c>
      <c r="AB863" s="2"/>
      <c r="AC863" s="2"/>
      <c r="AD863" s="2"/>
      <c r="AE863" s="2"/>
      <c r="AF863" s="2"/>
      <c r="AG863" s="2" t="s">
        <v>8989</v>
      </c>
      <c r="AH863" s="2" t="s">
        <v>9014</v>
      </c>
      <c r="AI863" s="2" t="s">
        <v>9015</v>
      </c>
      <c r="AJ863" s="2" t="s">
        <v>9016</v>
      </c>
      <c r="AK863" s="2"/>
      <c r="AL863" s="2"/>
      <c r="AM863" s="2"/>
      <c r="AN863" s="2" t="s">
        <v>172</v>
      </c>
      <c r="AO863" s="2" t="s">
        <v>9017</v>
      </c>
      <c r="AP863" s="2" t="s">
        <v>89</v>
      </c>
    </row>
    <row r="864" customFormat="false" ht="15" hidden="false" customHeight="false" outlineLevel="0" collapsed="false">
      <c r="A864" s="8" t="s">
        <v>9018</v>
      </c>
      <c r="B864" s="8" t="s">
        <v>9018</v>
      </c>
      <c r="C864" s="2" t="s">
        <v>9019</v>
      </c>
      <c r="D864" s="2" t="s">
        <v>345</v>
      </c>
      <c r="E864" s="2" t="s">
        <v>346</v>
      </c>
      <c r="F864" s="9" t="n">
        <f aca="false">Precios!N864</f>
        <v>462</v>
      </c>
      <c r="G864" s="2" t="n">
        <v>1</v>
      </c>
      <c r="H864" s="10" t="str">
        <f aca="false">Parámetros!$B$28</f>
        <v>Nuevo</v>
      </c>
      <c r="I864" s="10" t="str">
        <f aca="false">Parámetros!$B$29</f>
        <v>Clásica</v>
      </c>
      <c r="J864" s="11" t="s">
        <v>9020</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c r="P864" s="2" t="s">
        <v>9021</v>
      </c>
      <c r="Q864" s="2" t="s">
        <v>9022</v>
      </c>
      <c r="R864" s="2"/>
      <c r="S864" s="2"/>
      <c r="T864" s="2" t="s">
        <v>4826</v>
      </c>
      <c r="U864" s="2" t="n">
        <v>30</v>
      </c>
      <c r="V864" s="2" t="s">
        <v>217</v>
      </c>
      <c r="W864" s="2" t="n">
        <v>30</v>
      </c>
      <c r="X864" s="2" t="s">
        <v>9023</v>
      </c>
      <c r="Y864" s="2" t="s">
        <v>9024</v>
      </c>
      <c r="Z864" s="2" t="s">
        <v>133</v>
      </c>
      <c r="AA864" s="2"/>
      <c r="AB864" s="2"/>
      <c r="AC864" s="2"/>
      <c r="AD864" s="2"/>
      <c r="AE864" s="2"/>
      <c r="AF864" s="2"/>
      <c r="AG864" s="2" t="s">
        <v>9025</v>
      </c>
      <c r="AH864" s="2" t="s">
        <v>9026</v>
      </c>
      <c r="AI864" s="2"/>
      <c r="AJ864" s="2"/>
      <c r="AK864" s="2"/>
      <c r="AL864" s="2"/>
      <c r="AM864" s="2"/>
      <c r="AN864" s="2" t="s">
        <v>87</v>
      </c>
      <c r="AO864" s="2" t="s">
        <v>9027</v>
      </c>
      <c r="AP864" s="2" t="s">
        <v>89</v>
      </c>
    </row>
    <row r="865" customFormat="false" ht="15" hidden="false" customHeight="false" outlineLevel="0" collapsed="false">
      <c r="A865" s="8" t="s">
        <v>9028</v>
      </c>
      <c r="B865" s="8" t="s">
        <v>9028</v>
      </c>
      <c r="C865" s="2" t="s">
        <v>9029</v>
      </c>
      <c r="D865" s="2" t="s">
        <v>5988</v>
      </c>
      <c r="E865" s="2" t="s">
        <v>5989</v>
      </c>
      <c r="F865" s="9" t="n">
        <f aca="false">Precios!N865</f>
        <v>80</v>
      </c>
      <c r="G865" s="2" t="n">
        <v>277</v>
      </c>
      <c r="H865" s="10" t="str">
        <f aca="false">Parámetros!$B$28</f>
        <v>Nuevo</v>
      </c>
      <c r="I865" s="10" t="str">
        <f aca="false">Parámetros!$B$29</f>
        <v>Clásica</v>
      </c>
      <c r="J865" s="11" t="s">
        <v>9030</v>
      </c>
      <c r="K865" s="10" t="str">
        <f aca="false">Parámetros!$B$30</f>
        <v>Mercado Envíos</v>
      </c>
      <c r="L865" s="2" t="str">
        <f aca="false">IF(F865&gt;=Parámetros!$B$7,"Envío gratis (obligatorio en Mercado Libre)",Parámetros!$B$31)</f>
        <v>A cargo del comprador</v>
      </c>
      <c r="M865" s="10" t="str">
        <f aca="false">Parámetros!$B$32</f>
        <v>No acepto</v>
      </c>
      <c r="N865" s="10" t="str">
        <f aca="false">Parámetros!$B$33</f>
        <v>Sin garantía</v>
      </c>
      <c r="O865" s="2"/>
      <c r="P865" s="2" t="s">
        <v>5991</v>
      </c>
      <c r="Q865" s="2" t="s">
        <v>5538</v>
      </c>
      <c r="R865" s="2" t="s">
        <v>9031</v>
      </c>
      <c r="S865" s="2" t="s">
        <v>9032</v>
      </c>
      <c r="T865" s="2" t="s">
        <v>3085</v>
      </c>
      <c r="U865" s="2" t="n">
        <v>150</v>
      </c>
      <c r="V865" s="2" t="s">
        <v>77</v>
      </c>
      <c r="W865" s="2" t="n">
        <v>1</v>
      </c>
      <c r="X865" s="2"/>
      <c r="Y865" s="2"/>
      <c r="Z865" s="2"/>
      <c r="AA865" s="2"/>
      <c r="AB865" s="2"/>
      <c r="AC865" s="2" t="s">
        <v>9033</v>
      </c>
      <c r="AD865" s="2" t="s">
        <v>1000</v>
      </c>
      <c r="AE865" s="2"/>
      <c r="AF865" s="2"/>
      <c r="AG865" s="2" t="s">
        <v>9034</v>
      </c>
      <c r="AH865" s="2" t="s">
        <v>9035</v>
      </c>
      <c r="AI865" s="2"/>
      <c r="AJ865" s="2"/>
      <c r="AK865" s="2"/>
      <c r="AL865" s="2"/>
      <c r="AM865" s="2"/>
      <c r="AN865" s="2" t="s">
        <v>172</v>
      </c>
      <c r="AO865" s="2" t="s">
        <v>9036</v>
      </c>
      <c r="AP865" s="2" t="s">
        <v>89</v>
      </c>
    </row>
    <row r="866" customFormat="false" ht="15" hidden="false" customHeight="false" outlineLevel="0" collapsed="false">
      <c r="A866" s="8" t="s">
        <v>9037</v>
      </c>
      <c r="B866" s="8" t="s">
        <v>9037</v>
      </c>
      <c r="C866" s="2" t="s">
        <v>9038</v>
      </c>
      <c r="D866" s="2" t="s">
        <v>141</v>
      </c>
      <c r="E866" s="2" t="s">
        <v>142</v>
      </c>
      <c r="F866" s="9" t="n">
        <f aca="false">Precios!N866</f>
        <v>138</v>
      </c>
      <c r="G866" s="2" t="n">
        <v>148</v>
      </c>
      <c r="H866" s="10" t="str">
        <f aca="false">Parámetros!$B$28</f>
        <v>Nuevo</v>
      </c>
      <c r="I866" s="10" t="str">
        <f aca="false">Parámetros!$B$29</f>
        <v>Clásica</v>
      </c>
      <c r="J866" s="11" t="s">
        <v>9039</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c r="P866" s="2" t="s">
        <v>1139</v>
      </c>
      <c r="Q866" s="2" t="s">
        <v>332</v>
      </c>
      <c r="R866" s="2"/>
      <c r="S866" s="2" t="s">
        <v>9040</v>
      </c>
      <c r="T866" s="2" t="s">
        <v>9041</v>
      </c>
      <c r="U866" s="2" t="n">
        <v>24</v>
      </c>
      <c r="V866" s="2" t="s">
        <v>130</v>
      </c>
      <c r="W866" s="2" t="n">
        <v>24</v>
      </c>
      <c r="X866" s="2" t="s">
        <v>1142</v>
      </c>
      <c r="Y866" s="2" t="s">
        <v>9042</v>
      </c>
      <c r="Z866" s="2" t="s">
        <v>133</v>
      </c>
      <c r="AA866" s="2"/>
      <c r="AB866" s="2"/>
      <c r="AC866" s="2" t="s">
        <v>2564</v>
      </c>
      <c r="AD866" s="2"/>
      <c r="AE866" s="2"/>
      <c r="AF866" s="2"/>
      <c r="AG866" s="2" t="s">
        <v>9043</v>
      </c>
      <c r="AH866" s="2" t="s">
        <v>9044</v>
      </c>
      <c r="AI866" s="2"/>
      <c r="AJ866" s="2"/>
      <c r="AK866" s="2"/>
      <c r="AL866" s="2"/>
      <c r="AM866" s="2"/>
      <c r="AN866" s="2" t="s">
        <v>87</v>
      </c>
      <c r="AO866" s="2" t="s">
        <v>9045</v>
      </c>
      <c r="AP866" s="2" t="s">
        <v>89</v>
      </c>
    </row>
    <row r="867" customFormat="false" ht="15" hidden="false" customHeight="false" outlineLevel="0" collapsed="false">
      <c r="A867" s="8" t="s">
        <v>9046</v>
      </c>
      <c r="B867" s="8" t="s">
        <v>9046</v>
      </c>
      <c r="C867" s="2" t="s">
        <v>9047</v>
      </c>
      <c r="D867" s="2" t="s">
        <v>9048</v>
      </c>
      <c r="E867" s="2" t="s">
        <v>9049</v>
      </c>
      <c r="F867" s="9" t="n">
        <f aca="false">Precios!N867</f>
        <v>109</v>
      </c>
      <c r="G867" s="2" t="n">
        <v>86</v>
      </c>
      <c r="H867" s="10" t="str">
        <f aca="false">Parámetros!$B$28</f>
        <v>Nuevo</v>
      </c>
      <c r="I867" s="10" t="str">
        <f aca="false">Parámetros!$B$29</f>
        <v>Clásica</v>
      </c>
      <c r="J867" s="11" t="s">
        <v>9050</v>
      </c>
      <c r="K867" s="10" t="str">
        <f aca="false">Parámetros!$B$30</f>
        <v>Mercado Envíos</v>
      </c>
      <c r="L867" s="2" t="str">
        <f aca="false">IF(F867&gt;=Parámetros!$B$7,"Envío gratis (obligatorio en Mercado Libre)",Parámetros!$B$31)</f>
        <v>A cargo del comprador</v>
      </c>
      <c r="M867" s="10" t="str">
        <f aca="false">Parámetros!$B$32</f>
        <v>No acepto</v>
      </c>
      <c r="N867" s="10" t="str">
        <f aca="false">Parámetros!$B$33</f>
        <v>Sin garantía</v>
      </c>
      <c r="O867" s="2"/>
      <c r="P867" s="2" t="s">
        <v>4411</v>
      </c>
      <c r="Q867" s="2"/>
      <c r="R867" s="2" t="s">
        <v>4642</v>
      </c>
      <c r="S867" s="2" t="s">
        <v>3030</v>
      </c>
      <c r="T867" s="2" t="s">
        <v>9051</v>
      </c>
      <c r="U867" s="2" t="n">
        <v>250</v>
      </c>
      <c r="V867" s="2" t="s">
        <v>77</v>
      </c>
      <c r="W867" s="2" t="n">
        <v>1</v>
      </c>
      <c r="X867" s="2"/>
      <c r="Y867" s="2"/>
      <c r="Z867" s="2"/>
      <c r="AA867" s="2" t="s">
        <v>4863</v>
      </c>
      <c r="AB867" s="2"/>
      <c r="AC867" s="2" t="s">
        <v>3030</v>
      </c>
      <c r="AD867" s="2"/>
      <c r="AE867" s="2" t="s">
        <v>9052</v>
      </c>
      <c r="AF867" s="2"/>
      <c r="AG867" s="2" t="s">
        <v>9053</v>
      </c>
      <c r="AH867" s="2" t="s">
        <v>9054</v>
      </c>
      <c r="AI867" s="2"/>
      <c r="AJ867" s="2"/>
      <c r="AK867" s="2"/>
      <c r="AL867" s="2"/>
      <c r="AM867" s="2"/>
      <c r="AN867" s="2" t="s">
        <v>172</v>
      </c>
      <c r="AO867" s="2" t="s">
        <v>9055</v>
      </c>
      <c r="AP867" s="2" t="s">
        <v>89</v>
      </c>
    </row>
    <row r="868" customFormat="false" ht="15" hidden="false" customHeight="false" outlineLevel="0" collapsed="false">
      <c r="A868" s="8" t="s">
        <v>9056</v>
      </c>
      <c r="B868" s="8" t="s">
        <v>9056</v>
      </c>
      <c r="C868" s="2" t="s">
        <v>9057</v>
      </c>
      <c r="D868" s="2" t="s">
        <v>4664</v>
      </c>
      <c r="E868" s="2" t="s">
        <v>4665</v>
      </c>
      <c r="F868" s="9" t="n">
        <f aca="false">Precios!N868</f>
        <v>61</v>
      </c>
      <c r="G868" s="2" t="n">
        <v>521</v>
      </c>
      <c r="H868" s="10" t="str">
        <f aca="false">Parámetros!$B$28</f>
        <v>Nuevo</v>
      </c>
      <c r="I868" s="10" t="str">
        <f aca="false">Parámetros!$B$29</f>
        <v>Clásica</v>
      </c>
      <c r="J868" s="11" t="s">
        <v>9058</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c r="P868" s="2" t="s">
        <v>5836</v>
      </c>
      <c r="Q868" s="2" t="s">
        <v>5837</v>
      </c>
      <c r="R868" s="2" t="s">
        <v>7705</v>
      </c>
      <c r="S868" s="2" t="s">
        <v>7706</v>
      </c>
      <c r="T868" s="2" t="s">
        <v>9059</v>
      </c>
      <c r="U868" s="2" t="n">
        <v>100</v>
      </c>
      <c r="V868" s="2" t="s">
        <v>77</v>
      </c>
      <c r="W868" s="2" t="n">
        <v>1</v>
      </c>
      <c r="X868" s="2"/>
      <c r="Y868" s="2"/>
      <c r="Z868" s="2"/>
      <c r="AA868" s="2"/>
      <c r="AB868" s="2"/>
      <c r="AC868" s="2"/>
      <c r="AD868" s="2"/>
      <c r="AE868" s="2" t="s">
        <v>9060</v>
      </c>
      <c r="AF868" s="2"/>
      <c r="AG868" s="2" t="s">
        <v>9061</v>
      </c>
      <c r="AH868" s="2" t="s">
        <v>9062</v>
      </c>
      <c r="AI868" s="2"/>
      <c r="AJ868" s="2"/>
      <c r="AK868" s="2"/>
      <c r="AL868" s="2"/>
      <c r="AM868" s="2"/>
      <c r="AN868" s="2" t="s">
        <v>172</v>
      </c>
      <c r="AO868" s="2" t="s">
        <v>9063</v>
      </c>
      <c r="AP868" s="2" t="s">
        <v>89</v>
      </c>
    </row>
    <row r="869" customFormat="false" ht="15" hidden="false" customHeight="false" outlineLevel="0" collapsed="false">
      <c r="A869" s="8" t="s">
        <v>9064</v>
      </c>
      <c r="B869" s="8" t="s">
        <v>9064</v>
      </c>
      <c r="C869" s="2" t="s">
        <v>9065</v>
      </c>
      <c r="D869" s="2" t="s">
        <v>141</v>
      </c>
      <c r="E869" s="2" t="s">
        <v>142</v>
      </c>
      <c r="F869" s="9" t="n">
        <f aca="false">Precios!N869</f>
        <v>1498</v>
      </c>
      <c r="G869" s="2" t="n">
        <v>3</v>
      </c>
      <c r="H869" s="10" t="str">
        <f aca="false">Parámetros!$B$28</f>
        <v>Nuevo</v>
      </c>
      <c r="I869" s="10" t="str">
        <f aca="false">Parámetros!$B$29</f>
        <v>Clásica</v>
      </c>
      <c r="J869" s="11" t="s">
        <v>9066</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c r="P869" s="2" t="s">
        <v>9067</v>
      </c>
      <c r="Q869" s="2" t="s">
        <v>9068</v>
      </c>
      <c r="R869" s="2"/>
      <c r="S869" s="2" t="s">
        <v>9069</v>
      </c>
      <c r="T869" s="2" t="s">
        <v>9070</v>
      </c>
      <c r="U869" s="2" t="n">
        <v>7</v>
      </c>
      <c r="V869" s="2" t="s">
        <v>9071</v>
      </c>
      <c r="W869" s="2" t="n">
        <v>7</v>
      </c>
      <c r="X869" s="2" t="s">
        <v>9072</v>
      </c>
      <c r="Y869" s="2" t="s">
        <v>9073</v>
      </c>
      <c r="Z869" s="2" t="s">
        <v>133</v>
      </c>
      <c r="AA869" s="2"/>
      <c r="AB869" s="2"/>
      <c r="AC869" s="2"/>
      <c r="AD869" s="2"/>
      <c r="AE869" s="2"/>
      <c r="AF869" s="2"/>
      <c r="AG869" s="2" t="s">
        <v>9074</v>
      </c>
      <c r="AH869" s="2" t="s">
        <v>9075</v>
      </c>
      <c r="AI869" s="2"/>
      <c r="AJ869" s="2"/>
      <c r="AK869" s="2"/>
      <c r="AL869" s="2"/>
      <c r="AM869" s="2"/>
      <c r="AN869" s="2" t="s">
        <v>87</v>
      </c>
      <c r="AO869" s="2" t="s">
        <v>9076</v>
      </c>
      <c r="AP869" s="2" t="s">
        <v>89</v>
      </c>
    </row>
    <row r="870" customFormat="false" ht="15" hidden="false" customHeight="false" outlineLevel="0" collapsed="false">
      <c r="A870" s="8" t="s">
        <v>9077</v>
      </c>
      <c r="B870" s="8" t="s">
        <v>9077</v>
      </c>
      <c r="C870" s="2" t="s">
        <v>9078</v>
      </c>
      <c r="D870" s="2" t="s">
        <v>193</v>
      </c>
      <c r="E870" s="2" t="s">
        <v>194</v>
      </c>
      <c r="F870" s="9" t="n">
        <f aca="false">Precios!N870</f>
        <v>321</v>
      </c>
      <c r="G870" s="2" t="n">
        <v>27</v>
      </c>
      <c r="H870" s="10" t="str">
        <f aca="false">Parámetros!$B$28</f>
        <v>Nuevo</v>
      </c>
      <c r="I870" s="10" t="str">
        <f aca="false">Parámetros!$B$29</f>
        <v>Clásica</v>
      </c>
      <c r="J870" s="11" t="s">
        <v>9079</v>
      </c>
      <c r="K870" s="10" t="str">
        <f aca="false">Parámetros!$B$30</f>
        <v>Mercado Envíos</v>
      </c>
      <c r="L870" s="2" t="str">
        <f aca="false">IF(F870&gt;=Parámetros!$B$7,"Envío gratis (obligatorio en Mercado Libre)",Parámetros!$B$31)</f>
        <v>Envío gratis (obligatorio en Mercado Libre)</v>
      </c>
      <c r="M870" s="10" t="str">
        <f aca="false">Parámetros!$B$32</f>
        <v>No acepto</v>
      </c>
      <c r="N870" s="10" t="str">
        <f aca="false">Parámetros!$B$33</f>
        <v>Sin garantía</v>
      </c>
      <c r="O870" s="2"/>
      <c r="P870" s="2" t="s">
        <v>9080</v>
      </c>
      <c r="Q870" s="2" t="s">
        <v>1327</v>
      </c>
      <c r="R870" s="2" t="s">
        <v>9081</v>
      </c>
      <c r="S870" s="2"/>
      <c r="T870" s="2" t="s">
        <v>9082</v>
      </c>
      <c r="U870" s="2" t="n">
        <v>50</v>
      </c>
      <c r="V870" s="2" t="s">
        <v>202</v>
      </c>
      <c r="W870" s="2" t="n">
        <v>50</v>
      </c>
      <c r="X870" s="2"/>
      <c r="Y870" s="2"/>
      <c r="Z870" s="2"/>
      <c r="AA870" s="2"/>
      <c r="AB870" s="2"/>
      <c r="AC870" s="2"/>
      <c r="AD870" s="2"/>
      <c r="AE870" s="2"/>
      <c r="AF870" s="2" t="s">
        <v>9083</v>
      </c>
      <c r="AG870" s="2" t="s">
        <v>9084</v>
      </c>
      <c r="AH870" s="2" t="s">
        <v>9085</v>
      </c>
      <c r="AI870" s="2" t="s">
        <v>9086</v>
      </c>
      <c r="AJ870" s="2"/>
      <c r="AK870" s="2"/>
      <c r="AL870" s="2"/>
      <c r="AM870" s="2"/>
      <c r="AN870" s="2" t="s">
        <v>87</v>
      </c>
      <c r="AO870" s="2" t="s">
        <v>9087</v>
      </c>
      <c r="AP870" s="2" t="s">
        <v>89</v>
      </c>
    </row>
    <row r="871" customFormat="false" ht="15" hidden="false" customHeight="false" outlineLevel="0" collapsed="false">
      <c r="A871" s="8" t="s">
        <v>9088</v>
      </c>
      <c r="B871" s="8" t="s">
        <v>9088</v>
      </c>
      <c r="C871" s="2" t="s">
        <v>9089</v>
      </c>
      <c r="D871" s="2" t="s">
        <v>3796</v>
      </c>
      <c r="E871" s="2" t="s">
        <v>3797</v>
      </c>
      <c r="F871" s="9" t="n">
        <f aca="false">Precios!N871</f>
        <v>172</v>
      </c>
      <c r="G871" s="2" t="n">
        <v>67</v>
      </c>
      <c r="H871" s="10" t="str">
        <f aca="false">Parámetros!$B$28</f>
        <v>Nuevo</v>
      </c>
      <c r="I871" s="10" t="str">
        <f aca="false">Parámetros!$B$29</f>
        <v>Clásica</v>
      </c>
      <c r="J871" s="11" t="s">
        <v>9090</v>
      </c>
      <c r="K871" s="10" t="str">
        <f aca="false">Parámetros!$B$30</f>
        <v>Mercado Envíos</v>
      </c>
      <c r="L871" s="2" t="str">
        <f aca="false">IF(F871&gt;=Parámetros!$B$7,"Envío gratis (obligatorio en Mercado Libre)",Parámetros!$B$31)</f>
        <v>A cargo del comprador</v>
      </c>
      <c r="M871" s="10" t="str">
        <f aca="false">Parámetros!$B$32</f>
        <v>No acepto</v>
      </c>
      <c r="N871" s="10" t="str">
        <f aca="false">Parámetros!$B$33</f>
        <v>Sin garantía</v>
      </c>
      <c r="O871" s="2"/>
      <c r="P871" s="2" t="s">
        <v>9091</v>
      </c>
      <c r="Q871" s="2" t="s">
        <v>1491</v>
      </c>
      <c r="R871" s="2" t="s">
        <v>9092</v>
      </c>
      <c r="S871" s="2"/>
      <c r="T871" s="2" t="s">
        <v>9093</v>
      </c>
      <c r="U871" s="2" t="n">
        <v>3</v>
      </c>
      <c r="V871" s="2" t="s">
        <v>1291</v>
      </c>
      <c r="W871" s="2" t="n">
        <v>3</v>
      </c>
      <c r="X871" s="2" t="s">
        <v>1455</v>
      </c>
      <c r="Y871" s="2" t="s">
        <v>4029</v>
      </c>
      <c r="Z871" s="2" t="s">
        <v>1294</v>
      </c>
      <c r="AA871" s="2"/>
      <c r="AB871" s="2"/>
      <c r="AC871" s="2"/>
      <c r="AD871" s="2"/>
      <c r="AE871" s="2"/>
      <c r="AF871" s="2"/>
      <c r="AG871" s="2" t="s">
        <v>9094</v>
      </c>
      <c r="AH871" s="2" t="s">
        <v>9095</v>
      </c>
      <c r="AI871" s="2"/>
      <c r="AJ871" s="2"/>
      <c r="AK871" s="2"/>
      <c r="AL871" s="2"/>
      <c r="AM871" s="2"/>
      <c r="AN871" s="2" t="s">
        <v>87</v>
      </c>
      <c r="AO871" s="2" t="s">
        <v>9096</v>
      </c>
      <c r="AP871" s="2" t="s">
        <v>89</v>
      </c>
    </row>
    <row r="872" customFormat="false" ht="15" hidden="false" customHeight="false" outlineLevel="0" collapsed="false">
      <c r="A872" s="8" t="s">
        <v>9097</v>
      </c>
      <c r="B872" s="8" t="s">
        <v>9097</v>
      </c>
      <c r="C872" s="2" t="s">
        <v>9098</v>
      </c>
      <c r="D872" s="2" t="s">
        <v>141</v>
      </c>
      <c r="E872" s="2" t="s">
        <v>142</v>
      </c>
      <c r="F872" s="9" t="n">
        <f aca="false">Precios!N872</f>
        <v>248</v>
      </c>
      <c r="G872" s="2" t="n">
        <v>343</v>
      </c>
      <c r="H872" s="10" t="str">
        <f aca="false">Parámetros!$B$28</f>
        <v>Nuevo</v>
      </c>
      <c r="I872" s="10" t="str">
        <f aca="false">Parámetros!$B$29</f>
        <v>Clásica</v>
      </c>
      <c r="J872" s="11" t="s">
        <v>9099</v>
      </c>
      <c r="K872" s="10" t="str">
        <f aca="false">Parámetros!$B$30</f>
        <v>Mercado Envíos</v>
      </c>
      <c r="L872" s="2" t="str">
        <f aca="false">IF(F872&gt;=Parámetros!$B$7,"Envío gratis (obligatorio en Mercado Libre)",Parámetros!$B$31)</f>
        <v>A cargo del comprador</v>
      </c>
      <c r="M872" s="10" t="str">
        <f aca="false">Parámetros!$B$32</f>
        <v>No acepto</v>
      </c>
      <c r="N872" s="10" t="str">
        <f aca="false">Parámetros!$B$33</f>
        <v>Sin garantía</v>
      </c>
      <c r="O872" s="2"/>
      <c r="P872" s="2" t="s">
        <v>2331</v>
      </c>
      <c r="Q872" s="2" t="s">
        <v>2999</v>
      </c>
      <c r="R872" s="2"/>
      <c r="S872" s="2" t="s">
        <v>9100</v>
      </c>
      <c r="T872" s="2" t="s">
        <v>9101</v>
      </c>
      <c r="U872" s="2" t="n">
        <v>120</v>
      </c>
      <c r="V872" s="2" t="s">
        <v>77</v>
      </c>
      <c r="W872" s="2" t="n">
        <v>1</v>
      </c>
      <c r="X872" s="2" t="s">
        <v>2332</v>
      </c>
      <c r="Y872" s="2" t="s">
        <v>9102</v>
      </c>
      <c r="Z872" s="2" t="s">
        <v>133</v>
      </c>
      <c r="AA872" s="2" t="s">
        <v>248</v>
      </c>
      <c r="AB872" s="2"/>
      <c r="AC872" s="2"/>
      <c r="AD872" s="2"/>
      <c r="AE872" s="2"/>
      <c r="AF872" s="2" t="s">
        <v>9103</v>
      </c>
      <c r="AG872" s="2" t="s">
        <v>9104</v>
      </c>
      <c r="AH872" s="2" t="s">
        <v>9105</v>
      </c>
      <c r="AI872" s="2" t="s">
        <v>9106</v>
      </c>
      <c r="AJ872" s="2"/>
      <c r="AK872" s="2"/>
      <c r="AL872" s="2"/>
      <c r="AM872" s="2"/>
      <c r="AN872" s="2" t="s">
        <v>87</v>
      </c>
      <c r="AO872" s="2" t="s">
        <v>9107</v>
      </c>
      <c r="AP872" s="2" t="s">
        <v>89</v>
      </c>
    </row>
    <row r="873" customFormat="false" ht="15" hidden="false" customHeight="false" outlineLevel="0" collapsed="false">
      <c r="A873" s="8" t="s">
        <v>9108</v>
      </c>
      <c r="B873" s="8" t="s">
        <v>9108</v>
      </c>
      <c r="C873" s="2" t="s">
        <v>9109</v>
      </c>
      <c r="D873" s="2" t="s">
        <v>345</v>
      </c>
      <c r="E873" s="2" t="s">
        <v>346</v>
      </c>
      <c r="F873" s="9" t="n">
        <f aca="false">Precios!N873</f>
        <v>159</v>
      </c>
      <c r="G873" s="2" t="n">
        <v>1</v>
      </c>
      <c r="H873" s="10" t="str">
        <f aca="false">Parámetros!$B$28</f>
        <v>Nuevo</v>
      </c>
      <c r="I873" s="10" t="str">
        <f aca="false">Parámetros!$B$29</f>
        <v>Clásica</v>
      </c>
      <c r="J873" s="11" t="s">
        <v>9110</v>
      </c>
      <c r="K873" s="10" t="str">
        <f aca="false">Parámetros!$B$30</f>
        <v>Mercado Envíos</v>
      </c>
      <c r="L873" s="2" t="str">
        <f aca="false">IF(F873&gt;=Parámetros!$B$7,"Envío gratis (obligatorio en Mercado Libre)",Parámetros!$B$31)</f>
        <v>A cargo del comprador</v>
      </c>
      <c r="M873" s="10" t="str">
        <f aca="false">Parámetros!$B$32</f>
        <v>No acepto</v>
      </c>
      <c r="N873" s="10" t="str">
        <f aca="false">Parámetros!$B$33</f>
        <v>Sin garantía</v>
      </c>
      <c r="O873" s="2"/>
      <c r="P873" s="2" t="s">
        <v>9111</v>
      </c>
      <c r="Q873" s="2" t="s">
        <v>1491</v>
      </c>
      <c r="R873" s="2"/>
      <c r="S873" s="2" t="s">
        <v>9112</v>
      </c>
      <c r="T873" s="2" t="s">
        <v>9113</v>
      </c>
      <c r="U873" s="2" t="n">
        <v>35</v>
      </c>
      <c r="V873" s="2" t="s">
        <v>100</v>
      </c>
      <c r="W873" s="2" t="n">
        <v>1</v>
      </c>
      <c r="X873" s="2" t="s">
        <v>9114</v>
      </c>
      <c r="Y873" s="2"/>
      <c r="Z873" s="2" t="s">
        <v>337</v>
      </c>
      <c r="AA873" s="2"/>
      <c r="AB873" s="2"/>
      <c r="AC873" s="2"/>
      <c r="AD873" s="2"/>
      <c r="AE873" s="2"/>
      <c r="AF873" s="2"/>
      <c r="AG873" s="2" t="s">
        <v>9115</v>
      </c>
      <c r="AH873" s="2" t="s">
        <v>9116</v>
      </c>
      <c r="AI873" s="2"/>
      <c r="AJ873" s="2"/>
      <c r="AK873" s="2"/>
      <c r="AL873" s="2"/>
      <c r="AM873" s="2"/>
      <c r="AN873" s="2" t="s">
        <v>87</v>
      </c>
      <c r="AO873" s="2" t="s">
        <v>9117</v>
      </c>
      <c r="AP873" s="2" t="s">
        <v>89</v>
      </c>
    </row>
    <row r="874" customFormat="false" ht="15" hidden="false" customHeight="false" outlineLevel="0" collapsed="false">
      <c r="A874" s="8" t="s">
        <v>9118</v>
      </c>
      <c r="B874" s="8" t="s">
        <v>9118</v>
      </c>
      <c r="C874" s="2" t="s">
        <v>9119</v>
      </c>
      <c r="D874" s="2" t="s">
        <v>345</v>
      </c>
      <c r="E874" s="2" t="s">
        <v>346</v>
      </c>
      <c r="F874" s="9" t="n">
        <f aca="false">Precios!N874</f>
        <v>184</v>
      </c>
      <c r="G874" s="2" t="n">
        <v>144</v>
      </c>
      <c r="H874" s="10" t="str">
        <f aca="false">Parámetros!$B$28</f>
        <v>Nuevo</v>
      </c>
      <c r="I874" s="10" t="str">
        <f aca="false">Parámetros!$B$29</f>
        <v>Clásica</v>
      </c>
      <c r="J874" s="11" t="s">
        <v>9120</v>
      </c>
      <c r="K874" s="10" t="str">
        <f aca="false">Parámetros!$B$30</f>
        <v>Mercado Envíos</v>
      </c>
      <c r="L874" s="2" t="str">
        <f aca="false">IF(F874&gt;=Parámetros!$B$7,"Envío gratis (obligatorio en Mercado Libre)",Parámetros!$B$31)</f>
        <v>A cargo del comprador</v>
      </c>
      <c r="M874" s="10" t="str">
        <f aca="false">Parámetros!$B$32</f>
        <v>No acepto</v>
      </c>
      <c r="N874" s="10" t="str">
        <f aca="false">Parámetros!$B$33</f>
        <v>Sin garantía</v>
      </c>
      <c r="O874" s="2"/>
      <c r="P874" s="2" t="s">
        <v>567</v>
      </c>
      <c r="Q874" s="2" t="s">
        <v>4026</v>
      </c>
      <c r="R874" s="2"/>
      <c r="S874" s="2" t="s">
        <v>9121</v>
      </c>
      <c r="T874" s="2" t="s">
        <v>4918</v>
      </c>
      <c r="U874" s="2" t="n">
        <v>40</v>
      </c>
      <c r="V874" s="2" t="s">
        <v>100</v>
      </c>
      <c r="W874" s="2" t="n">
        <v>1</v>
      </c>
      <c r="X874" s="2" t="s">
        <v>569</v>
      </c>
      <c r="Y874" s="2" t="s">
        <v>9122</v>
      </c>
      <c r="Z874" s="2" t="s">
        <v>337</v>
      </c>
      <c r="AA874" s="2"/>
      <c r="AB874" s="2"/>
      <c r="AC874" s="2"/>
      <c r="AD874" s="2"/>
      <c r="AE874" s="2"/>
      <c r="AF874" s="2"/>
      <c r="AG874" s="2" t="s">
        <v>9123</v>
      </c>
      <c r="AH874" s="2" t="s">
        <v>9124</v>
      </c>
      <c r="AI874" s="2" t="s">
        <v>9125</v>
      </c>
      <c r="AJ874" s="2"/>
      <c r="AK874" s="2"/>
      <c r="AL874" s="2"/>
      <c r="AM874" s="2"/>
      <c r="AN874" s="2" t="s">
        <v>87</v>
      </c>
      <c r="AO874" s="2" t="s">
        <v>9126</v>
      </c>
      <c r="AP874" s="2" t="s">
        <v>89</v>
      </c>
    </row>
    <row r="875" customFormat="false" ht="15" hidden="false" customHeight="false" outlineLevel="0" collapsed="false">
      <c r="A875" s="8" t="s">
        <v>9127</v>
      </c>
      <c r="B875" s="8" t="s">
        <v>9127</v>
      </c>
      <c r="C875" s="2" t="s">
        <v>9128</v>
      </c>
      <c r="D875" s="2" t="s">
        <v>478</v>
      </c>
      <c r="E875" s="2" t="s">
        <v>479</v>
      </c>
      <c r="F875" s="9" t="n">
        <f aca="false">Precios!N875</f>
        <v>399</v>
      </c>
      <c r="G875" s="2" t="n">
        <v>37</v>
      </c>
      <c r="H875" s="10" t="str">
        <f aca="false">Parámetros!$B$28</f>
        <v>Nuevo</v>
      </c>
      <c r="I875" s="10" t="str">
        <f aca="false">Parámetros!$B$29</f>
        <v>Clásica</v>
      </c>
      <c r="J875" s="11" t="s">
        <v>9129</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c r="P875" s="2" t="s">
        <v>9130</v>
      </c>
      <c r="Q875" s="2" t="s">
        <v>317</v>
      </c>
      <c r="R875" s="2"/>
      <c r="S875" s="2"/>
      <c r="T875" s="2" t="s">
        <v>9131</v>
      </c>
      <c r="U875" s="2" t="n">
        <v>5</v>
      </c>
      <c r="V875" s="2" t="s">
        <v>77</v>
      </c>
      <c r="W875" s="2" t="n">
        <v>1</v>
      </c>
      <c r="X875" s="2" t="s">
        <v>4163</v>
      </c>
      <c r="Y875" s="2" t="s">
        <v>4164</v>
      </c>
      <c r="Z875" s="2" t="s">
        <v>488</v>
      </c>
      <c r="AA875" s="2"/>
      <c r="AB875" s="2"/>
      <c r="AC875" s="2"/>
      <c r="AD875" s="2"/>
      <c r="AE875" s="2"/>
      <c r="AF875" s="2"/>
      <c r="AG875" s="2" t="s">
        <v>9132</v>
      </c>
      <c r="AH875" s="2" t="s">
        <v>9133</v>
      </c>
      <c r="AI875" s="2"/>
      <c r="AJ875" s="2"/>
      <c r="AK875" s="2"/>
      <c r="AL875" s="2"/>
      <c r="AM875" s="2"/>
      <c r="AN875" s="2" t="s">
        <v>87</v>
      </c>
      <c r="AO875" s="2" t="s">
        <v>9134</v>
      </c>
      <c r="AP875" s="2" t="s">
        <v>89</v>
      </c>
    </row>
    <row r="876" customFormat="false" ht="15" hidden="false" customHeight="false" outlineLevel="0" collapsed="false">
      <c r="A876" s="8" t="s">
        <v>9135</v>
      </c>
      <c r="B876" s="8" t="s">
        <v>9135</v>
      </c>
      <c r="C876" s="2" t="s">
        <v>9136</v>
      </c>
      <c r="D876" s="2" t="s">
        <v>4812</v>
      </c>
      <c r="E876" s="2" t="s">
        <v>4813</v>
      </c>
      <c r="F876" s="9" t="n">
        <f aca="false">Precios!N876</f>
        <v>299</v>
      </c>
      <c r="G876" s="2" t="n">
        <v>205</v>
      </c>
      <c r="H876" s="10" t="str">
        <f aca="false">Parámetros!$B$28</f>
        <v>Nuevo</v>
      </c>
      <c r="I876" s="10" t="str">
        <f aca="false">Parámetros!$B$29</f>
        <v>Clásica</v>
      </c>
      <c r="J876" s="11" t="s">
        <v>9137</v>
      </c>
      <c r="K876" s="10" t="str">
        <f aca="false">Parámetros!$B$30</f>
        <v>Mercado Envíos</v>
      </c>
      <c r="L876" s="2" t="str">
        <f aca="false">IF(F876&gt;=Parámetros!$B$7,"Envío gratis (obligatorio en Mercado Libre)",Parámetros!$B$31)</f>
        <v>Envío gratis (obligatorio en Mercado Libre)</v>
      </c>
      <c r="M876" s="10" t="str">
        <f aca="false">Parámetros!$B$32</f>
        <v>No acepto</v>
      </c>
      <c r="N876" s="10" t="str">
        <f aca="false">Parámetros!$B$33</f>
        <v>Sin garantía</v>
      </c>
      <c r="O876" s="2"/>
      <c r="P876" s="2" t="s">
        <v>4815</v>
      </c>
      <c r="Q876" s="2" t="s">
        <v>4816</v>
      </c>
      <c r="R876" s="2" t="s">
        <v>4817</v>
      </c>
      <c r="S876" s="2" t="s">
        <v>9138</v>
      </c>
      <c r="T876" s="2" t="s">
        <v>4819</v>
      </c>
      <c r="U876" s="2" t="n">
        <v>100</v>
      </c>
      <c r="V876" s="2" t="s">
        <v>168</v>
      </c>
      <c r="W876" s="2" t="n">
        <v>100</v>
      </c>
      <c r="X876" s="2"/>
      <c r="Y876" s="2"/>
      <c r="Z876" s="2"/>
      <c r="AA876" s="2"/>
      <c r="AB876" s="2"/>
      <c r="AC876" s="2"/>
      <c r="AD876" s="2"/>
      <c r="AE876" s="2"/>
      <c r="AF876" s="2"/>
      <c r="AG876" s="2" t="s">
        <v>9139</v>
      </c>
      <c r="AH876" s="2" t="s">
        <v>9140</v>
      </c>
      <c r="AI876" s="2"/>
      <c r="AJ876" s="2"/>
      <c r="AK876" s="2"/>
      <c r="AL876" s="2"/>
      <c r="AM876" s="2"/>
      <c r="AN876" s="2" t="s">
        <v>87</v>
      </c>
      <c r="AO876" s="2" t="s">
        <v>9141</v>
      </c>
      <c r="AP876" s="2" t="s">
        <v>89</v>
      </c>
    </row>
    <row r="877" customFormat="false" ht="15" hidden="false" customHeight="false" outlineLevel="0" collapsed="false">
      <c r="A877" s="8" t="s">
        <v>9142</v>
      </c>
      <c r="B877" s="8" t="s">
        <v>9142</v>
      </c>
      <c r="C877" s="2" t="s">
        <v>9143</v>
      </c>
      <c r="D877" s="2" t="s">
        <v>141</v>
      </c>
      <c r="E877" s="2" t="s">
        <v>142</v>
      </c>
      <c r="F877" s="9" t="n">
        <f aca="false">Precios!N877</f>
        <v>80</v>
      </c>
      <c r="G877" s="2" t="n">
        <v>0</v>
      </c>
      <c r="H877" s="10" t="str">
        <f aca="false">Parámetros!$B$28</f>
        <v>Nuevo</v>
      </c>
      <c r="I877" s="10" t="str">
        <f aca="false">Parámetros!$B$29</f>
        <v>Clásica</v>
      </c>
      <c r="J877" s="11" t="s">
        <v>9144</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9145</v>
      </c>
      <c r="P877" s="2" t="s">
        <v>6189</v>
      </c>
      <c r="Q877" s="2" t="s">
        <v>2534</v>
      </c>
      <c r="R877" s="2"/>
      <c r="S877" s="2" t="s">
        <v>6085</v>
      </c>
      <c r="T877" s="2" t="s">
        <v>9146</v>
      </c>
      <c r="U877" s="2" t="n">
        <v>24</v>
      </c>
      <c r="V877" s="2" t="s">
        <v>130</v>
      </c>
      <c r="W877" s="2" t="n">
        <v>3</v>
      </c>
      <c r="X877" s="2" t="s">
        <v>6190</v>
      </c>
      <c r="Y877" s="2" t="s">
        <v>6191</v>
      </c>
      <c r="Z877" s="2" t="s">
        <v>133</v>
      </c>
      <c r="AA877" s="2"/>
      <c r="AB877" s="2"/>
      <c r="AC877" s="2" t="s">
        <v>8350</v>
      </c>
      <c r="AD877" s="2"/>
      <c r="AE877" s="2"/>
      <c r="AF877" s="2"/>
      <c r="AG877" s="2" t="s">
        <v>9147</v>
      </c>
      <c r="AH877" s="2" t="s">
        <v>9148</v>
      </c>
      <c r="AI877" s="2" t="s">
        <v>9149</v>
      </c>
      <c r="AJ877" s="2"/>
      <c r="AK877" s="2"/>
      <c r="AL877" s="2"/>
      <c r="AM877" s="2"/>
      <c r="AN877" s="2" t="s">
        <v>87</v>
      </c>
      <c r="AO877" s="2" t="s">
        <v>9150</v>
      </c>
      <c r="AP877" s="2" t="s">
        <v>89</v>
      </c>
    </row>
    <row r="878" customFormat="false" ht="15" hidden="false" customHeight="false" outlineLevel="0" collapsed="false">
      <c r="A878" s="8" t="s">
        <v>9151</v>
      </c>
      <c r="B878" s="8" t="s">
        <v>9151</v>
      </c>
      <c r="C878" s="2" t="s">
        <v>9152</v>
      </c>
      <c r="D878" s="2" t="s">
        <v>121</v>
      </c>
      <c r="E878" s="2" t="s">
        <v>122</v>
      </c>
      <c r="F878" s="9" t="n">
        <f aca="false">Precios!N878</f>
        <v>877</v>
      </c>
      <c r="G878" s="2" t="n">
        <v>18</v>
      </c>
      <c r="H878" s="10" t="str">
        <f aca="false">Parámetros!$B$28</f>
        <v>Nuevo</v>
      </c>
      <c r="I878" s="10" t="str">
        <f aca="false">Parámetros!$B$29</f>
        <v>Clásica</v>
      </c>
      <c r="J878" s="11" t="s">
        <v>9153</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c r="P878" s="2" t="s">
        <v>5681</v>
      </c>
      <c r="Q878" s="2" t="s">
        <v>126</v>
      </c>
      <c r="R878" s="2"/>
      <c r="S878" s="2"/>
      <c r="T878" s="2" t="s">
        <v>5682</v>
      </c>
      <c r="U878" s="2" t="n">
        <v>28</v>
      </c>
      <c r="V878" s="2" t="s">
        <v>1575</v>
      </c>
      <c r="W878" s="2" t="n">
        <v>28</v>
      </c>
      <c r="X878" s="2" t="s">
        <v>5683</v>
      </c>
      <c r="Y878" s="2" t="s">
        <v>9154</v>
      </c>
      <c r="Z878" s="2" t="s">
        <v>133</v>
      </c>
      <c r="AA878" s="2"/>
      <c r="AB878" s="2"/>
      <c r="AC878" s="2"/>
      <c r="AD878" s="2"/>
      <c r="AE878" s="2"/>
      <c r="AF878" s="2" t="s">
        <v>5685</v>
      </c>
      <c r="AG878" s="2" t="s">
        <v>9155</v>
      </c>
      <c r="AH878" s="2" t="s">
        <v>9156</v>
      </c>
      <c r="AI878" s="2" t="s">
        <v>9157</v>
      </c>
      <c r="AJ878" s="2"/>
      <c r="AK878" s="2"/>
      <c r="AL878" s="2"/>
      <c r="AM878" s="2"/>
      <c r="AN878" s="2" t="s">
        <v>87</v>
      </c>
      <c r="AO878" s="2" t="s">
        <v>9158</v>
      </c>
      <c r="AP878" s="2" t="s">
        <v>89</v>
      </c>
    </row>
    <row r="879" customFormat="false" ht="15" hidden="false" customHeight="false" outlineLevel="0" collapsed="false">
      <c r="A879" s="8" t="s">
        <v>9159</v>
      </c>
      <c r="B879" s="8" t="s">
        <v>9159</v>
      </c>
      <c r="C879" s="2" t="s">
        <v>9160</v>
      </c>
      <c r="D879" s="2" t="s">
        <v>5534</v>
      </c>
      <c r="E879" s="2" t="s">
        <v>5535</v>
      </c>
      <c r="F879" s="9" t="n">
        <f aca="false">Precios!N879</f>
        <v>113</v>
      </c>
      <c r="G879" s="2" t="n">
        <v>358</v>
      </c>
      <c r="H879" s="10" t="str">
        <f aca="false">Parámetros!$B$28</f>
        <v>Nuevo</v>
      </c>
      <c r="I879" s="10" t="str">
        <f aca="false">Parámetros!$B$29</f>
        <v>Clásica</v>
      </c>
      <c r="J879" s="11" t="s">
        <v>9161</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c r="P879" s="2" t="s">
        <v>5537</v>
      </c>
      <c r="Q879" s="2" t="s">
        <v>5538</v>
      </c>
      <c r="R879" s="2" t="s">
        <v>9162</v>
      </c>
      <c r="S879" s="2" t="s">
        <v>9163</v>
      </c>
      <c r="T879" s="2" t="s">
        <v>9164</v>
      </c>
      <c r="U879" s="2" t="n">
        <v>100</v>
      </c>
      <c r="V879" s="2" t="s">
        <v>100</v>
      </c>
      <c r="W879" s="2" t="n">
        <v>1</v>
      </c>
      <c r="X879" s="2"/>
      <c r="Y879" s="2"/>
      <c r="Z879" s="2"/>
      <c r="AA879" s="2"/>
      <c r="AB879" s="2"/>
      <c r="AC879" s="2"/>
      <c r="AD879" s="2"/>
      <c r="AE879" s="2"/>
      <c r="AF879" s="2"/>
      <c r="AG879" s="2" t="s">
        <v>9165</v>
      </c>
      <c r="AH879" s="2" t="s">
        <v>9166</v>
      </c>
      <c r="AI879" s="2"/>
      <c r="AJ879" s="2"/>
      <c r="AK879" s="2"/>
      <c r="AL879" s="2"/>
      <c r="AM879" s="2"/>
      <c r="AN879" s="2" t="s">
        <v>172</v>
      </c>
      <c r="AO879" s="2" t="s">
        <v>9167</v>
      </c>
      <c r="AP879" s="2" t="s">
        <v>89</v>
      </c>
    </row>
    <row r="880" customFormat="false" ht="15" hidden="false" customHeight="false" outlineLevel="0" collapsed="false">
      <c r="A880" s="8" t="s">
        <v>9168</v>
      </c>
      <c r="B880" s="8" t="s">
        <v>9168</v>
      </c>
      <c r="C880" s="2" t="s">
        <v>9169</v>
      </c>
      <c r="D880" s="2" t="s">
        <v>478</v>
      </c>
      <c r="E880" s="2" t="s">
        <v>479</v>
      </c>
      <c r="F880" s="9" t="n">
        <f aca="false">Precios!N880</f>
        <v>511</v>
      </c>
      <c r="G880" s="2" t="n">
        <v>17</v>
      </c>
      <c r="H880" s="10" t="str">
        <f aca="false">Parámetros!$B$28</f>
        <v>Nuevo</v>
      </c>
      <c r="I880" s="10" t="str">
        <f aca="false">Parámetros!$B$29</f>
        <v>Clásica</v>
      </c>
      <c r="J880" s="11" t="s">
        <v>9170</v>
      </c>
      <c r="K880" s="10" t="str">
        <f aca="false">Parámetros!$B$30</f>
        <v>Mercado Envíos</v>
      </c>
      <c r="L880" s="2" t="str">
        <f aca="false">IF(F880&gt;=Parámetros!$B$7,"Envío gratis (obligatorio en Mercado Libre)",Parámetros!$B$31)</f>
        <v>Envío gratis (obligatorio en Mercado Libre)</v>
      </c>
      <c r="M880" s="10" t="str">
        <f aca="false">Parámetros!$B$32</f>
        <v>No acepto</v>
      </c>
      <c r="N880" s="10" t="str">
        <f aca="false">Parámetros!$B$33</f>
        <v>Sin garantía</v>
      </c>
      <c r="O880" s="2"/>
      <c r="P880" s="2" t="s">
        <v>7208</v>
      </c>
      <c r="Q880" s="2" t="s">
        <v>6696</v>
      </c>
      <c r="R880" s="2" t="s">
        <v>9171</v>
      </c>
      <c r="S880" s="2" t="s">
        <v>9172</v>
      </c>
      <c r="T880" s="2" t="s">
        <v>9173</v>
      </c>
      <c r="U880" s="2" t="n">
        <v>10</v>
      </c>
      <c r="V880" s="2" t="s">
        <v>77</v>
      </c>
      <c r="W880" s="2" t="n">
        <v>1</v>
      </c>
      <c r="X880" s="2" t="s">
        <v>9174</v>
      </c>
      <c r="Y880" s="2"/>
      <c r="Z880" s="2" t="s">
        <v>488</v>
      </c>
      <c r="AA880" s="2"/>
      <c r="AB880" s="2"/>
      <c r="AC880" s="2"/>
      <c r="AD880" s="2"/>
      <c r="AE880" s="2"/>
      <c r="AF880" s="2"/>
      <c r="AG880" s="2" t="s">
        <v>9175</v>
      </c>
      <c r="AH880" s="2" t="s">
        <v>9176</v>
      </c>
      <c r="AI880" s="2" t="s">
        <v>9177</v>
      </c>
      <c r="AJ880" s="2"/>
      <c r="AK880" s="2"/>
      <c r="AL880" s="2"/>
      <c r="AM880" s="2"/>
      <c r="AN880" s="2" t="s">
        <v>87</v>
      </c>
      <c r="AO880" s="2" t="s">
        <v>9178</v>
      </c>
      <c r="AP880" s="2" t="s">
        <v>89</v>
      </c>
    </row>
    <row r="881" customFormat="false" ht="15" hidden="false" customHeight="false" outlineLevel="0" collapsed="false">
      <c r="A881" s="8" t="s">
        <v>9179</v>
      </c>
      <c r="B881" s="8" t="s">
        <v>9179</v>
      </c>
      <c r="C881" s="2" t="s">
        <v>9180</v>
      </c>
      <c r="D881" s="2" t="s">
        <v>1260</v>
      </c>
      <c r="E881" s="2" t="s">
        <v>1261</v>
      </c>
      <c r="F881" s="9" t="n">
        <f aca="false">Precios!N881</f>
        <v>78</v>
      </c>
      <c r="G881" s="2" t="n">
        <v>1192</v>
      </c>
      <c r="H881" s="10" t="str">
        <f aca="false">Parámetros!$B$28</f>
        <v>Nuevo</v>
      </c>
      <c r="I881" s="10" t="str">
        <f aca="false">Parámetros!$B$29</f>
        <v>Clásica</v>
      </c>
      <c r="J881" s="11" t="s">
        <v>9181</v>
      </c>
      <c r="K881" s="10" t="str">
        <f aca="false">Parámetros!$B$30</f>
        <v>Mercado Envíos</v>
      </c>
      <c r="L881" s="2" t="str">
        <f aca="false">IF(F881&gt;=Parámetros!$B$7,"Envío gratis (obligatorio en Mercado Libre)",Parámetros!$B$31)</f>
        <v>A cargo del comprador</v>
      </c>
      <c r="M881" s="10" t="str">
        <f aca="false">Parámetros!$B$32</f>
        <v>No acepto</v>
      </c>
      <c r="N881" s="10" t="str">
        <f aca="false">Parámetros!$B$33</f>
        <v>Sin garantía</v>
      </c>
      <c r="O881" s="2" t="s">
        <v>9182</v>
      </c>
      <c r="P881" s="2" t="s">
        <v>5302</v>
      </c>
      <c r="Q881" s="2" t="s">
        <v>4207</v>
      </c>
      <c r="R881" s="2" t="s">
        <v>9183</v>
      </c>
      <c r="S881" s="2"/>
      <c r="T881" s="2" t="s">
        <v>9184</v>
      </c>
      <c r="U881" s="2" t="n">
        <v>1</v>
      </c>
      <c r="V881" s="2" t="s">
        <v>8332</v>
      </c>
      <c r="W881" s="2" t="n">
        <v>1</v>
      </c>
      <c r="X881" s="2"/>
      <c r="Y881" s="2"/>
      <c r="Z881" s="2"/>
      <c r="AA881" s="2"/>
      <c r="AB881" s="2"/>
      <c r="AC881" s="2"/>
      <c r="AD881" s="2"/>
      <c r="AE881" s="2"/>
      <c r="AF881" s="2" t="s">
        <v>9185</v>
      </c>
      <c r="AG881" s="2" t="s">
        <v>9186</v>
      </c>
      <c r="AH881" s="2" t="s">
        <v>9187</v>
      </c>
      <c r="AI881" s="2" t="s">
        <v>9188</v>
      </c>
      <c r="AJ881" s="2" t="s">
        <v>9189</v>
      </c>
      <c r="AK881" s="2"/>
      <c r="AL881" s="2"/>
      <c r="AM881" s="2"/>
      <c r="AN881" s="2" t="s">
        <v>87</v>
      </c>
      <c r="AO881" s="2" t="s">
        <v>9190</v>
      </c>
      <c r="AP881" s="2" t="s">
        <v>89</v>
      </c>
    </row>
    <row r="882" customFormat="false" ht="15" hidden="false" customHeight="false" outlineLevel="0" collapsed="false">
      <c r="A882" s="8" t="s">
        <v>9191</v>
      </c>
      <c r="B882" s="8" t="s">
        <v>9191</v>
      </c>
      <c r="C882" s="2" t="s">
        <v>9192</v>
      </c>
      <c r="D882" s="2" t="s">
        <v>478</v>
      </c>
      <c r="E882" s="2" t="s">
        <v>479</v>
      </c>
      <c r="F882" s="9" t="n">
        <f aca="false">Precios!N882</f>
        <v>549</v>
      </c>
      <c r="G882" s="2" t="n">
        <v>22</v>
      </c>
      <c r="H882" s="10" t="str">
        <f aca="false">Parámetros!$B$28</f>
        <v>Nuevo</v>
      </c>
      <c r="I882" s="10" t="str">
        <f aca="false">Parámetros!$B$29</f>
        <v>Clásica</v>
      </c>
      <c r="J882" s="11" t="s">
        <v>9193</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c r="P882" s="2" t="s">
        <v>9194</v>
      </c>
      <c r="Q882" s="2" t="s">
        <v>482</v>
      </c>
      <c r="R882" s="2"/>
      <c r="S882" s="2"/>
      <c r="T882" s="2" t="s">
        <v>9131</v>
      </c>
      <c r="U882" s="2" t="n">
        <v>5</v>
      </c>
      <c r="V882" s="2" t="s">
        <v>77</v>
      </c>
      <c r="W882" s="2" t="n">
        <v>1</v>
      </c>
      <c r="X882" s="2" t="s">
        <v>5400</v>
      </c>
      <c r="Y882" s="2" t="s">
        <v>9195</v>
      </c>
      <c r="Z882" s="2" t="s">
        <v>488</v>
      </c>
      <c r="AA882" s="2"/>
      <c r="AB882" s="2"/>
      <c r="AC882" s="2"/>
      <c r="AD882" s="2"/>
      <c r="AE882" s="2"/>
      <c r="AF882" s="2"/>
      <c r="AG882" s="2" t="s">
        <v>9196</v>
      </c>
      <c r="AH882" s="2" t="s">
        <v>9197</v>
      </c>
      <c r="AI882" s="2" t="s">
        <v>9198</v>
      </c>
      <c r="AJ882" s="2"/>
      <c r="AK882" s="2"/>
      <c r="AL882" s="2"/>
      <c r="AM882" s="2"/>
      <c r="AN882" s="2" t="s">
        <v>87</v>
      </c>
      <c r="AO882" s="2" t="s">
        <v>9199</v>
      </c>
      <c r="AP882" s="2" t="s">
        <v>89</v>
      </c>
    </row>
    <row r="883" customFormat="false" ht="15" hidden="false" customHeight="false" outlineLevel="0" collapsed="false">
      <c r="A883" s="8" t="s">
        <v>9200</v>
      </c>
      <c r="B883" s="8" t="s">
        <v>9200</v>
      </c>
      <c r="C883" s="2" t="s">
        <v>9201</v>
      </c>
      <c r="D883" s="2" t="s">
        <v>4586</v>
      </c>
      <c r="E883" s="2" t="s">
        <v>4587</v>
      </c>
      <c r="F883" s="9" t="n">
        <f aca="false">Precios!N883</f>
        <v>355</v>
      </c>
      <c r="G883" s="2" t="n">
        <v>109</v>
      </c>
      <c r="H883" s="10" t="str">
        <f aca="false">Parámetros!$B$28</f>
        <v>Nuevo</v>
      </c>
      <c r="I883" s="10" t="str">
        <f aca="false">Parámetros!$B$29</f>
        <v>Clásica</v>
      </c>
      <c r="J883" s="11" t="s">
        <v>9202</v>
      </c>
      <c r="K883" s="10" t="str">
        <f aca="false">Parámetros!$B$30</f>
        <v>Mercado Envíos</v>
      </c>
      <c r="L883" s="2" t="str">
        <f aca="false">IF(F883&gt;=Parámetros!$B$7,"Envío gratis (obligatorio en Mercado Libre)",Parámetros!$B$31)</f>
        <v>Envío gratis (obligatorio en Mercado Libre)</v>
      </c>
      <c r="M883" s="10" t="str">
        <f aca="false">Parámetros!$B$32</f>
        <v>No acepto</v>
      </c>
      <c r="N883" s="10" t="str">
        <f aca="false">Parámetros!$B$33</f>
        <v>Sin garantía</v>
      </c>
      <c r="O883" s="2"/>
      <c r="P883" s="2" t="s">
        <v>4695</v>
      </c>
      <c r="Q883" s="2" t="s">
        <v>4696</v>
      </c>
      <c r="R883" s="2" t="s">
        <v>9203</v>
      </c>
      <c r="S883" s="2" t="s">
        <v>5347</v>
      </c>
      <c r="T883" s="2" t="s">
        <v>8438</v>
      </c>
      <c r="U883" s="2" t="n">
        <v>9.1</v>
      </c>
      <c r="V883" s="2" t="s">
        <v>4590</v>
      </c>
      <c r="W883" s="2" t="n">
        <v>1</v>
      </c>
      <c r="X883" s="2"/>
      <c r="Y883" s="2"/>
      <c r="Z883" s="2"/>
      <c r="AA883" s="2"/>
      <c r="AB883" s="2"/>
      <c r="AC883" s="2"/>
      <c r="AD883" s="2"/>
      <c r="AE883" s="2"/>
      <c r="AF883" s="2"/>
      <c r="AG883" s="2" t="s">
        <v>9204</v>
      </c>
      <c r="AH883" s="2" t="s">
        <v>9205</v>
      </c>
      <c r="AI883" s="2"/>
      <c r="AJ883" s="2"/>
      <c r="AK883" s="2"/>
      <c r="AL883" s="2"/>
      <c r="AM883" s="2"/>
      <c r="AN883" s="2" t="s">
        <v>87</v>
      </c>
      <c r="AO883" s="2" t="s">
        <v>9206</v>
      </c>
      <c r="AP883" s="2" t="s">
        <v>89</v>
      </c>
    </row>
    <row r="884" customFormat="false" ht="15" hidden="false" customHeight="false" outlineLevel="0" collapsed="false">
      <c r="A884" s="8" t="s">
        <v>9207</v>
      </c>
      <c r="B884" s="8" t="s">
        <v>9207</v>
      </c>
      <c r="C884" s="2" t="s">
        <v>9208</v>
      </c>
      <c r="D884" s="2" t="s">
        <v>327</v>
      </c>
      <c r="E884" s="2" t="s">
        <v>328</v>
      </c>
      <c r="F884" s="9" t="n">
        <f aca="false">Precios!N884</f>
        <v>164</v>
      </c>
      <c r="G884" s="2" t="n">
        <v>334</v>
      </c>
      <c r="H884" s="10" t="str">
        <f aca="false">Parámetros!$B$28</f>
        <v>Nuevo</v>
      </c>
      <c r="I884" s="10" t="str">
        <f aca="false">Parámetros!$B$29</f>
        <v>Clásica</v>
      </c>
      <c r="J884" s="11" t="s">
        <v>9209</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c r="P884" s="2" t="s">
        <v>9210</v>
      </c>
      <c r="Q884" s="2" t="s">
        <v>3140</v>
      </c>
      <c r="R884" s="2" t="s">
        <v>9211</v>
      </c>
      <c r="S884" s="2" t="s">
        <v>9212</v>
      </c>
      <c r="T884" s="2" t="s">
        <v>5671</v>
      </c>
      <c r="U884" s="2" t="n">
        <v>24</v>
      </c>
      <c r="V884" s="2" t="s">
        <v>130</v>
      </c>
      <c r="W884" s="2" t="n">
        <v>1</v>
      </c>
      <c r="X884" s="2" t="s">
        <v>9213</v>
      </c>
      <c r="Y884" s="2" t="s">
        <v>9214</v>
      </c>
      <c r="Z884" s="2" t="s">
        <v>133</v>
      </c>
      <c r="AA884" s="2"/>
      <c r="AB884" s="2"/>
      <c r="AC884" s="2"/>
      <c r="AD884" s="2"/>
      <c r="AE884" s="2"/>
      <c r="AF884" s="2" t="s">
        <v>9215</v>
      </c>
      <c r="AG884" s="2" t="s">
        <v>9216</v>
      </c>
      <c r="AH884" s="2" t="s">
        <v>9217</v>
      </c>
      <c r="AI884" s="2"/>
      <c r="AJ884" s="2"/>
      <c r="AK884" s="2"/>
      <c r="AL884" s="2"/>
      <c r="AM884" s="2"/>
      <c r="AN884" s="2" t="s">
        <v>87</v>
      </c>
      <c r="AO884" s="2" t="s">
        <v>9218</v>
      </c>
      <c r="AP884" s="2" t="s">
        <v>89</v>
      </c>
    </row>
    <row r="885" customFormat="false" ht="15" hidden="false" customHeight="false" outlineLevel="0" collapsed="false">
      <c r="A885" s="8" t="s">
        <v>9219</v>
      </c>
      <c r="B885" s="8" t="s">
        <v>9219</v>
      </c>
      <c r="C885" s="2" t="s">
        <v>9220</v>
      </c>
      <c r="D885" s="2" t="s">
        <v>8703</v>
      </c>
      <c r="E885" s="2" t="s">
        <v>8704</v>
      </c>
      <c r="F885" s="9" t="n">
        <f aca="false">Precios!N885</f>
        <v>299</v>
      </c>
      <c r="G885" s="2" t="n">
        <v>45</v>
      </c>
      <c r="H885" s="10" t="str">
        <f aca="false">Parámetros!$B$28</f>
        <v>Nuevo</v>
      </c>
      <c r="I885" s="10" t="str">
        <f aca="false">Parámetros!$B$29</f>
        <v>Clásica</v>
      </c>
      <c r="J885" s="11" t="s">
        <v>9221</v>
      </c>
      <c r="K885" s="10" t="str">
        <f aca="false">Parámetros!$B$30</f>
        <v>Mercado Envíos</v>
      </c>
      <c r="L885" s="2" t="str">
        <f aca="false">IF(F885&gt;=Parámetros!$B$7,"Envío gratis (obligatorio en Mercado Libre)",Parámetros!$B$31)</f>
        <v>Envío gratis (obligatorio en Mercado Libre)</v>
      </c>
      <c r="M885" s="10" t="str">
        <f aca="false">Parámetros!$B$32</f>
        <v>No acepto</v>
      </c>
      <c r="N885" s="10" t="str">
        <f aca="false">Parámetros!$B$33</f>
        <v>Sin garantía</v>
      </c>
      <c r="O885" s="2" t="s">
        <v>9222</v>
      </c>
      <c r="P885" s="2" t="s">
        <v>8707</v>
      </c>
      <c r="Q885" s="2" t="s">
        <v>9223</v>
      </c>
      <c r="R885" s="2" t="s">
        <v>9224</v>
      </c>
      <c r="S885" s="2" t="s">
        <v>9225</v>
      </c>
      <c r="T885" s="2" t="s">
        <v>9226</v>
      </c>
      <c r="U885" s="2" t="n">
        <v>1</v>
      </c>
      <c r="V885" s="2" t="s">
        <v>8332</v>
      </c>
      <c r="W885" s="2" t="n">
        <v>1</v>
      </c>
      <c r="X885" s="2"/>
      <c r="Y885" s="2"/>
      <c r="Z885" s="2"/>
      <c r="AA885" s="2"/>
      <c r="AB885" s="2"/>
      <c r="AC885" s="2"/>
      <c r="AD885" s="2"/>
      <c r="AE885" s="2"/>
      <c r="AF885" s="2"/>
      <c r="AG885" s="2" t="s">
        <v>9227</v>
      </c>
      <c r="AH885" s="2" t="s">
        <v>9228</v>
      </c>
      <c r="AI885" s="2" t="s">
        <v>9229</v>
      </c>
      <c r="AJ885" s="2"/>
      <c r="AK885" s="2"/>
      <c r="AL885" s="2"/>
      <c r="AM885" s="2"/>
      <c r="AN885" s="2" t="s">
        <v>87</v>
      </c>
      <c r="AO885" s="2" t="s">
        <v>9230</v>
      </c>
      <c r="AP885" s="2" t="s">
        <v>89</v>
      </c>
    </row>
    <row r="886" customFormat="false" ht="15" hidden="false" customHeight="false" outlineLevel="0" collapsed="false">
      <c r="A886" s="8" t="s">
        <v>9231</v>
      </c>
      <c r="B886" s="8" t="s">
        <v>9231</v>
      </c>
      <c r="C886" s="2" t="s">
        <v>9232</v>
      </c>
      <c r="D886" s="2" t="s">
        <v>1641</v>
      </c>
      <c r="E886" s="2" t="s">
        <v>1642</v>
      </c>
      <c r="F886" s="9" t="n">
        <f aca="false">Precios!N886</f>
        <v>322</v>
      </c>
      <c r="G886" s="2" t="n">
        <v>0</v>
      </c>
      <c r="H886" s="10" t="str">
        <f aca="false">Parámetros!$B$28</f>
        <v>Nuevo</v>
      </c>
      <c r="I886" s="10" t="str">
        <f aca="false">Parámetros!$B$29</f>
        <v>Clásica</v>
      </c>
      <c r="J886" s="11" t="s">
        <v>9233</v>
      </c>
      <c r="K886" s="10" t="str">
        <f aca="false">Parámetros!$B$30</f>
        <v>Mercado Envíos</v>
      </c>
      <c r="L886" s="2" t="str">
        <f aca="false">IF(F886&gt;=Parámetros!$B$7,"Envío gratis (obligatorio en Mercado Libre)",Parámetros!$B$31)</f>
        <v>Envío gratis (obligatorio en Mercado Libre)</v>
      </c>
      <c r="M886" s="10" t="str">
        <f aca="false">Parámetros!$B$32</f>
        <v>No acepto</v>
      </c>
      <c r="N886" s="10" t="str">
        <f aca="false">Parámetros!$B$33</f>
        <v>Sin garantía</v>
      </c>
      <c r="O886" s="2"/>
      <c r="P886" s="2" t="s">
        <v>1918</v>
      </c>
      <c r="Q886" s="2" t="s">
        <v>3520</v>
      </c>
      <c r="R886" s="2" t="s">
        <v>1920</v>
      </c>
      <c r="S886" s="2"/>
      <c r="T886" s="2" t="s">
        <v>9234</v>
      </c>
      <c r="U886" s="2" t="n">
        <v>12</v>
      </c>
      <c r="V886" s="2" t="s">
        <v>100</v>
      </c>
      <c r="W886" s="2" t="n">
        <v>3</v>
      </c>
      <c r="X886" s="2" t="s">
        <v>1923</v>
      </c>
      <c r="Y886" s="2" t="s">
        <v>1924</v>
      </c>
      <c r="Z886" s="2" t="s">
        <v>4909</v>
      </c>
      <c r="AA886" s="2"/>
      <c r="AB886" s="2"/>
      <c r="AC886" s="2"/>
      <c r="AD886" s="2"/>
      <c r="AE886" s="2"/>
      <c r="AF886" s="2" t="s">
        <v>9235</v>
      </c>
      <c r="AG886" s="2" t="s">
        <v>9236</v>
      </c>
      <c r="AH886" s="2" t="s">
        <v>9237</v>
      </c>
      <c r="AI886" s="2" t="s">
        <v>9238</v>
      </c>
      <c r="AJ886" s="2"/>
      <c r="AK886" s="2"/>
      <c r="AL886" s="2"/>
      <c r="AM886" s="2"/>
      <c r="AN886" s="2" t="s">
        <v>87</v>
      </c>
      <c r="AO886" s="2" t="s">
        <v>9239</v>
      </c>
      <c r="AP886" s="2" t="s">
        <v>89</v>
      </c>
    </row>
    <row r="887" customFormat="false" ht="15" hidden="false" customHeight="false" outlineLevel="0" collapsed="false">
      <c r="A887" s="8" t="s">
        <v>9240</v>
      </c>
      <c r="B887" s="8" t="s">
        <v>9240</v>
      </c>
      <c r="C887" s="2" t="s">
        <v>9241</v>
      </c>
      <c r="D887" s="2" t="s">
        <v>478</v>
      </c>
      <c r="E887" s="2" t="s">
        <v>479</v>
      </c>
      <c r="F887" s="9" t="n">
        <f aca="false">Precios!N887</f>
        <v>137</v>
      </c>
      <c r="G887" s="2" t="n">
        <v>9</v>
      </c>
      <c r="H887" s="10" t="str">
        <f aca="false">Parámetros!$B$28</f>
        <v>Nuevo</v>
      </c>
      <c r="I887" s="10" t="str">
        <f aca="false">Parámetros!$B$29</f>
        <v>Clásica</v>
      </c>
      <c r="J887" s="11" t="s">
        <v>9242</v>
      </c>
      <c r="K887" s="10" t="str">
        <f aca="false">Parámetros!$B$30</f>
        <v>Mercado Envíos</v>
      </c>
      <c r="L887" s="2" t="str">
        <f aca="false">IF(F887&gt;=Parámetros!$B$7,"Envío gratis (obligatorio en Mercado Libre)",Parámetros!$B$31)</f>
        <v>A cargo del comprador</v>
      </c>
      <c r="M887" s="10" t="str">
        <f aca="false">Parámetros!$B$32</f>
        <v>No acepto</v>
      </c>
      <c r="N887" s="10" t="str">
        <f aca="false">Parámetros!$B$33</f>
        <v>Sin garantía</v>
      </c>
      <c r="O887" s="2"/>
      <c r="P887" s="2" t="s">
        <v>2720</v>
      </c>
      <c r="Q887" s="2" t="s">
        <v>9022</v>
      </c>
      <c r="R887" s="2" t="s">
        <v>1404</v>
      </c>
      <c r="S887" s="2"/>
      <c r="T887" s="2" t="s">
        <v>3724</v>
      </c>
      <c r="U887" s="2" t="n">
        <v>5</v>
      </c>
      <c r="V887" s="2" t="s">
        <v>77</v>
      </c>
      <c r="W887" s="2" t="n">
        <v>1</v>
      </c>
      <c r="X887" s="2" t="s">
        <v>9243</v>
      </c>
      <c r="Y887" s="2" t="s">
        <v>9244</v>
      </c>
      <c r="Z887" s="2" t="s">
        <v>488</v>
      </c>
      <c r="AA887" s="2"/>
      <c r="AB887" s="2"/>
      <c r="AC887" s="2"/>
      <c r="AD887" s="2"/>
      <c r="AE887" s="2"/>
      <c r="AF887" s="2"/>
      <c r="AG887" s="2" t="s">
        <v>9245</v>
      </c>
      <c r="AH887" s="2" t="s">
        <v>9246</v>
      </c>
      <c r="AI887" s="2" t="s">
        <v>9247</v>
      </c>
      <c r="AJ887" s="2"/>
      <c r="AK887" s="2"/>
      <c r="AL887" s="2"/>
      <c r="AM887" s="2"/>
      <c r="AN887" s="2" t="s">
        <v>87</v>
      </c>
      <c r="AO887" s="2" t="s">
        <v>9248</v>
      </c>
      <c r="AP887" s="2" t="s">
        <v>89</v>
      </c>
    </row>
    <row r="888" customFormat="false" ht="15" hidden="false" customHeight="false" outlineLevel="0" collapsed="false">
      <c r="A888" s="8" t="s">
        <v>9249</v>
      </c>
      <c r="B888" s="8" t="s">
        <v>9249</v>
      </c>
      <c r="C888" s="2" t="s">
        <v>9250</v>
      </c>
      <c r="D888" s="2" t="s">
        <v>5988</v>
      </c>
      <c r="E888" s="2" t="s">
        <v>5989</v>
      </c>
      <c r="F888" s="9" t="n">
        <f aca="false">Precios!N888</f>
        <v>84</v>
      </c>
      <c r="G888" s="2" t="n">
        <v>124</v>
      </c>
      <c r="H888" s="10" t="str">
        <f aca="false">Parámetros!$B$28</f>
        <v>Nuevo</v>
      </c>
      <c r="I888" s="10" t="str">
        <f aca="false">Parámetros!$B$29</f>
        <v>Clásica</v>
      </c>
      <c r="J888" s="11" t="s">
        <v>9251</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c r="P888" s="2" t="s">
        <v>6661</v>
      </c>
      <c r="Q888" s="2" t="s">
        <v>594</v>
      </c>
      <c r="R888" s="2" t="s">
        <v>6662</v>
      </c>
      <c r="S888" s="2" t="s">
        <v>9252</v>
      </c>
      <c r="T888" s="2" t="s">
        <v>7619</v>
      </c>
      <c r="U888" s="2" t="n">
        <v>45</v>
      </c>
      <c r="V888" s="2" t="s">
        <v>100</v>
      </c>
      <c r="W888" s="2" t="n">
        <v>1</v>
      </c>
      <c r="X888" s="2"/>
      <c r="Y888" s="2"/>
      <c r="Z888" s="2"/>
      <c r="AA888" s="2"/>
      <c r="AB888" s="2"/>
      <c r="AC888" s="2" t="s">
        <v>9252</v>
      </c>
      <c r="AD888" s="2" t="s">
        <v>551</v>
      </c>
      <c r="AE888" s="2"/>
      <c r="AF888" s="2"/>
      <c r="AG888" s="2" t="s">
        <v>9253</v>
      </c>
      <c r="AH888" s="2" t="s">
        <v>9254</v>
      </c>
      <c r="AI888" s="2" t="s">
        <v>9255</v>
      </c>
      <c r="AJ888" s="2"/>
      <c r="AK888" s="2"/>
      <c r="AL888" s="2"/>
      <c r="AM888" s="2"/>
      <c r="AN888" s="2" t="s">
        <v>172</v>
      </c>
      <c r="AO888" s="2" t="s">
        <v>9256</v>
      </c>
      <c r="AP888" s="2" t="s">
        <v>89</v>
      </c>
    </row>
    <row r="889" customFormat="false" ht="15" hidden="false" customHeight="false" outlineLevel="0" collapsed="false">
      <c r="A889" s="8" t="s">
        <v>9257</v>
      </c>
      <c r="B889" s="8" t="s">
        <v>9257</v>
      </c>
      <c r="C889" s="2" t="s">
        <v>9258</v>
      </c>
      <c r="D889" s="2" t="s">
        <v>1641</v>
      </c>
      <c r="E889" s="2" t="s">
        <v>1642</v>
      </c>
      <c r="F889" s="9" t="n">
        <f aca="false">Precios!N889</f>
        <v>287</v>
      </c>
      <c r="G889" s="2" t="n">
        <v>117</v>
      </c>
      <c r="H889" s="10" t="str">
        <f aca="false">Parámetros!$B$28</f>
        <v>Nuevo</v>
      </c>
      <c r="I889" s="10" t="str">
        <f aca="false">Parámetros!$B$29</f>
        <v>Clásica</v>
      </c>
      <c r="J889" s="11" t="s">
        <v>9259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c r="P889" s="2" t="s">
        <v>6758</v>
      </c>
      <c r="Q889" s="2" t="s">
        <v>9260</v>
      </c>
      <c r="R889" s="2" t="s">
        <v>9261</v>
      </c>
      <c r="S889" s="2" t="s">
        <v>9262</v>
      </c>
      <c r="T889" s="2" t="s">
        <v>2438</v>
      </c>
      <c r="U889" s="2" t="n">
        <v>225</v>
      </c>
      <c r="V889" s="2" t="s">
        <v>77</v>
      </c>
      <c r="W889" s="2" t="n">
        <v>1</v>
      </c>
      <c r="X889" s="2" t="s">
        <v>9263</v>
      </c>
      <c r="Y889" s="2"/>
      <c r="Z889" s="2" t="s">
        <v>337</v>
      </c>
      <c r="AA889" s="2"/>
      <c r="AB889" s="2"/>
      <c r="AC889" s="2"/>
      <c r="AD889" s="2"/>
      <c r="AE889" s="2"/>
      <c r="AF889" s="2"/>
      <c r="AG889" s="2" t="s">
        <v>9264</v>
      </c>
      <c r="AH889" s="2" t="s">
        <v>9265</v>
      </c>
      <c r="AI889" s="2"/>
      <c r="AJ889" s="2"/>
      <c r="AK889" s="2"/>
      <c r="AL889" s="2"/>
      <c r="AM889" s="2"/>
      <c r="AN889" s="2" t="s">
        <v>87</v>
      </c>
      <c r="AO889" s="2" t="s">
        <v>9266</v>
      </c>
      <c r="AP889" s="2" t="s">
        <v>89</v>
      </c>
    </row>
    <row r="890" customFormat="false" ht="15" hidden="false" customHeight="false" outlineLevel="0" collapsed="false">
      <c r="A890" s="8" t="s">
        <v>9267</v>
      </c>
      <c r="B890" s="8" t="s">
        <v>9267</v>
      </c>
      <c r="C890" s="2" t="s">
        <v>9268</v>
      </c>
      <c r="D890" s="2" t="s">
        <v>237</v>
      </c>
      <c r="E890" s="2" t="s">
        <v>238</v>
      </c>
      <c r="F890" s="9" t="n">
        <f aca="false">Precios!N890</f>
        <v>75</v>
      </c>
      <c r="G890" s="2" t="n">
        <v>507</v>
      </c>
      <c r="H890" s="10" t="str">
        <f aca="false">Parámetros!$B$28</f>
        <v>Nuevo</v>
      </c>
      <c r="I890" s="10" t="str">
        <f aca="false">Parámetros!$B$29</f>
        <v>Clásica</v>
      </c>
      <c r="J890" s="11" t="s">
        <v>9269</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c r="P890" s="2" t="s">
        <v>125</v>
      </c>
      <c r="Q890" s="2" t="s">
        <v>4026</v>
      </c>
      <c r="R890" s="2" t="s">
        <v>7321</v>
      </c>
      <c r="S890" s="2"/>
      <c r="T890" s="2" t="s">
        <v>6640</v>
      </c>
      <c r="U890" s="2" t="n">
        <v>12</v>
      </c>
      <c r="V890" s="2" t="s">
        <v>130</v>
      </c>
      <c r="W890" s="2" t="n">
        <v>1</v>
      </c>
      <c r="X890" s="2" t="s">
        <v>131</v>
      </c>
      <c r="Y890" s="2" t="s">
        <v>843</v>
      </c>
      <c r="Z890" s="2" t="s">
        <v>133</v>
      </c>
      <c r="AA890" s="2"/>
      <c r="AB890" s="2"/>
      <c r="AC890" s="2"/>
      <c r="AD890" s="2"/>
      <c r="AE890" s="2"/>
      <c r="AF890" s="2"/>
      <c r="AG890" s="2" t="s">
        <v>9270</v>
      </c>
      <c r="AH890" s="2" t="s">
        <v>9271</v>
      </c>
      <c r="AI890" s="2"/>
      <c r="AJ890" s="2"/>
      <c r="AK890" s="2"/>
      <c r="AL890" s="2"/>
      <c r="AM890" s="2"/>
      <c r="AN890" s="2" t="s">
        <v>87</v>
      </c>
      <c r="AO890" s="2" t="s">
        <v>9272</v>
      </c>
      <c r="AP890" s="2" t="s">
        <v>89</v>
      </c>
    </row>
    <row r="891" customFormat="false" ht="15" hidden="false" customHeight="false" outlineLevel="0" collapsed="false">
      <c r="A891" s="8" t="s">
        <v>9273</v>
      </c>
      <c r="B891" s="8" t="s">
        <v>9273</v>
      </c>
      <c r="C891" s="2" t="s">
        <v>9274</v>
      </c>
      <c r="D891" s="2" t="s">
        <v>2370</v>
      </c>
      <c r="E891" s="2" t="s">
        <v>2371</v>
      </c>
      <c r="F891" s="9" t="n">
        <f aca="false">Precios!N891</f>
        <v>234</v>
      </c>
      <c r="G891" s="2" t="n">
        <v>191</v>
      </c>
      <c r="H891" s="10" t="str">
        <f aca="false">Parámetros!$B$28</f>
        <v>Nuevo</v>
      </c>
      <c r="I891" s="10" t="str">
        <f aca="false">Parámetros!$B$29</f>
        <v>Clásica</v>
      </c>
      <c r="J891" s="11" t="s">
        <v>9275</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9276</v>
      </c>
      <c r="P891" s="2" t="s">
        <v>5244</v>
      </c>
      <c r="Q891" s="2" t="s">
        <v>5216</v>
      </c>
      <c r="R891" s="2" t="s">
        <v>9277</v>
      </c>
      <c r="S891" s="2" t="s">
        <v>9278</v>
      </c>
      <c r="T891" s="2" t="s">
        <v>9279</v>
      </c>
      <c r="U891" s="2" t="n">
        <v>24</v>
      </c>
      <c r="V891" s="2" t="s">
        <v>2376</v>
      </c>
      <c r="W891" s="2" t="n">
        <v>1</v>
      </c>
      <c r="X891" s="2" t="s">
        <v>5247</v>
      </c>
      <c r="Y891" s="2" t="s">
        <v>9280</v>
      </c>
      <c r="Z891" s="2" t="s">
        <v>133</v>
      </c>
      <c r="AA891" s="2"/>
      <c r="AB891" s="2"/>
      <c r="AC891" s="2" t="s">
        <v>9278</v>
      </c>
      <c r="AD891" s="2"/>
      <c r="AE891" s="2"/>
      <c r="AF891" s="2"/>
      <c r="AG891" s="2" t="s">
        <v>9281</v>
      </c>
      <c r="AH891" s="2"/>
      <c r="AI891" s="2"/>
      <c r="AJ891" s="2"/>
      <c r="AK891" s="2"/>
      <c r="AL891" s="2"/>
      <c r="AM891" s="2"/>
      <c r="AN891" s="2" t="s">
        <v>87</v>
      </c>
      <c r="AO891" s="2" t="s">
        <v>9282</v>
      </c>
      <c r="AP891" s="2" t="s">
        <v>89</v>
      </c>
    </row>
    <row r="892" customFormat="false" ht="15" hidden="false" customHeight="false" outlineLevel="0" collapsed="false">
      <c r="A892" s="8" t="s">
        <v>9283</v>
      </c>
      <c r="B892" s="8" t="s">
        <v>9283</v>
      </c>
      <c r="C892" s="2" t="s">
        <v>9284</v>
      </c>
      <c r="D892" s="2" t="s">
        <v>237</v>
      </c>
      <c r="E892" s="2" t="s">
        <v>238</v>
      </c>
      <c r="F892" s="9" t="n">
        <f aca="false">Precios!N892</f>
        <v>324</v>
      </c>
      <c r="G892" s="2" t="n">
        <v>20</v>
      </c>
      <c r="H892" s="10" t="str">
        <f aca="false">Parámetros!$B$28</f>
        <v>Nuevo</v>
      </c>
      <c r="I892" s="10" t="str">
        <f aca="false">Parámetros!$B$29</f>
        <v>Clásica</v>
      </c>
      <c r="J892" s="11" t="s">
        <v>9285</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c r="P892" s="2" t="s">
        <v>9286</v>
      </c>
      <c r="Q892" s="2" t="s">
        <v>911</v>
      </c>
      <c r="R892" s="2"/>
      <c r="S892" s="2"/>
      <c r="T892" s="2" t="s">
        <v>7410</v>
      </c>
      <c r="U892" s="2" t="n">
        <v>24</v>
      </c>
      <c r="V892" s="2" t="s">
        <v>217</v>
      </c>
      <c r="W892" s="2" t="n">
        <v>1</v>
      </c>
      <c r="X892" s="2" t="s">
        <v>9287</v>
      </c>
      <c r="Y892" s="2" t="s">
        <v>9288</v>
      </c>
      <c r="Z892" s="2" t="s">
        <v>133</v>
      </c>
      <c r="AA892" s="2"/>
      <c r="AB892" s="2"/>
      <c r="AC892" s="2"/>
      <c r="AD892" s="2"/>
      <c r="AE892" s="2"/>
      <c r="AF892" s="2"/>
      <c r="AG892" s="2" t="s">
        <v>9289</v>
      </c>
      <c r="AH892" s="2" t="s">
        <v>9290</v>
      </c>
      <c r="AI892" s="2" t="s">
        <v>9291</v>
      </c>
      <c r="AJ892" s="2"/>
      <c r="AK892" s="2"/>
      <c r="AL892" s="2"/>
      <c r="AM892" s="2"/>
      <c r="AN892" s="2" t="s">
        <v>87</v>
      </c>
      <c r="AO892" s="2" t="s">
        <v>9292</v>
      </c>
      <c r="AP892" s="2" t="s">
        <v>89</v>
      </c>
    </row>
    <row r="893" customFormat="false" ht="15" hidden="false" customHeight="false" outlineLevel="0" collapsed="false">
      <c r="A893" s="8" t="s">
        <v>9293</v>
      </c>
      <c r="B893" s="8" t="s">
        <v>9293</v>
      </c>
      <c r="C893" s="2" t="s">
        <v>9294</v>
      </c>
      <c r="D893" s="2" t="s">
        <v>92</v>
      </c>
      <c r="E893" s="2" t="s">
        <v>93</v>
      </c>
      <c r="F893" s="9" t="n">
        <f aca="false">Precios!N893</f>
        <v>521</v>
      </c>
      <c r="G893" s="2" t="n">
        <v>0</v>
      </c>
      <c r="H893" s="10" t="str">
        <f aca="false">Parámetros!$B$28</f>
        <v>Nuevo</v>
      </c>
      <c r="I893" s="10" t="str">
        <f aca="false">Parámetros!$B$29</f>
        <v>Clásica</v>
      </c>
      <c r="J893" s="11" t="s">
        <v>9295</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c r="P893" s="2" t="s">
        <v>9296</v>
      </c>
      <c r="Q893" s="2" t="s">
        <v>3140</v>
      </c>
      <c r="R893" s="2" t="s">
        <v>9297</v>
      </c>
      <c r="S893" s="2" t="s">
        <v>9298</v>
      </c>
      <c r="T893" s="2" t="s">
        <v>5840</v>
      </c>
      <c r="U893" s="2" t="n">
        <v>400</v>
      </c>
      <c r="V893" s="2" t="s">
        <v>100</v>
      </c>
      <c r="W893" s="2" t="n">
        <v>1</v>
      </c>
      <c r="X893" s="2"/>
      <c r="Y893" s="2"/>
      <c r="Z893" s="2"/>
      <c r="AA893" s="2" t="s">
        <v>1230</v>
      </c>
      <c r="AB893" s="2"/>
      <c r="AC893" s="2"/>
      <c r="AD893" s="2"/>
      <c r="AE893" s="2"/>
      <c r="AF893" s="2"/>
      <c r="AG893" s="2" t="s">
        <v>9299</v>
      </c>
      <c r="AH893" s="2" t="s">
        <v>9300</v>
      </c>
      <c r="AI893" s="2"/>
      <c r="AJ893" s="2"/>
      <c r="AK893" s="2"/>
      <c r="AL893" s="2"/>
      <c r="AM893" s="2"/>
      <c r="AN893" s="2" t="s">
        <v>87</v>
      </c>
      <c r="AO893" s="2" t="s">
        <v>9301</v>
      </c>
      <c r="AP893" s="2" t="s">
        <v>89</v>
      </c>
    </row>
    <row r="894" customFormat="false" ht="15" hidden="false" customHeight="false" outlineLevel="0" collapsed="false">
      <c r="A894" s="8" t="s">
        <v>9302</v>
      </c>
      <c r="B894" s="8" t="s">
        <v>9302</v>
      </c>
      <c r="C894" s="2" t="s">
        <v>9303</v>
      </c>
      <c r="D894" s="2" t="s">
        <v>704</v>
      </c>
      <c r="E894" s="2" t="s">
        <v>705</v>
      </c>
      <c r="F894" s="9" t="n">
        <f aca="false">Precios!N894</f>
        <v>204</v>
      </c>
      <c r="G894" s="2" t="n">
        <v>51</v>
      </c>
      <c r="H894" s="10" t="str">
        <f aca="false">Parámetros!$B$28</f>
        <v>Nuevo</v>
      </c>
      <c r="I894" s="10" t="str">
        <f aca="false">Parámetros!$B$29</f>
        <v>Clásica</v>
      </c>
      <c r="J894" s="11" t="s">
        <v>9304</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c r="P894" s="2" t="s">
        <v>331</v>
      </c>
      <c r="Q894" s="2" t="s">
        <v>332</v>
      </c>
      <c r="R894" s="2" t="s">
        <v>9305</v>
      </c>
      <c r="S894" s="2" t="s">
        <v>9306</v>
      </c>
      <c r="T894" s="2" t="s">
        <v>9307</v>
      </c>
      <c r="U894" s="2" t="n">
        <v>120</v>
      </c>
      <c r="V894" s="2" t="s">
        <v>77</v>
      </c>
      <c r="W894" s="2" t="n">
        <v>1</v>
      </c>
      <c r="X894" s="2" t="s">
        <v>9308</v>
      </c>
      <c r="Y894" s="2"/>
      <c r="Z894" s="2" t="s">
        <v>133</v>
      </c>
      <c r="AA894" s="2" t="s">
        <v>81</v>
      </c>
      <c r="AB894" s="2"/>
      <c r="AC894" s="2" t="s">
        <v>9309</v>
      </c>
      <c r="AD894" s="2"/>
      <c r="AE894" s="2"/>
      <c r="AF894" s="2" t="s">
        <v>9310</v>
      </c>
      <c r="AG894" s="2" t="s">
        <v>9311</v>
      </c>
      <c r="AH894" s="2" t="s">
        <v>9312</v>
      </c>
      <c r="AI894" s="2"/>
      <c r="AJ894" s="2"/>
      <c r="AK894" s="2"/>
      <c r="AL894" s="2"/>
      <c r="AM894" s="2"/>
      <c r="AN894" s="2" t="s">
        <v>87</v>
      </c>
      <c r="AO894" s="2" t="s">
        <v>9313</v>
      </c>
      <c r="AP894" s="2" t="s">
        <v>89</v>
      </c>
    </row>
    <row r="895" customFormat="false" ht="15" hidden="false" customHeight="false" outlineLevel="0" collapsed="false">
      <c r="A895" s="8" t="s">
        <v>9314</v>
      </c>
      <c r="B895" s="8" t="s">
        <v>9314</v>
      </c>
      <c r="C895" s="2" t="s">
        <v>9315</v>
      </c>
      <c r="D895" s="2" t="s">
        <v>5616</v>
      </c>
      <c r="E895" s="2" t="s">
        <v>5617</v>
      </c>
      <c r="F895" s="9" t="n">
        <f aca="false">Precios!N895</f>
        <v>129</v>
      </c>
      <c r="G895" s="2" t="n">
        <v>8</v>
      </c>
      <c r="H895" s="10" t="str">
        <f aca="false">Parámetros!$B$28</f>
        <v>Nuevo</v>
      </c>
      <c r="I895" s="10" t="str">
        <f aca="false">Parámetros!$B$29</f>
        <v>Clásica</v>
      </c>
      <c r="J895" s="11" t="s">
        <v>9316</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c r="P895" s="2" t="s">
        <v>5537</v>
      </c>
      <c r="Q895" s="2" t="s">
        <v>5538</v>
      </c>
      <c r="R895" s="2" t="s">
        <v>9317</v>
      </c>
      <c r="S895" s="2" t="s">
        <v>9318</v>
      </c>
      <c r="T895" s="2" t="s">
        <v>2438</v>
      </c>
      <c r="U895" s="2" t="n">
        <v>200</v>
      </c>
      <c r="V895" s="2" t="s">
        <v>77</v>
      </c>
      <c r="W895" s="2" t="n">
        <v>1</v>
      </c>
      <c r="X895" s="2"/>
      <c r="Y895" s="2"/>
      <c r="Z895" s="2"/>
      <c r="AA895" s="2"/>
      <c r="AB895" s="2"/>
      <c r="AC895" s="2"/>
      <c r="AD895" s="2"/>
      <c r="AE895" s="2" t="s">
        <v>4875</v>
      </c>
      <c r="AF895" s="2"/>
      <c r="AG895" s="2" t="s">
        <v>9319</v>
      </c>
      <c r="AH895" s="2" t="s">
        <v>9320</v>
      </c>
      <c r="AI895" s="2"/>
      <c r="AJ895" s="2"/>
      <c r="AK895" s="2"/>
      <c r="AL895" s="2"/>
      <c r="AM895" s="2"/>
      <c r="AN895" s="2" t="s">
        <v>172</v>
      </c>
      <c r="AO895" s="2" t="s">
        <v>9321</v>
      </c>
      <c r="AP895" s="2" t="s">
        <v>89</v>
      </c>
    </row>
    <row r="896" customFormat="false" ht="15" hidden="false" customHeight="false" outlineLevel="0" collapsed="false">
      <c r="A896" s="8" t="s">
        <v>9322</v>
      </c>
      <c r="B896" s="8" t="s">
        <v>9322</v>
      </c>
      <c r="C896" s="2" t="s">
        <v>9323</v>
      </c>
      <c r="D896" s="2" t="s">
        <v>704</v>
      </c>
      <c r="E896" s="2" t="s">
        <v>705</v>
      </c>
      <c r="F896" s="9" t="n">
        <f aca="false">Precios!N896</f>
        <v>195</v>
      </c>
      <c r="G896" s="2" t="n">
        <v>0</v>
      </c>
      <c r="H896" s="10" t="str">
        <f aca="false">Parámetros!$B$28</f>
        <v>Nuevo</v>
      </c>
      <c r="I896" s="10" t="str">
        <f aca="false">Parámetros!$B$29</f>
        <v>Clásica</v>
      </c>
      <c r="J896" s="11" t="s">
        <v>9324</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c r="P896" s="2" t="s">
        <v>9325</v>
      </c>
      <c r="Q896" s="2" t="s">
        <v>9022</v>
      </c>
      <c r="R896" s="2" t="s">
        <v>1108</v>
      </c>
      <c r="S896" s="2" t="s">
        <v>7272</v>
      </c>
      <c r="T896" s="2" t="s">
        <v>9326</v>
      </c>
      <c r="U896" s="2" t="n">
        <v>15</v>
      </c>
      <c r="V896" s="2" t="s">
        <v>77</v>
      </c>
      <c r="W896" s="2" t="n">
        <v>1</v>
      </c>
      <c r="X896" s="2" t="s">
        <v>9327</v>
      </c>
      <c r="Y896" s="2" t="s">
        <v>1475</v>
      </c>
      <c r="Z896" s="2" t="s">
        <v>3669</v>
      </c>
      <c r="AA896" s="2" t="s">
        <v>81</v>
      </c>
      <c r="AB896" s="2"/>
      <c r="AC896" s="2"/>
      <c r="AD896" s="2"/>
      <c r="AE896" s="2"/>
      <c r="AF896" s="2"/>
      <c r="AG896" s="2" t="s">
        <v>9328</v>
      </c>
      <c r="AH896" s="2" t="s">
        <v>9329</v>
      </c>
      <c r="AI896" s="2" t="s">
        <v>9330</v>
      </c>
      <c r="AJ896" s="2"/>
      <c r="AK896" s="2"/>
      <c r="AL896" s="2"/>
      <c r="AM896" s="2"/>
      <c r="AN896" s="2" t="s">
        <v>87</v>
      </c>
      <c r="AO896" s="2" t="s">
        <v>9331</v>
      </c>
      <c r="AP896" s="2" t="s">
        <v>89</v>
      </c>
    </row>
    <row r="897" customFormat="false" ht="15" hidden="false" customHeight="false" outlineLevel="0" collapsed="false">
      <c r="A897" s="8" t="s">
        <v>9332</v>
      </c>
      <c r="B897" s="8" t="s">
        <v>9332</v>
      </c>
      <c r="C897" s="2" t="s">
        <v>9333</v>
      </c>
      <c r="D897" s="2" t="s">
        <v>4196</v>
      </c>
      <c r="E897" s="2" t="s">
        <v>4197</v>
      </c>
      <c r="F897" s="9" t="n">
        <f aca="false">Precios!N897</f>
        <v>77</v>
      </c>
      <c r="G897" s="2" t="n">
        <v>544</v>
      </c>
      <c r="H897" s="10" t="str">
        <f aca="false">Parámetros!$B$28</f>
        <v>Nuevo</v>
      </c>
      <c r="I897" s="10" t="str">
        <f aca="false">Parámetros!$B$29</f>
        <v>Clásica</v>
      </c>
      <c r="J897" s="11" t="s">
        <v>9334</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c r="P897" s="2" t="s">
        <v>9335</v>
      </c>
      <c r="Q897" s="2" t="s">
        <v>579</v>
      </c>
      <c r="R897" s="2" t="s">
        <v>9336</v>
      </c>
      <c r="S897" s="2" t="s">
        <v>9337</v>
      </c>
      <c r="T897" s="2" t="s">
        <v>4862</v>
      </c>
      <c r="U897" s="2" t="n">
        <v>42</v>
      </c>
      <c r="V897" s="2" t="s">
        <v>168</v>
      </c>
      <c r="W897" s="2" t="n">
        <v>1</v>
      </c>
      <c r="X897" s="2"/>
      <c r="Y897" s="2"/>
      <c r="Z897" s="2"/>
      <c r="AA897" s="2"/>
      <c r="AB897" s="2"/>
      <c r="AC897" s="2"/>
      <c r="AD897" s="2"/>
      <c r="AE897" s="2"/>
      <c r="AF897" s="2"/>
      <c r="AG897" s="2" t="s">
        <v>9338</v>
      </c>
      <c r="AH897" s="2" t="s">
        <v>9339</v>
      </c>
      <c r="AI897" s="2"/>
      <c r="AJ897" s="2"/>
      <c r="AK897" s="2"/>
      <c r="AL897" s="2"/>
      <c r="AM897" s="2"/>
      <c r="AN897" s="2" t="s">
        <v>172</v>
      </c>
      <c r="AO897" s="2" t="s">
        <v>9340</v>
      </c>
      <c r="AP897" s="2" t="s">
        <v>89</v>
      </c>
    </row>
    <row r="898" customFormat="false" ht="15" hidden="false" customHeight="false" outlineLevel="0" collapsed="false">
      <c r="A898" s="8" t="s">
        <v>9341</v>
      </c>
      <c r="B898" s="8" t="s">
        <v>9341</v>
      </c>
      <c r="C898" s="2" t="s">
        <v>9342</v>
      </c>
      <c r="D898" s="2" t="s">
        <v>345</v>
      </c>
      <c r="E898" s="2" t="s">
        <v>346</v>
      </c>
      <c r="F898" s="9" t="n">
        <f aca="false">Precios!N898</f>
        <v>636</v>
      </c>
      <c r="G898" s="2" t="n">
        <v>0</v>
      </c>
      <c r="H898" s="10" t="str">
        <f aca="false">Parámetros!$B$28</f>
        <v>Nuevo</v>
      </c>
      <c r="I898" s="10" t="str">
        <f aca="false">Parámetros!$B$29</f>
        <v>Clásica</v>
      </c>
      <c r="J898" s="11" t="s">
        <v>9343</v>
      </c>
      <c r="K898" s="10" t="str">
        <f aca="false">Parámetros!$B$30</f>
        <v>Mercado Envíos</v>
      </c>
      <c r="L898" s="2" t="str">
        <f aca="false">IF(F898&gt;=Parámetros!$B$7,"Envío gratis (obligatorio en Mercado Libre)",Parámetros!$B$31)</f>
        <v>Envío gratis (obligatorio en Mercado Libre)</v>
      </c>
      <c r="M898" s="10" t="str">
        <f aca="false">Parámetros!$B$32</f>
        <v>No acepto</v>
      </c>
      <c r="N898" s="10" t="str">
        <f aca="false">Parámetros!$B$33</f>
        <v>Sin garantía</v>
      </c>
      <c r="O898" s="2"/>
      <c r="P898" s="2" t="s">
        <v>9344</v>
      </c>
      <c r="Q898" s="2" t="s">
        <v>1819</v>
      </c>
      <c r="R898" s="2" t="s">
        <v>6598</v>
      </c>
      <c r="S898" s="2"/>
      <c r="T898" s="2" t="s">
        <v>5818</v>
      </c>
      <c r="U898" s="2" t="n">
        <v>10</v>
      </c>
      <c r="V898" s="2" t="s">
        <v>217</v>
      </c>
      <c r="W898" s="2" t="n">
        <v>1</v>
      </c>
      <c r="X898" s="2" t="s">
        <v>9345</v>
      </c>
      <c r="Y898" s="2" t="s">
        <v>9346</v>
      </c>
      <c r="Z898" s="2" t="s">
        <v>133</v>
      </c>
      <c r="AA898" s="2"/>
      <c r="AB898" s="2"/>
      <c r="AC898" s="2"/>
      <c r="AD898" s="2"/>
      <c r="AE898" s="2"/>
      <c r="AF898" s="2"/>
      <c r="AG898" s="2" t="s">
        <v>9347</v>
      </c>
      <c r="AH898" s="2" t="s">
        <v>9348</v>
      </c>
      <c r="AI898" s="2" t="s">
        <v>9349</v>
      </c>
      <c r="AJ898" s="2"/>
      <c r="AK898" s="2"/>
      <c r="AL898" s="2"/>
      <c r="AM898" s="2"/>
      <c r="AN898" s="2" t="s">
        <v>87</v>
      </c>
      <c r="AO898" s="2" t="s">
        <v>9350</v>
      </c>
      <c r="AP898" s="2" t="s">
        <v>89</v>
      </c>
    </row>
    <row r="899" customFormat="false" ht="15" hidden="false" customHeight="false" outlineLevel="0" collapsed="false">
      <c r="A899" s="8" t="s">
        <v>9351</v>
      </c>
      <c r="B899" s="8" t="s">
        <v>9351</v>
      </c>
      <c r="C899" s="2" t="s">
        <v>9352</v>
      </c>
      <c r="D899" s="2" t="s">
        <v>9353</v>
      </c>
      <c r="E899" s="2" t="s">
        <v>9354</v>
      </c>
      <c r="F899" s="9" t="n">
        <f aca="false">Precios!N899</f>
        <v>121</v>
      </c>
      <c r="G899" s="2" t="n">
        <v>12</v>
      </c>
      <c r="H899" s="10" t="str">
        <f aca="false">Parámetros!$B$28</f>
        <v>Nuevo</v>
      </c>
      <c r="I899" s="10" t="str">
        <f aca="false">Parámetros!$B$29</f>
        <v>Clásica</v>
      </c>
      <c r="J899" s="11" t="s">
        <v>9355</v>
      </c>
      <c r="K899" s="10" t="str">
        <f aca="false">Parámetros!$B$30</f>
        <v>Mercado Envíos</v>
      </c>
      <c r="L899" s="2" t="str">
        <f aca="false">IF(F899&gt;=Parámetros!$B$7,"Envío gratis (obligatorio en Mercado Libre)",Parámetros!$B$31)</f>
        <v>A cargo del comprador</v>
      </c>
      <c r="M899" s="10" t="str">
        <f aca="false">Parámetros!$B$32</f>
        <v>No acepto</v>
      </c>
      <c r="N899" s="10" t="str">
        <f aca="false">Parámetros!$B$33</f>
        <v>Sin garantía</v>
      </c>
      <c r="O899" s="2"/>
      <c r="P899" s="2" t="s">
        <v>7119</v>
      </c>
      <c r="Q899" s="2"/>
      <c r="R899" s="2" t="s">
        <v>9356</v>
      </c>
      <c r="S899" s="2" t="s">
        <v>9357</v>
      </c>
      <c r="T899" s="2" t="s">
        <v>9358</v>
      </c>
      <c r="U899" s="2" t="n">
        <v>1</v>
      </c>
      <c r="V899" s="2" t="s">
        <v>1808</v>
      </c>
      <c r="W899" s="2" t="n">
        <v>1</v>
      </c>
      <c r="X899" s="2"/>
      <c r="Y899" s="2"/>
      <c r="Z899" s="2"/>
      <c r="AA899" s="2"/>
      <c r="AB899" s="2"/>
      <c r="AC899" s="2" t="s">
        <v>9359</v>
      </c>
      <c r="AD899" s="2"/>
      <c r="AE899" s="2"/>
      <c r="AF899" s="2"/>
      <c r="AG899" s="2" t="s">
        <v>9360</v>
      </c>
      <c r="AH899" s="2" t="s">
        <v>9361</v>
      </c>
      <c r="AI899" s="2"/>
      <c r="AJ899" s="2"/>
      <c r="AK899" s="2"/>
      <c r="AL899" s="2"/>
      <c r="AM899" s="2"/>
      <c r="AN899" s="2" t="s">
        <v>172</v>
      </c>
      <c r="AO899" s="2" t="s">
        <v>9362</v>
      </c>
      <c r="AP899" s="2" t="s">
        <v>89</v>
      </c>
    </row>
    <row r="900" customFormat="false" ht="15" hidden="false" customHeight="false" outlineLevel="0" collapsed="false">
      <c r="A900" s="8" t="s">
        <v>9363</v>
      </c>
      <c r="B900" s="8" t="s">
        <v>9363</v>
      </c>
      <c r="C900" s="2" t="s">
        <v>9364</v>
      </c>
      <c r="D900" s="2" t="s">
        <v>704</v>
      </c>
      <c r="E900" s="2" t="s">
        <v>705</v>
      </c>
      <c r="F900" s="9" t="n">
        <f aca="false">Precios!N900</f>
        <v>213</v>
      </c>
      <c r="G900" s="2" t="n">
        <v>78</v>
      </c>
      <c r="H900" s="10" t="str">
        <f aca="false">Parámetros!$B$28</f>
        <v>Nuevo</v>
      </c>
      <c r="I900" s="10" t="str">
        <f aca="false">Parámetros!$B$29</f>
        <v>Clásica</v>
      </c>
      <c r="J900" s="11" t="s">
        <v>9365</v>
      </c>
      <c r="K900" s="10" t="str">
        <f aca="false">Parámetros!$B$30</f>
        <v>Mercado Envíos</v>
      </c>
      <c r="L900" s="2" t="str">
        <f aca="false">IF(F900&gt;=Parámetros!$B$7,"Envío gratis (obligatorio en Mercado Libre)",Parámetros!$B$31)</f>
        <v>A cargo del comprador</v>
      </c>
      <c r="M900" s="10" t="str">
        <f aca="false">Parámetros!$B$32</f>
        <v>No acepto</v>
      </c>
      <c r="N900" s="10" t="str">
        <f aca="false">Parámetros!$B$33</f>
        <v>Sin garantía</v>
      </c>
      <c r="O900" s="2"/>
      <c r="P900" s="2" t="s">
        <v>5465</v>
      </c>
      <c r="Q900" s="2" t="s">
        <v>874</v>
      </c>
      <c r="R900" s="2" t="s">
        <v>243</v>
      </c>
      <c r="S900" s="2" t="s">
        <v>6460</v>
      </c>
      <c r="T900" s="2" t="s">
        <v>9366</v>
      </c>
      <c r="U900" s="2" t="n">
        <v>120</v>
      </c>
      <c r="V900" s="2" t="s">
        <v>77</v>
      </c>
      <c r="W900" s="2" t="n">
        <v>1</v>
      </c>
      <c r="X900" s="2" t="s">
        <v>9367</v>
      </c>
      <c r="Y900" s="2" t="s">
        <v>9368</v>
      </c>
      <c r="Z900" s="2" t="s">
        <v>133</v>
      </c>
      <c r="AA900" s="2" t="s">
        <v>243</v>
      </c>
      <c r="AB900" s="2"/>
      <c r="AC900" s="2" t="s">
        <v>1318</v>
      </c>
      <c r="AD900" s="2"/>
      <c r="AE900" s="2"/>
      <c r="AF900" s="2"/>
      <c r="AG900" s="2" t="s">
        <v>9369</v>
      </c>
      <c r="AH900" s="2" t="s">
        <v>9370</v>
      </c>
      <c r="AI900" s="2" t="s">
        <v>9371</v>
      </c>
      <c r="AJ900" s="2"/>
      <c r="AK900" s="2"/>
      <c r="AL900" s="2"/>
      <c r="AM900" s="2"/>
      <c r="AN900" s="2" t="s">
        <v>87</v>
      </c>
      <c r="AO900" s="2" t="s">
        <v>9372</v>
      </c>
      <c r="AP900" s="2" t="s">
        <v>89</v>
      </c>
    </row>
    <row r="901" customFormat="false" ht="15" hidden="false" customHeight="false" outlineLevel="0" collapsed="false">
      <c r="A901" s="8" t="s">
        <v>9373</v>
      </c>
      <c r="B901" s="8" t="s">
        <v>9373</v>
      </c>
      <c r="C901" s="2" t="s">
        <v>9374</v>
      </c>
      <c r="D901" s="2" t="s">
        <v>6648</v>
      </c>
      <c r="E901" s="2" t="s">
        <v>6649</v>
      </c>
      <c r="F901" s="9" t="n">
        <f aca="false">Precios!N901</f>
        <v>80</v>
      </c>
      <c r="G901" s="2" t="n">
        <v>2</v>
      </c>
      <c r="H901" s="10" t="str">
        <f aca="false">Parámetros!$B$28</f>
        <v>Nuevo</v>
      </c>
      <c r="I901" s="10" t="str">
        <f aca="false">Parámetros!$B$29</f>
        <v>Clásica</v>
      </c>
      <c r="J901" s="11" t="s">
        <v>9375</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c r="P901" s="2" t="s">
        <v>8146</v>
      </c>
      <c r="Q901" s="2"/>
      <c r="R901" s="2" t="s">
        <v>8147</v>
      </c>
      <c r="S901" s="2" t="s">
        <v>9376</v>
      </c>
      <c r="T901" s="2" t="s">
        <v>9377</v>
      </c>
      <c r="U901" s="2" t="n">
        <v>10</v>
      </c>
      <c r="V901" s="2" t="s">
        <v>168</v>
      </c>
      <c r="W901" s="2" t="n">
        <v>1</v>
      </c>
      <c r="X901" s="2"/>
      <c r="Y901" s="2"/>
      <c r="Z901" s="2"/>
      <c r="AA901" s="2"/>
      <c r="AB901" s="2"/>
      <c r="AC901" s="2"/>
      <c r="AD901" s="2" t="s">
        <v>551</v>
      </c>
      <c r="AE901" s="2"/>
      <c r="AF901" s="2"/>
      <c r="AG901" s="2" t="s">
        <v>9378</v>
      </c>
      <c r="AH901" s="2" t="s">
        <v>9379</v>
      </c>
      <c r="AI901" s="2"/>
      <c r="AJ901" s="2"/>
      <c r="AK901" s="2"/>
      <c r="AL901" s="2"/>
      <c r="AM901" s="2"/>
      <c r="AN901" s="2" t="s">
        <v>172</v>
      </c>
      <c r="AO901" s="2" t="s">
        <v>9380</v>
      </c>
      <c r="AP901" s="2" t="s">
        <v>89</v>
      </c>
    </row>
    <row r="902" customFormat="false" ht="15" hidden="false" customHeight="false" outlineLevel="0" collapsed="false">
      <c r="A902" s="8" t="s">
        <v>9381</v>
      </c>
      <c r="B902" s="8" t="s">
        <v>9381</v>
      </c>
      <c r="C902" s="2" t="s">
        <v>9382</v>
      </c>
      <c r="D902" s="2" t="s">
        <v>3070</v>
      </c>
      <c r="E902" s="2" t="s">
        <v>3071</v>
      </c>
      <c r="F902" s="9" t="n">
        <f aca="false">Precios!N902</f>
        <v>122</v>
      </c>
      <c r="G902" s="2" t="n">
        <v>29</v>
      </c>
      <c r="H902" s="10" t="str">
        <f aca="false">Parámetros!$B$28</f>
        <v>Nuevo</v>
      </c>
      <c r="I902" s="10" t="str">
        <f aca="false">Parámetros!$B$29</f>
        <v>Clásica</v>
      </c>
      <c r="J902" s="11" t="s">
        <v>9383</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c r="P902" s="2" t="s">
        <v>9384</v>
      </c>
      <c r="Q902" s="2" t="s">
        <v>1862</v>
      </c>
      <c r="R902" s="2" t="s">
        <v>4863</v>
      </c>
      <c r="S902" s="2" t="s">
        <v>9385</v>
      </c>
      <c r="T902" s="2" t="s">
        <v>9386</v>
      </c>
      <c r="U902" s="2" t="n">
        <v>45</v>
      </c>
      <c r="V902" s="2" t="s">
        <v>100</v>
      </c>
      <c r="W902" s="2" t="n">
        <v>1</v>
      </c>
      <c r="X902" s="2"/>
      <c r="Y902" s="2"/>
      <c r="Z902" s="2"/>
      <c r="AA902" s="2" t="s">
        <v>1242</v>
      </c>
      <c r="AB902" s="2"/>
      <c r="AC902" s="2"/>
      <c r="AD902" s="2"/>
      <c r="AE902" s="2"/>
      <c r="AF902" s="2" t="s">
        <v>9387</v>
      </c>
      <c r="AG902" s="2" t="s">
        <v>9388</v>
      </c>
      <c r="AH902" s="2" t="s">
        <v>9389</v>
      </c>
      <c r="AI902" s="2" t="s">
        <v>9390</v>
      </c>
      <c r="AJ902" s="2"/>
      <c r="AK902" s="2"/>
      <c r="AL902" s="2"/>
      <c r="AM902" s="2"/>
      <c r="AN902" s="2" t="s">
        <v>87</v>
      </c>
      <c r="AO902" s="2" t="s">
        <v>9391</v>
      </c>
      <c r="AP902" s="2" t="s">
        <v>89</v>
      </c>
    </row>
    <row r="903" customFormat="false" ht="15" hidden="false" customHeight="false" outlineLevel="0" collapsed="false">
      <c r="A903" s="8" t="s">
        <v>9392</v>
      </c>
      <c r="B903" s="8" t="s">
        <v>9392</v>
      </c>
      <c r="C903" s="2" t="s">
        <v>9393</v>
      </c>
      <c r="D903" s="2" t="s">
        <v>963</v>
      </c>
      <c r="E903" s="2" t="s">
        <v>964</v>
      </c>
      <c r="F903" s="9" t="n">
        <f aca="false">Precios!N903</f>
        <v>442</v>
      </c>
      <c r="G903" s="2" t="n">
        <v>17</v>
      </c>
      <c r="H903" s="10" t="str">
        <f aca="false">Parámetros!$B$28</f>
        <v>Nuevo</v>
      </c>
      <c r="I903" s="10" t="str">
        <f aca="false">Parámetros!$B$29</f>
        <v>Clásica</v>
      </c>
      <c r="J903" s="11" t="s">
        <v>9394</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c r="P903" s="2" t="s">
        <v>9395</v>
      </c>
      <c r="Q903" s="2" t="s">
        <v>4306</v>
      </c>
      <c r="R903" s="2"/>
      <c r="S903" s="2"/>
      <c r="T903" s="2" t="s">
        <v>4850</v>
      </c>
      <c r="U903" s="2" t="n">
        <v>30</v>
      </c>
      <c r="V903" s="2" t="s">
        <v>130</v>
      </c>
      <c r="W903" s="2" t="n">
        <v>1</v>
      </c>
      <c r="X903" s="2" t="s">
        <v>9396</v>
      </c>
      <c r="Y903" s="2" t="s">
        <v>5387</v>
      </c>
      <c r="Z903" s="2" t="s">
        <v>133</v>
      </c>
      <c r="AA903" s="2"/>
      <c r="AB903" s="2"/>
      <c r="AC903" s="2"/>
      <c r="AD903" s="2"/>
      <c r="AE903" s="2"/>
      <c r="AF903" s="2" t="s">
        <v>9397</v>
      </c>
      <c r="AG903" s="2" t="s">
        <v>9398</v>
      </c>
      <c r="AH903" s="2" t="s">
        <v>9399</v>
      </c>
      <c r="AI903" s="2" t="s">
        <v>9400</v>
      </c>
      <c r="AJ903" s="2"/>
      <c r="AK903" s="2"/>
      <c r="AL903" s="2"/>
      <c r="AM903" s="2"/>
      <c r="AN903" s="2" t="s">
        <v>87</v>
      </c>
      <c r="AO903" s="2" t="s">
        <v>9401</v>
      </c>
      <c r="AP903" s="2" t="s">
        <v>89</v>
      </c>
    </row>
    <row r="904" customFormat="false" ht="15" hidden="false" customHeight="false" outlineLevel="0" collapsed="false">
      <c r="A904" s="8" t="s">
        <v>9402</v>
      </c>
      <c r="B904" s="8" t="s">
        <v>9402</v>
      </c>
      <c r="C904" s="2" t="s">
        <v>9403</v>
      </c>
      <c r="D904" s="2" t="s">
        <v>141</v>
      </c>
      <c r="E904" s="2" t="s">
        <v>142</v>
      </c>
      <c r="F904" s="9" t="n">
        <f aca="false">Precios!N904</f>
        <v>447</v>
      </c>
      <c r="G904" s="2" t="n">
        <v>44</v>
      </c>
      <c r="H904" s="10" t="str">
        <f aca="false">Parámetros!$B$28</f>
        <v>Nuevo</v>
      </c>
      <c r="I904" s="10" t="str">
        <f aca="false">Parámetros!$B$29</f>
        <v>Clásica</v>
      </c>
      <c r="J904" s="11" t="s">
        <v>9404</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c r="P904" s="2" t="s">
        <v>9405</v>
      </c>
      <c r="Q904" s="2" t="s">
        <v>9406</v>
      </c>
      <c r="R904" s="2"/>
      <c r="S904" s="2"/>
      <c r="T904" s="2" t="s">
        <v>4850</v>
      </c>
      <c r="U904" s="2" t="n">
        <v>30</v>
      </c>
      <c r="V904" s="2" t="s">
        <v>130</v>
      </c>
      <c r="W904" s="2" t="n">
        <v>1</v>
      </c>
      <c r="X904" s="2" t="s">
        <v>6981</v>
      </c>
      <c r="Y904" s="2" t="s">
        <v>6982</v>
      </c>
      <c r="Z904" s="2" t="s">
        <v>133</v>
      </c>
      <c r="AA904" s="2"/>
      <c r="AB904" s="2"/>
      <c r="AC904" s="2"/>
      <c r="AD904" s="2"/>
      <c r="AE904" s="2"/>
      <c r="AF904" s="2" t="s">
        <v>9407</v>
      </c>
      <c r="AG904" s="2" t="s">
        <v>9408</v>
      </c>
      <c r="AH904" s="2" t="s">
        <v>9409</v>
      </c>
      <c r="AI904" s="2" t="s">
        <v>9410</v>
      </c>
      <c r="AJ904" s="2"/>
      <c r="AK904" s="2"/>
      <c r="AL904" s="2"/>
      <c r="AM904" s="2"/>
      <c r="AN904" s="2" t="s">
        <v>87</v>
      </c>
      <c r="AO904" s="2" t="s">
        <v>9411</v>
      </c>
      <c r="AP904" s="2" t="s">
        <v>89</v>
      </c>
    </row>
    <row r="905" customFormat="false" ht="15" hidden="false" customHeight="false" outlineLevel="0" collapsed="false">
      <c r="A905" s="8" t="s">
        <v>9412</v>
      </c>
      <c r="B905" s="8" t="s">
        <v>9412</v>
      </c>
      <c r="C905" s="2" t="s">
        <v>9413</v>
      </c>
      <c r="D905" s="2" t="s">
        <v>5988</v>
      </c>
      <c r="E905" s="2" t="s">
        <v>5989</v>
      </c>
      <c r="F905" s="9" t="n">
        <f aca="false">Precios!N905</f>
        <v>96</v>
      </c>
      <c r="G905" s="2" t="n">
        <v>519</v>
      </c>
      <c r="H905" s="10" t="str">
        <f aca="false">Parámetros!$B$28</f>
        <v>Nuevo</v>
      </c>
      <c r="I905" s="10" t="str">
        <f aca="false">Parámetros!$B$29</f>
        <v>Clásica</v>
      </c>
      <c r="J905" s="11" t="s">
        <v>9414</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c r="P905" s="2" t="s">
        <v>6506</v>
      </c>
      <c r="Q905" s="2"/>
      <c r="R905" s="2" t="s">
        <v>9415</v>
      </c>
      <c r="S905" s="2" t="s">
        <v>9416</v>
      </c>
      <c r="T905" s="2" t="s">
        <v>3085</v>
      </c>
      <c r="U905" s="2" t="n">
        <v>113</v>
      </c>
      <c r="V905" s="2" t="s">
        <v>100</v>
      </c>
      <c r="W905" s="2" t="n">
        <v>1</v>
      </c>
      <c r="X905" s="2"/>
      <c r="Y905" s="2"/>
      <c r="Z905" s="2"/>
      <c r="AA905" s="2"/>
      <c r="AB905" s="2"/>
      <c r="AC905" s="2" t="s">
        <v>9417</v>
      </c>
      <c r="AD905" s="2" t="s">
        <v>1000</v>
      </c>
      <c r="AE905" s="2"/>
      <c r="AF905" s="2"/>
      <c r="AG905" s="2" t="s">
        <v>9418</v>
      </c>
      <c r="AH905" s="2" t="s">
        <v>9419</v>
      </c>
      <c r="AI905" s="2" t="s">
        <v>9420</v>
      </c>
      <c r="AJ905" s="2"/>
      <c r="AK905" s="2"/>
      <c r="AL905" s="2"/>
      <c r="AM905" s="2"/>
      <c r="AN905" s="2" t="s">
        <v>172</v>
      </c>
      <c r="AO905" s="2" t="s">
        <v>9421</v>
      </c>
      <c r="AP905" s="2" t="s">
        <v>89</v>
      </c>
    </row>
    <row r="906" customFormat="false" ht="15" hidden="false" customHeight="false" outlineLevel="0" collapsed="false">
      <c r="A906" s="8" t="s">
        <v>9422</v>
      </c>
      <c r="B906" s="8" t="s">
        <v>9422</v>
      </c>
      <c r="C906" s="2" t="s">
        <v>9423</v>
      </c>
      <c r="D906" s="2" t="s">
        <v>159</v>
      </c>
      <c r="E906" s="2" t="s">
        <v>160</v>
      </c>
      <c r="F906" s="9" t="n">
        <f aca="false">Precios!N906</f>
        <v>98</v>
      </c>
      <c r="G906" s="2" t="n">
        <v>301</v>
      </c>
      <c r="H906" s="10" t="str">
        <f aca="false">Parámetros!$B$28</f>
        <v>Nuevo</v>
      </c>
      <c r="I906" s="10" t="str">
        <f aca="false">Parámetros!$B$29</f>
        <v>Clásica</v>
      </c>
      <c r="J906" s="11" t="s">
        <v>9424</v>
      </c>
      <c r="K906" s="10" t="str">
        <f aca="false">Parámetros!$B$30</f>
        <v>Mercado Envíos</v>
      </c>
      <c r="L906" s="2" t="str">
        <f aca="false">IF(F906&gt;=Parámetros!$B$7,"Envío gratis (obligatorio en Mercado Libre)",Parámetros!$B$31)</f>
        <v>A cargo del comprador</v>
      </c>
      <c r="M906" s="10" t="str">
        <f aca="false">Parámetros!$B$32</f>
        <v>No acepto</v>
      </c>
      <c r="N906" s="10" t="str">
        <f aca="false">Parámetros!$B$33</f>
        <v>Sin garantía</v>
      </c>
      <c r="O906" s="2" t="s">
        <v>9425</v>
      </c>
      <c r="P906" s="2" t="s">
        <v>9426</v>
      </c>
      <c r="Q906" s="2" t="s">
        <v>164</v>
      </c>
      <c r="R906" s="2" t="s">
        <v>2897</v>
      </c>
      <c r="S906" s="2" t="s">
        <v>230</v>
      </c>
      <c r="T906" s="2" t="s">
        <v>9427</v>
      </c>
      <c r="U906" s="2" t="n">
        <v>14</v>
      </c>
      <c r="V906" s="2" t="s">
        <v>168</v>
      </c>
      <c r="W906" s="2" t="n">
        <v>1</v>
      </c>
      <c r="X906" s="2"/>
      <c r="Y906" s="2"/>
      <c r="Z906" s="2"/>
      <c r="AA906" s="2" t="s">
        <v>166</v>
      </c>
      <c r="AB906" s="2" t="s">
        <v>230</v>
      </c>
      <c r="AC906" s="2"/>
      <c r="AD906" s="2" t="s">
        <v>103</v>
      </c>
      <c r="AE906" s="2"/>
      <c r="AF906" s="2"/>
      <c r="AG906" s="2" t="s">
        <v>9428</v>
      </c>
      <c r="AH906" s="2" t="s">
        <v>9429</v>
      </c>
      <c r="AI906" s="2"/>
      <c r="AJ906" s="2"/>
      <c r="AK906" s="2"/>
      <c r="AL906" s="2"/>
      <c r="AM906" s="2"/>
      <c r="AN906" s="2" t="s">
        <v>172</v>
      </c>
      <c r="AO906" s="2" t="s">
        <v>9430</v>
      </c>
      <c r="AP906" s="2" t="s">
        <v>89</v>
      </c>
    </row>
    <row r="907" customFormat="false" ht="15" hidden="false" customHeight="false" outlineLevel="0" collapsed="false">
      <c r="A907" s="8" t="s">
        <v>9431</v>
      </c>
      <c r="B907" s="8" t="s">
        <v>9431</v>
      </c>
      <c r="C907" s="2" t="s">
        <v>9432</v>
      </c>
      <c r="D907" s="2" t="s">
        <v>2118</v>
      </c>
      <c r="E907" s="2" t="s">
        <v>2119</v>
      </c>
      <c r="F907" s="9" t="n">
        <f aca="false">Precios!N907</f>
        <v>107</v>
      </c>
      <c r="G907" s="2" t="n">
        <v>42</v>
      </c>
      <c r="H907" s="10" t="str">
        <f aca="false">Parámetros!$B$28</f>
        <v>Nuevo</v>
      </c>
      <c r="I907" s="10" t="str">
        <f aca="false">Parámetros!$B$29</f>
        <v>Clásica</v>
      </c>
      <c r="J907" s="11" t="s">
        <v>9433</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c r="P907" s="2" t="s">
        <v>4767</v>
      </c>
      <c r="Q907" s="2" t="s">
        <v>332</v>
      </c>
      <c r="R907" s="2" t="s">
        <v>9434</v>
      </c>
      <c r="S907" s="2" t="s">
        <v>4769</v>
      </c>
      <c r="T907" s="2" t="s">
        <v>9435</v>
      </c>
      <c r="U907" s="2" t="n">
        <v>200</v>
      </c>
      <c r="V907" s="2" t="s">
        <v>100</v>
      </c>
      <c r="W907" s="2" t="n">
        <v>1</v>
      </c>
      <c r="X907" s="2"/>
      <c r="Y907" s="2"/>
      <c r="Z907" s="2"/>
      <c r="AA907" s="2"/>
      <c r="AB907" s="2"/>
      <c r="AC907" s="2"/>
      <c r="AD907" s="2"/>
      <c r="AE907" s="2"/>
      <c r="AF907" s="2"/>
      <c r="AG907" s="2" t="s">
        <v>9436</v>
      </c>
      <c r="AH907" s="2" t="s">
        <v>9437</v>
      </c>
      <c r="AI907" s="2" t="s">
        <v>9438</v>
      </c>
      <c r="AJ907" s="2"/>
      <c r="AK907" s="2"/>
      <c r="AL907" s="2"/>
      <c r="AM907" s="2"/>
      <c r="AN907" s="2" t="s">
        <v>172</v>
      </c>
      <c r="AO907" s="2" t="s">
        <v>9439</v>
      </c>
      <c r="AP907" s="2" t="s">
        <v>89</v>
      </c>
    </row>
    <row r="908" customFormat="false" ht="15" hidden="false" customHeight="false" outlineLevel="0" collapsed="false">
      <c r="A908" s="8" t="s">
        <v>9440</v>
      </c>
      <c r="B908" s="8" t="s">
        <v>9440</v>
      </c>
      <c r="C908" s="2" t="s">
        <v>9441</v>
      </c>
      <c r="D908" s="2" t="s">
        <v>4738</v>
      </c>
      <c r="E908" s="2" t="s">
        <v>4739</v>
      </c>
      <c r="F908" s="9" t="n">
        <f aca="false">Precios!N908</f>
        <v>50</v>
      </c>
      <c r="G908" s="2" t="n">
        <v>399</v>
      </c>
      <c r="H908" s="10" t="str">
        <f aca="false">Parámetros!$B$28</f>
        <v>Nuevo</v>
      </c>
      <c r="I908" s="10" t="str">
        <f aca="false">Parámetros!$B$29</f>
        <v>Clásica</v>
      </c>
      <c r="J908" s="11" t="s">
        <v>9442</v>
      </c>
      <c r="K908" s="10" t="str">
        <f aca="false">Parámetros!$B$30</f>
        <v>Mercado Envíos</v>
      </c>
      <c r="L908" s="2" t="str">
        <f aca="false">IF(F908&gt;=Parámetros!$B$7,"Envío gratis (obligatorio en Mercado Libre)",Parámetros!$B$31)</f>
        <v>A cargo del comprador</v>
      </c>
      <c r="M908" s="10" t="str">
        <f aca="false">Parámetros!$B$32</f>
        <v>No acepto</v>
      </c>
      <c r="N908" s="10" t="str">
        <f aca="false">Parámetros!$B$33</f>
        <v>Sin garantía</v>
      </c>
      <c r="O908" s="2"/>
      <c r="P908" s="2" t="s">
        <v>2121</v>
      </c>
      <c r="Q908" s="2" t="s">
        <v>594</v>
      </c>
      <c r="R908" s="2" t="s">
        <v>9443</v>
      </c>
      <c r="S908" s="2" t="s">
        <v>9444</v>
      </c>
      <c r="T908" s="2" t="s">
        <v>2438</v>
      </c>
      <c r="U908" s="2" t="n">
        <v>200</v>
      </c>
      <c r="V908" s="2" t="s">
        <v>77</v>
      </c>
      <c r="W908" s="2" t="n">
        <v>1</v>
      </c>
      <c r="X908" s="2"/>
      <c r="Y908" s="2"/>
      <c r="Z908" s="2"/>
      <c r="AA908" s="2"/>
      <c r="AB908" s="2"/>
      <c r="AC908" s="2" t="s">
        <v>9445</v>
      </c>
      <c r="AD908" s="2"/>
      <c r="AE908" s="2" t="s">
        <v>7728</v>
      </c>
      <c r="AF908" s="2"/>
      <c r="AG908" s="2" t="s">
        <v>9446</v>
      </c>
      <c r="AH908" s="2" t="s">
        <v>9447</v>
      </c>
      <c r="AI908" s="2"/>
      <c r="AJ908" s="2"/>
      <c r="AK908" s="2"/>
      <c r="AL908" s="2"/>
      <c r="AM908" s="2"/>
      <c r="AN908" s="2" t="s">
        <v>172</v>
      </c>
      <c r="AO908" s="2" t="s">
        <v>9448</v>
      </c>
      <c r="AP908" s="2" t="s">
        <v>89</v>
      </c>
    </row>
    <row r="909" customFormat="false" ht="15" hidden="false" customHeight="false" outlineLevel="0" collapsed="false">
      <c r="A909" s="8" t="s">
        <v>9449</v>
      </c>
      <c r="B909" s="8" t="s">
        <v>9449</v>
      </c>
      <c r="C909" s="2" t="s">
        <v>9450</v>
      </c>
      <c r="D909" s="2" t="s">
        <v>5988</v>
      </c>
      <c r="E909" s="2" t="s">
        <v>5989</v>
      </c>
      <c r="F909" s="9" t="n">
        <f aca="false">Precios!N909</f>
        <v>96</v>
      </c>
      <c r="G909" s="2" t="n">
        <v>111</v>
      </c>
      <c r="H909" s="10" t="str">
        <f aca="false">Parámetros!$B$28</f>
        <v>Nuevo</v>
      </c>
      <c r="I909" s="10" t="str">
        <f aca="false">Parámetros!$B$29</f>
        <v>Clásica</v>
      </c>
      <c r="J909" s="11" t="s">
        <v>9451</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c r="P909" s="2" t="s">
        <v>9452</v>
      </c>
      <c r="Q909" s="2" t="s">
        <v>9453</v>
      </c>
      <c r="R909" s="2" t="s">
        <v>9454</v>
      </c>
      <c r="S909" s="2" t="s">
        <v>3085</v>
      </c>
      <c r="T909" s="2" t="s">
        <v>3085</v>
      </c>
      <c r="U909" s="2" t="n">
        <v>150</v>
      </c>
      <c r="V909" s="2" t="s">
        <v>77</v>
      </c>
      <c r="W909" s="2" t="n">
        <v>1</v>
      </c>
      <c r="X909" s="2"/>
      <c r="Y909" s="2"/>
      <c r="Z909" s="2"/>
      <c r="AA909" s="2"/>
      <c r="AB909" s="2"/>
      <c r="AC909" s="2" t="s">
        <v>9455</v>
      </c>
      <c r="AD909" s="2" t="s">
        <v>1000</v>
      </c>
      <c r="AE909" s="2"/>
      <c r="AF909" s="2"/>
      <c r="AG909" s="2" t="s">
        <v>9456</v>
      </c>
      <c r="AH909" s="2" t="s">
        <v>9457</v>
      </c>
      <c r="AI909" s="2" t="s">
        <v>9458</v>
      </c>
      <c r="AJ909" s="2"/>
      <c r="AK909" s="2"/>
      <c r="AL909" s="2"/>
      <c r="AM909" s="2"/>
      <c r="AN909" s="2" t="s">
        <v>172</v>
      </c>
      <c r="AO909" s="2" t="s">
        <v>9459</v>
      </c>
      <c r="AP909" s="2" t="s">
        <v>89</v>
      </c>
    </row>
    <row r="910" customFormat="false" ht="15" hidden="false" customHeight="false" outlineLevel="0" collapsed="false">
      <c r="A910" s="8" t="s">
        <v>9460</v>
      </c>
      <c r="B910" s="8" t="s">
        <v>9460</v>
      </c>
      <c r="C910" s="2" t="s">
        <v>9461</v>
      </c>
      <c r="D910" s="2" t="s">
        <v>963</v>
      </c>
      <c r="E910" s="2" t="s">
        <v>964</v>
      </c>
      <c r="F910" s="9" t="n">
        <f aca="false">Precios!N910</f>
        <v>726</v>
      </c>
      <c r="G910" s="2" t="n">
        <v>3</v>
      </c>
      <c r="H910" s="10" t="str">
        <f aca="false">Parámetros!$B$28</f>
        <v>Nuevo</v>
      </c>
      <c r="I910" s="10" t="str">
        <f aca="false">Parámetros!$B$29</f>
        <v>Clásica</v>
      </c>
      <c r="J910" s="11" t="s">
        <v>9462</v>
      </c>
      <c r="K910" s="10" t="str">
        <f aca="false">Parámetros!$B$30</f>
        <v>Mercado Envíos</v>
      </c>
      <c r="L910" s="2" t="str">
        <f aca="false">IF(F910&gt;=Parámetros!$B$7,"Envío gratis (obligatorio en Mercado Libre)",Parámetros!$B$31)</f>
        <v>Envío gratis (obligatorio en Mercado Libre)</v>
      </c>
      <c r="M910" s="10" t="str">
        <f aca="false">Parámetros!$B$32</f>
        <v>No acepto</v>
      </c>
      <c r="N910" s="10" t="str">
        <f aca="false">Parámetros!$B$33</f>
        <v>Sin garantía</v>
      </c>
      <c r="O910" s="2"/>
      <c r="P910" s="2" t="s">
        <v>9463</v>
      </c>
      <c r="Q910" s="2" t="s">
        <v>1022</v>
      </c>
      <c r="R910" s="2"/>
      <c r="S910" s="2"/>
      <c r="T910" s="2" t="s">
        <v>4977</v>
      </c>
      <c r="U910" s="2" t="n">
        <v>28</v>
      </c>
      <c r="V910" s="2" t="s">
        <v>130</v>
      </c>
      <c r="W910" s="2" t="n">
        <v>28</v>
      </c>
      <c r="X910" s="2" t="s">
        <v>9464</v>
      </c>
      <c r="Y910" s="2" t="s">
        <v>9465</v>
      </c>
      <c r="Z910" s="2" t="s">
        <v>133</v>
      </c>
      <c r="AA910" s="2" t="s">
        <v>81</v>
      </c>
      <c r="AB910" s="2"/>
      <c r="AC910" s="2"/>
      <c r="AD910" s="2"/>
      <c r="AE910" s="2"/>
      <c r="AF910" s="2"/>
      <c r="AG910" s="2" t="s">
        <v>9466</v>
      </c>
      <c r="AH910" s="2" t="s">
        <v>9467</v>
      </c>
      <c r="AI910" s="2" t="s">
        <v>9468</v>
      </c>
      <c r="AJ910" s="2"/>
      <c r="AK910" s="2"/>
      <c r="AL910" s="2"/>
      <c r="AM910" s="2"/>
      <c r="AN910" s="2" t="s">
        <v>87</v>
      </c>
      <c r="AO910" s="2" t="s">
        <v>9469</v>
      </c>
      <c r="AP910" s="2" t="s">
        <v>89</v>
      </c>
    </row>
    <row r="911" customFormat="false" ht="15" hidden="false" customHeight="false" outlineLevel="0" collapsed="false">
      <c r="A911" s="8" t="s">
        <v>9470</v>
      </c>
      <c r="B911" s="8" t="s">
        <v>9470</v>
      </c>
      <c r="C911" s="2" t="s">
        <v>9471</v>
      </c>
      <c r="D911" s="2" t="s">
        <v>993</v>
      </c>
      <c r="E911" s="2" t="s">
        <v>994</v>
      </c>
      <c r="F911" s="9" t="n">
        <f aca="false">Precios!N911</f>
        <v>556</v>
      </c>
      <c r="G911" s="2" t="n">
        <v>3</v>
      </c>
      <c r="H911" s="10" t="str">
        <f aca="false">Parámetros!$B$28</f>
        <v>Nuevo</v>
      </c>
      <c r="I911" s="10" t="str">
        <f aca="false">Parámetros!$B$29</f>
        <v>Clásica</v>
      </c>
      <c r="J911" s="11" t="s">
        <v>9472</v>
      </c>
      <c r="K911" s="10" t="str">
        <f aca="false">Parámetros!$B$30</f>
        <v>Mercado Envíos</v>
      </c>
      <c r="L911" s="2" t="str">
        <f aca="false">IF(F911&gt;=Parámetros!$B$7,"Envío gratis (obligatorio en Mercado Libre)",Parámetros!$B$31)</f>
        <v>Envío gratis (obligatorio en Mercado Libre)</v>
      </c>
      <c r="M911" s="10" t="str">
        <f aca="false">Parámetros!$B$32</f>
        <v>No acepto</v>
      </c>
      <c r="N911" s="10" t="str">
        <f aca="false">Parámetros!$B$33</f>
        <v>Sin garantía</v>
      </c>
      <c r="O911" s="2"/>
      <c r="P911" s="2" t="s">
        <v>9473</v>
      </c>
      <c r="Q911" s="2" t="s">
        <v>874</v>
      </c>
      <c r="R911" s="2" t="s">
        <v>9474</v>
      </c>
      <c r="S911" s="2"/>
      <c r="T911" s="2" t="s">
        <v>4826</v>
      </c>
      <c r="U911" s="2" t="n">
        <v>30</v>
      </c>
      <c r="V911" s="2" t="s">
        <v>217</v>
      </c>
      <c r="W911" s="2" t="n">
        <v>30</v>
      </c>
      <c r="X911" s="2" t="s">
        <v>9475</v>
      </c>
      <c r="Y911" s="2" t="s">
        <v>9476</v>
      </c>
      <c r="Z911" s="2" t="s">
        <v>133</v>
      </c>
      <c r="AA911" s="2" t="s">
        <v>81</v>
      </c>
      <c r="AB911" s="2"/>
      <c r="AC911" s="2"/>
      <c r="AD911" s="2" t="s">
        <v>1000</v>
      </c>
      <c r="AE911" s="2"/>
      <c r="AF911" s="2" t="s">
        <v>9477</v>
      </c>
      <c r="AG911" s="2" t="s">
        <v>9478</v>
      </c>
      <c r="AH911" s="2" t="s">
        <v>9479</v>
      </c>
      <c r="AI911" s="2" t="s">
        <v>9480</v>
      </c>
      <c r="AJ911" s="2"/>
      <c r="AK911" s="2"/>
      <c r="AL911" s="2"/>
      <c r="AM911" s="2"/>
      <c r="AN911" s="2" t="s">
        <v>87</v>
      </c>
      <c r="AO911" s="2" t="s">
        <v>9481</v>
      </c>
      <c r="AP911" s="2" t="s">
        <v>89</v>
      </c>
    </row>
    <row r="912" customFormat="false" ht="15" hidden="false" customHeight="false" outlineLevel="0" collapsed="false">
      <c r="A912" s="8" t="s">
        <v>9482</v>
      </c>
      <c r="B912" s="8" t="s">
        <v>9482</v>
      </c>
      <c r="C912" s="2" t="s">
        <v>9483</v>
      </c>
      <c r="D912" s="2" t="s">
        <v>5565</v>
      </c>
      <c r="E912" s="2" t="s">
        <v>5566</v>
      </c>
      <c r="F912" s="9" t="n">
        <f aca="false">Precios!N912</f>
        <v>119</v>
      </c>
      <c r="G912" s="2" t="n">
        <v>271</v>
      </c>
      <c r="H912" s="10" t="str">
        <f aca="false">Parámetros!$B$28</f>
        <v>Nuevo</v>
      </c>
      <c r="I912" s="10" t="str">
        <f aca="false">Parámetros!$B$29</f>
        <v>Clásica</v>
      </c>
      <c r="J912" s="11" t="s">
        <v>9484</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5568</v>
      </c>
      <c r="Q912" s="2"/>
      <c r="R912" s="2" t="s">
        <v>9485</v>
      </c>
      <c r="S912" s="2" t="s">
        <v>9486</v>
      </c>
      <c r="T912" s="2" t="s">
        <v>5572</v>
      </c>
      <c r="U912" s="2" t="n">
        <v>3</v>
      </c>
      <c r="V912" s="2" t="s">
        <v>6557</v>
      </c>
      <c r="W912" s="2" t="n">
        <v>3</v>
      </c>
      <c r="X912" s="2"/>
      <c r="Y912" s="2"/>
      <c r="Z912" s="2"/>
      <c r="AA912" s="2"/>
      <c r="AB912" s="2"/>
      <c r="AC912" s="2"/>
      <c r="AD912" s="2"/>
      <c r="AE912" s="2"/>
      <c r="AF912" s="2"/>
      <c r="AG912" s="2" t="s">
        <v>9487</v>
      </c>
      <c r="AH912" s="2" t="s">
        <v>9488</v>
      </c>
      <c r="AI912" s="2"/>
      <c r="AJ912" s="2"/>
      <c r="AK912" s="2"/>
      <c r="AL912" s="2"/>
      <c r="AM912" s="2"/>
      <c r="AN912" s="2" t="s">
        <v>87</v>
      </c>
      <c r="AO912" s="2" t="s">
        <v>9489</v>
      </c>
      <c r="AP912" s="2" t="s">
        <v>89</v>
      </c>
    </row>
    <row r="913" customFormat="false" ht="15" hidden="false" customHeight="false" outlineLevel="0" collapsed="false">
      <c r="A913" s="8" t="s">
        <v>9490</v>
      </c>
      <c r="B913" s="8" t="s">
        <v>9490</v>
      </c>
      <c r="C913" s="2" t="s">
        <v>9491</v>
      </c>
      <c r="D913" s="2" t="s">
        <v>5534</v>
      </c>
      <c r="E913" s="2" t="s">
        <v>5535</v>
      </c>
      <c r="F913" s="9" t="n">
        <f aca="false">Precios!N913</f>
        <v>196</v>
      </c>
      <c r="G913" s="2" t="n">
        <v>117</v>
      </c>
      <c r="H913" s="10" t="str">
        <f aca="false">Parámetros!$B$28</f>
        <v>Nuevo</v>
      </c>
      <c r="I913" s="10" t="str">
        <f aca="false">Parámetros!$B$29</f>
        <v>Clásica</v>
      </c>
      <c r="J913" s="11" t="s">
        <v>9492</v>
      </c>
      <c r="K913" s="10" t="str">
        <f aca="false">Parámetros!$B$30</f>
        <v>Mercado Envíos</v>
      </c>
      <c r="L913" s="2" t="str">
        <f aca="false">IF(F913&gt;=Parámetros!$B$7,"Envío gratis (obligatorio en Mercado Libre)",Parámetros!$B$31)</f>
        <v>A cargo del comprador</v>
      </c>
      <c r="M913" s="10" t="str">
        <f aca="false">Parámetros!$B$32</f>
        <v>No acepto</v>
      </c>
      <c r="N913" s="10" t="str">
        <f aca="false">Parámetros!$B$33</f>
        <v>Sin garantía</v>
      </c>
      <c r="O913" s="2"/>
      <c r="P913" s="2" t="s">
        <v>5537</v>
      </c>
      <c r="Q913" s="2"/>
      <c r="R913" s="2" t="s">
        <v>9162</v>
      </c>
      <c r="S913" s="2" t="s">
        <v>9493</v>
      </c>
      <c r="T913" s="2" t="s">
        <v>9494</v>
      </c>
      <c r="U913" s="2" t="n">
        <v>400</v>
      </c>
      <c r="V913" s="2" t="s">
        <v>100</v>
      </c>
      <c r="W913" s="2" t="n">
        <v>1</v>
      </c>
      <c r="X913" s="2"/>
      <c r="Y913" s="2"/>
      <c r="Z913" s="2"/>
      <c r="AA913" s="2"/>
      <c r="AB913" s="2"/>
      <c r="AC913" s="2"/>
      <c r="AD913" s="2"/>
      <c r="AE913" s="2"/>
      <c r="AF913" s="2"/>
      <c r="AG913" s="2" t="s">
        <v>9495</v>
      </c>
      <c r="AH913" s="2" t="s">
        <v>9496</v>
      </c>
      <c r="AI913" s="2"/>
      <c r="AJ913" s="2"/>
      <c r="AK913" s="2"/>
      <c r="AL913" s="2"/>
      <c r="AM913" s="2"/>
      <c r="AN913" s="2" t="s">
        <v>172</v>
      </c>
      <c r="AO913" s="2" t="s">
        <v>9497</v>
      </c>
      <c r="AP913" s="2" t="s">
        <v>89</v>
      </c>
    </row>
    <row r="914" customFormat="false" ht="15" hidden="false" customHeight="false" outlineLevel="0" collapsed="false">
      <c r="A914" s="8" t="s">
        <v>9498</v>
      </c>
      <c r="B914" s="8" t="s">
        <v>9498</v>
      </c>
      <c r="C914" s="2" t="s">
        <v>9499</v>
      </c>
      <c r="D914" s="2" t="s">
        <v>345</v>
      </c>
      <c r="E914" s="2" t="s">
        <v>346</v>
      </c>
      <c r="F914" s="9" t="n">
        <f aca="false">Precios!N914</f>
        <v>262</v>
      </c>
      <c r="G914" s="2" t="n">
        <v>31</v>
      </c>
      <c r="H914" s="10" t="str">
        <f aca="false">Parámetros!$B$28</f>
        <v>Nuevo</v>
      </c>
      <c r="I914" s="10" t="str">
        <f aca="false">Parámetros!$B$29</f>
        <v>Clásica</v>
      </c>
      <c r="J914" s="11" t="s">
        <v>9500</v>
      </c>
      <c r="K914" s="10" t="str">
        <f aca="false">Parámetros!$B$30</f>
        <v>Mercado Envíos</v>
      </c>
      <c r="L914" s="2" t="str">
        <f aca="false">IF(F914&gt;=Parámetros!$B$7,"Envío gratis (obligatorio en Mercado Libre)",Parámetros!$B$31)</f>
        <v>A cargo del comprador</v>
      </c>
      <c r="M914" s="10" t="str">
        <f aca="false">Parámetros!$B$32</f>
        <v>No acepto</v>
      </c>
      <c r="N914" s="10" t="str">
        <f aca="false">Parámetros!$B$33</f>
        <v>Sin garantía</v>
      </c>
      <c r="O914" s="2"/>
      <c r="P914" s="2" t="s">
        <v>751</v>
      </c>
      <c r="Q914" s="2" t="s">
        <v>349</v>
      </c>
      <c r="R914" s="2" t="s">
        <v>752</v>
      </c>
      <c r="S914" s="2"/>
      <c r="T914" s="2" t="s">
        <v>9501</v>
      </c>
      <c r="U914" s="2" t="n">
        <v>3</v>
      </c>
      <c r="V914" s="2" t="s">
        <v>77</v>
      </c>
      <c r="W914" s="2" t="n">
        <v>1</v>
      </c>
      <c r="X914" s="2" t="s">
        <v>9502</v>
      </c>
      <c r="Y914" s="2" t="s">
        <v>9503</v>
      </c>
      <c r="Z914" s="2" t="s">
        <v>80</v>
      </c>
      <c r="AA914" s="2" t="s">
        <v>81</v>
      </c>
      <c r="AB914" s="2"/>
      <c r="AC914" s="2"/>
      <c r="AD914" s="2"/>
      <c r="AE914" s="2"/>
      <c r="AF914" s="2"/>
      <c r="AG914" s="2" t="s">
        <v>9504</v>
      </c>
      <c r="AH914" s="2" t="s">
        <v>9505</v>
      </c>
      <c r="AI914" s="2" t="s">
        <v>9506</v>
      </c>
      <c r="AJ914" s="2" t="s">
        <v>9507</v>
      </c>
      <c r="AK914" s="2"/>
      <c r="AL914" s="2"/>
      <c r="AM914" s="2"/>
      <c r="AN914" s="2" t="s">
        <v>87</v>
      </c>
      <c r="AO914" s="2" t="s">
        <v>9508</v>
      </c>
      <c r="AP914" s="2" t="s">
        <v>89</v>
      </c>
    </row>
    <row r="915" customFormat="false" ht="15" hidden="false" customHeight="false" outlineLevel="0" collapsed="false">
      <c r="A915" s="8" t="s">
        <v>9509</v>
      </c>
      <c r="B915" s="8" t="s">
        <v>9509</v>
      </c>
      <c r="C915" s="2" t="s">
        <v>9510</v>
      </c>
      <c r="D915" s="2" t="s">
        <v>542</v>
      </c>
      <c r="E915" s="2" t="s">
        <v>543</v>
      </c>
      <c r="F915" s="9" t="n">
        <f aca="false">Precios!N915</f>
        <v>395</v>
      </c>
      <c r="G915" s="2" t="n">
        <v>4</v>
      </c>
      <c r="H915" s="10" t="str">
        <f aca="false">Parámetros!$B$28</f>
        <v>Nuevo</v>
      </c>
      <c r="I915" s="10" t="str">
        <f aca="false">Parámetros!$B$29</f>
        <v>Clásica</v>
      </c>
      <c r="J915" s="11" t="s">
        <v>9511</v>
      </c>
      <c r="K915" s="10" t="str">
        <f aca="false">Parámetros!$B$30</f>
        <v>Mercado Envíos</v>
      </c>
      <c r="L915" s="2" t="str">
        <f aca="false">IF(F915&gt;=Parámetros!$B$7,"Envío gratis (obligatorio en Mercado Libre)",Parámetros!$B$31)</f>
        <v>Envío gratis (obligatorio en Mercado Libre)</v>
      </c>
      <c r="M915" s="10" t="str">
        <f aca="false">Parámetros!$B$32</f>
        <v>No acepto</v>
      </c>
      <c r="N915" s="10" t="str">
        <f aca="false">Parámetros!$B$33</f>
        <v>Sin garantía</v>
      </c>
      <c r="O915" s="2"/>
      <c r="P915" s="2" t="s">
        <v>9512</v>
      </c>
      <c r="Q915" s="2" t="s">
        <v>126</v>
      </c>
      <c r="R915" s="2" t="s">
        <v>1085</v>
      </c>
      <c r="S915" s="2"/>
      <c r="T915" s="2" t="s">
        <v>9513</v>
      </c>
      <c r="U915" s="2" t="n">
        <v>1</v>
      </c>
      <c r="V915" s="2" t="s">
        <v>77</v>
      </c>
      <c r="W915" s="2" t="n">
        <v>1</v>
      </c>
      <c r="X915" s="2" t="s">
        <v>9514</v>
      </c>
      <c r="Y915" s="2" t="s">
        <v>9515</v>
      </c>
      <c r="Z915" s="2" t="s">
        <v>80</v>
      </c>
      <c r="AA915" s="2" t="s">
        <v>81</v>
      </c>
      <c r="AB915" s="2"/>
      <c r="AC915" s="2"/>
      <c r="AD915" s="2" t="s">
        <v>1000</v>
      </c>
      <c r="AE915" s="2"/>
      <c r="AF915" s="2"/>
      <c r="AG915" s="2" t="s">
        <v>9516</v>
      </c>
      <c r="AH915" s="2" t="s">
        <v>9517</v>
      </c>
      <c r="AI915" s="2" t="s">
        <v>9518</v>
      </c>
      <c r="AJ915" s="2"/>
      <c r="AK915" s="2"/>
      <c r="AL915" s="2"/>
      <c r="AM915" s="2"/>
      <c r="AN915" s="2" t="s">
        <v>87</v>
      </c>
      <c r="AO915" s="2" t="s">
        <v>9519</v>
      </c>
      <c r="AP915" s="2" t="s">
        <v>89</v>
      </c>
    </row>
    <row r="916" customFormat="false" ht="15" hidden="false" customHeight="false" outlineLevel="0" collapsed="false">
      <c r="A916" s="8" t="s">
        <v>9520</v>
      </c>
      <c r="B916" s="8" t="s">
        <v>9520</v>
      </c>
      <c r="C916" s="2" t="s">
        <v>9521</v>
      </c>
      <c r="D916" s="2" t="s">
        <v>8682</v>
      </c>
      <c r="E916" s="2" t="s">
        <v>8683</v>
      </c>
      <c r="F916" s="9" t="n">
        <f aca="false">Precios!N916</f>
        <v>126</v>
      </c>
      <c r="G916" s="2" t="n">
        <v>51</v>
      </c>
      <c r="H916" s="10" t="str">
        <f aca="false">Parámetros!$B$28</f>
        <v>Nuevo</v>
      </c>
      <c r="I916" s="10" t="str">
        <f aca="false">Parámetros!$B$29</f>
        <v>Clásica</v>
      </c>
      <c r="J916" s="11" t="s">
        <v>9522</v>
      </c>
      <c r="K916" s="10" t="str">
        <f aca="false">Parámetros!$B$30</f>
        <v>Mercado Envíos</v>
      </c>
      <c r="L916" s="2" t="str">
        <f aca="false">IF(F916&gt;=Parámetros!$B$7,"Envío gratis (obligatorio en Mercado Libre)",Parámetros!$B$31)</f>
        <v>A cargo del comprador</v>
      </c>
      <c r="M916" s="10" t="str">
        <f aca="false">Parámetros!$B$32</f>
        <v>No acepto</v>
      </c>
      <c r="N916" s="10" t="str">
        <f aca="false">Parámetros!$B$33</f>
        <v>Sin garantía</v>
      </c>
      <c r="O916" s="2"/>
      <c r="P916" s="2" t="s">
        <v>593</v>
      </c>
      <c r="Q916" s="2" t="s">
        <v>594</v>
      </c>
      <c r="R916" s="2" t="s">
        <v>8471</v>
      </c>
      <c r="S916" s="2" t="s">
        <v>8687</v>
      </c>
      <c r="T916" s="2" t="s">
        <v>9523</v>
      </c>
      <c r="U916" s="2" t="n">
        <v>25</v>
      </c>
      <c r="V916" s="2" t="s">
        <v>4590</v>
      </c>
      <c r="W916" s="2" t="n">
        <v>2</v>
      </c>
      <c r="X916" s="2"/>
      <c r="Y916" s="2"/>
      <c r="Z916" s="2"/>
      <c r="AA916" s="2"/>
      <c r="AB916" s="2"/>
      <c r="AC916" s="2"/>
      <c r="AD916" s="2"/>
      <c r="AE916" s="2"/>
      <c r="AF916" s="2"/>
      <c r="AG916" s="2" t="s">
        <v>9524</v>
      </c>
      <c r="AH916" s="2"/>
      <c r="AI916" s="2"/>
      <c r="AJ916" s="2"/>
      <c r="AK916" s="2"/>
      <c r="AL916" s="2"/>
      <c r="AM916" s="2"/>
      <c r="AN916" s="2" t="s">
        <v>172</v>
      </c>
      <c r="AO916" s="2" t="s">
        <v>9525</v>
      </c>
      <c r="AP916" s="2" t="s">
        <v>89</v>
      </c>
    </row>
    <row r="917" customFormat="false" ht="15" hidden="false" customHeight="false" outlineLevel="0" collapsed="false">
      <c r="A917" s="8" t="s">
        <v>9526</v>
      </c>
      <c r="B917" s="8" t="s">
        <v>9526</v>
      </c>
      <c r="C917" s="2" t="s">
        <v>9527</v>
      </c>
      <c r="D917" s="2" t="s">
        <v>448</v>
      </c>
      <c r="E917" s="2" t="s">
        <v>449</v>
      </c>
      <c r="F917" s="9" t="n">
        <f aca="false">Precios!N917</f>
        <v>714</v>
      </c>
      <c r="G917" s="2" t="n">
        <v>31</v>
      </c>
      <c r="H917" s="10" t="str">
        <f aca="false">Parámetros!$B$28</f>
        <v>Nuevo</v>
      </c>
      <c r="I917" s="10" t="str">
        <f aca="false">Parámetros!$B$29</f>
        <v>Clásica</v>
      </c>
      <c r="J917" s="11" t="s">
        <v>9528</v>
      </c>
      <c r="K917" s="10" t="str">
        <f aca="false">Parámetros!$B$30</f>
        <v>Mercado Envíos</v>
      </c>
      <c r="L917" s="2" t="str">
        <f aca="false">IF(F917&gt;=Parámetros!$B$7,"Envío gratis (obligatorio en Mercado Libre)",Parámetros!$B$31)</f>
        <v>Envío gratis (obligatorio en Mercado Libre)</v>
      </c>
      <c r="M917" s="10" t="str">
        <f aca="false">Parámetros!$B$32</f>
        <v>No acepto</v>
      </c>
      <c r="N917" s="10" t="str">
        <f aca="false">Parámetros!$B$33</f>
        <v>Sin garantía</v>
      </c>
      <c r="O917" s="2"/>
      <c r="P917" s="2" t="s">
        <v>5283</v>
      </c>
      <c r="Q917" s="2" t="s">
        <v>830</v>
      </c>
      <c r="R917" s="2"/>
      <c r="S917" s="2"/>
      <c r="T917" s="2" t="s">
        <v>9529</v>
      </c>
      <c r="U917" s="2" t="n">
        <v>60</v>
      </c>
      <c r="V917" s="2" t="s">
        <v>77</v>
      </c>
      <c r="W917" s="2" t="n">
        <v>1</v>
      </c>
      <c r="X917" s="2" t="s">
        <v>5284</v>
      </c>
      <c r="Y917" s="2" t="s">
        <v>3256</v>
      </c>
      <c r="Z917" s="2" t="s">
        <v>133</v>
      </c>
      <c r="AA917" s="2" t="s">
        <v>1026</v>
      </c>
      <c r="AB917" s="2"/>
      <c r="AC917" s="2"/>
      <c r="AD917" s="2"/>
      <c r="AE917" s="2"/>
      <c r="AF917" s="2" t="s">
        <v>9530</v>
      </c>
      <c r="AG917" s="2" t="s">
        <v>9531</v>
      </c>
      <c r="AH917" s="2" t="s">
        <v>9532</v>
      </c>
      <c r="AI917" s="2"/>
      <c r="AJ917" s="2"/>
      <c r="AK917" s="2"/>
      <c r="AL917" s="2"/>
      <c r="AM917" s="2"/>
      <c r="AN917" s="2" t="s">
        <v>87</v>
      </c>
      <c r="AO917" s="2" t="s">
        <v>9533</v>
      </c>
      <c r="AP917" s="2" t="s">
        <v>89</v>
      </c>
    </row>
    <row r="918" customFormat="false" ht="15" hidden="false" customHeight="false" outlineLevel="0" collapsed="false">
      <c r="A918" s="8" t="s">
        <v>9534</v>
      </c>
      <c r="B918" s="8" t="s">
        <v>9534</v>
      </c>
      <c r="C918" s="2" t="s">
        <v>9535</v>
      </c>
      <c r="D918" s="2" t="s">
        <v>327</v>
      </c>
      <c r="E918" s="2" t="s">
        <v>328</v>
      </c>
      <c r="F918" s="9" t="n">
        <f aca="false">Precios!N918</f>
        <v>69</v>
      </c>
      <c r="G918" s="2" t="n">
        <v>838</v>
      </c>
      <c r="H918" s="10" t="str">
        <f aca="false">Parámetros!$B$28</f>
        <v>Nuevo</v>
      </c>
      <c r="I918" s="10" t="str">
        <f aca="false">Parámetros!$B$29</f>
        <v>Clásica</v>
      </c>
      <c r="J918" s="11" t="s">
        <v>9536</v>
      </c>
      <c r="K918" s="10" t="str">
        <f aca="false">Parámetros!$B$30</f>
        <v>Mercado Envíos</v>
      </c>
      <c r="L918" s="2" t="str">
        <f aca="false">IF(F918&gt;=Parámetros!$B$7,"Envío gratis (obligatorio en Mercado Libre)",Parámetros!$B$31)</f>
        <v>A cargo del comprador</v>
      </c>
      <c r="M918" s="10" t="str">
        <f aca="false">Parámetros!$B$32</f>
        <v>No acepto</v>
      </c>
      <c r="N918" s="10" t="str">
        <f aca="false">Parámetros!$B$33</f>
        <v>Sin garantía</v>
      </c>
      <c r="O918" s="2"/>
      <c r="P918" s="2" t="s">
        <v>9537</v>
      </c>
      <c r="Q918" s="2" t="s">
        <v>126</v>
      </c>
      <c r="R918" s="2"/>
      <c r="S918" s="2"/>
      <c r="T918" s="2" t="s">
        <v>6681</v>
      </c>
      <c r="U918" s="2" t="n">
        <v>12</v>
      </c>
      <c r="V918" s="2" t="s">
        <v>130</v>
      </c>
      <c r="W918" s="2" t="n">
        <v>12</v>
      </c>
      <c r="X918" s="2" t="s">
        <v>9538</v>
      </c>
      <c r="Y918" s="2" t="s">
        <v>2604</v>
      </c>
      <c r="Z918" s="2" t="s">
        <v>133</v>
      </c>
      <c r="AA918" s="2" t="s">
        <v>533</v>
      </c>
      <c r="AB918" s="2"/>
      <c r="AC918" s="2"/>
      <c r="AD918" s="2"/>
      <c r="AE918" s="2"/>
      <c r="AF918" s="2"/>
      <c r="AG918" s="2" t="s">
        <v>9539</v>
      </c>
      <c r="AH918" s="2" t="s">
        <v>9540</v>
      </c>
      <c r="AI918" s="2" t="s">
        <v>9541</v>
      </c>
      <c r="AJ918" s="2"/>
      <c r="AK918" s="2"/>
      <c r="AL918" s="2"/>
      <c r="AM918" s="2"/>
      <c r="AN918" s="2" t="s">
        <v>87</v>
      </c>
      <c r="AO918" s="2" t="s">
        <v>9542</v>
      </c>
      <c r="AP918" s="2" t="s">
        <v>89</v>
      </c>
    </row>
    <row r="919" customFormat="false" ht="15" hidden="false" customHeight="false" outlineLevel="0" collapsed="false">
      <c r="A919" s="8" t="s">
        <v>9543</v>
      </c>
      <c r="B919" s="8" t="s">
        <v>9543</v>
      </c>
      <c r="C919" s="2" t="s">
        <v>9544</v>
      </c>
      <c r="D919" s="2" t="s">
        <v>478</v>
      </c>
      <c r="E919" s="2" t="s">
        <v>479</v>
      </c>
      <c r="F919" s="9" t="n">
        <f aca="false">Precios!N919</f>
        <v>533</v>
      </c>
      <c r="G919" s="2" t="n">
        <v>0</v>
      </c>
      <c r="H919" s="10" t="str">
        <f aca="false">Parámetros!$B$28</f>
        <v>Nuevo</v>
      </c>
      <c r="I919" s="10" t="str">
        <f aca="false">Parámetros!$B$29</f>
        <v>Clásica</v>
      </c>
      <c r="J919" s="11" t="s">
        <v>9545</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c r="P919" s="2" t="s">
        <v>7208</v>
      </c>
      <c r="Q919" s="2" t="s">
        <v>6696</v>
      </c>
      <c r="R919" s="2" t="s">
        <v>6343</v>
      </c>
      <c r="S919" s="2" t="s">
        <v>9546</v>
      </c>
      <c r="T919" s="2" t="s">
        <v>9547</v>
      </c>
      <c r="U919" s="2" t="n">
        <v>10</v>
      </c>
      <c r="V919" s="2" t="s">
        <v>77</v>
      </c>
      <c r="W919" s="2" t="n">
        <v>1</v>
      </c>
      <c r="X919" s="2" t="s">
        <v>9548</v>
      </c>
      <c r="Y919" s="2"/>
      <c r="Z919" s="2" t="s">
        <v>488</v>
      </c>
      <c r="AA919" s="2"/>
      <c r="AB919" s="2"/>
      <c r="AC919" s="2"/>
      <c r="AD919" s="2"/>
      <c r="AE919" s="2"/>
      <c r="AF919" s="2"/>
      <c r="AG919" s="2" t="s">
        <v>9549</v>
      </c>
      <c r="AH919" s="2" t="s">
        <v>9550</v>
      </c>
      <c r="AI919" s="2"/>
      <c r="AJ919" s="2"/>
      <c r="AK919" s="2"/>
      <c r="AL919" s="2"/>
      <c r="AM919" s="2"/>
      <c r="AN919" s="2" t="s">
        <v>87</v>
      </c>
      <c r="AO919" s="2" t="s">
        <v>9551</v>
      </c>
      <c r="AP919" s="2" t="s">
        <v>89</v>
      </c>
    </row>
    <row r="920" customFormat="false" ht="15" hidden="false" customHeight="false" outlineLevel="0" collapsed="false">
      <c r="A920" s="8" t="s">
        <v>9552</v>
      </c>
      <c r="B920" s="8" t="s">
        <v>9552</v>
      </c>
      <c r="C920" s="2" t="s">
        <v>9553</v>
      </c>
      <c r="D920" s="2" t="s">
        <v>5988</v>
      </c>
      <c r="E920" s="2" t="s">
        <v>5989</v>
      </c>
      <c r="F920" s="9" t="n">
        <f aca="false">Precios!N920</f>
        <v>87</v>
      </c>
      <c r="G920" s="2" t="n">
        <v>22</v>
      </c>
      <c r="H920" s="10" t="str">
        <f aca="false">Parámetros!$B$28</f>
        <v>Nuevo</v>
      </c>
      <c r="I920" s="10" t="str">
        <f aca="false">Parámetros!$B$29</f>
        <v>Clásica</v>
      </c>
      <c r="J920" s="11" t="s">
        <v>9554</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9555</v>
      </c>
      <c r="Q920" s="2"/>
      <c r="R920" s="2" t="s">
        <v>5961</v>
      </c>
      <c r="S920" s="2" t="s">
        <v>3085</v>
      </c>
      <c r="T920" s="2" t="s">
        <v>3085</v>
      </c>
      <c r="U920" s="2" t="n">
        <v>150</v>
      </c>
      <c r="V920" s="2" t="s">
        <v>77</v>
      </c>
      <c r="W920" s="2" t="n">
        <v>1</v>
      </c>
      <c r="X920" s="2"/>
      <c r="Y920" s="2"/>
      <c r="Z920" s="2"/>
      <c r="AA920" s="2"/>
      <c r="AB920" s="2"/>
      <c r="AC920" s="2" t="s">
        <v>5961</v>
      </c>
      <c r="AD920" s="2" t="s">
        <v>1000</v>
      </c>
      <c r="AE920" s="2"/>
      <c r="AF920" s="2"/>
      <c r="AG920" s="2" t="s">
        <v>9556</v>
      </c>
      <c r="AH920" s="2" t="s">
        <v>9557</v>
      </c>
      <c r="AI920" s="2"/>
      <c r="AJ920" s="2"/>
      <c r="AK920" s="2"/>
      <c r="AL920" s="2"/>
      <c r="AM920" s="2"/>
      <c r="AN920" s="2" t="s">
        <v>172</v>
      </c>
      <c r="AO920" s="2" t="s">
        <v>9558</v>
      </c>
      <c r="AP920" s="2" t="s">
        <v>89</v>
      </c>
    </row>
    <row r="921" customFormat="false" ht="15" hidden="false" customHeight="false" outlineLevel="0" collapsed="false">
      <c r="A921" s="8" t="s">
        <v>9559</v>
      </c>
      <c r="B921" s="8" t="s">
        <v>9559</v>
      </c>
      <c r="C921" s="2" t="s">
        <v>9560</v>
      </c>
      <c r="D921" s="2" t="s">
        <v>4664</v>
      </c>
      <c r="E921" s="2" t="s">
        <v>4665</v>
      </c>
      <c r="F921" s="9" t="n">
        <f aca="false">Precios!N921</f>
        <v>137</v>
      </c>
      <c r="G921" s="2" t="n">
        <v>167</v>
      </c>
      <c r="H921" s="10" t="str">
        <f aca="false">Parámetros!$B$28</f>
        <v>Nuevo</v>
      </c>
      <c r="I921" s="10" t="str">
        <f aca="false">Parámetros!$B$29</f>
        <v>Clásica</v>
      </c>
      <c r="J921" s="11" t="s">
        <v>9561</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t="s">
        <v>9562</v>
      </c>
      <c r="P921" s="2" t="s">
        <v>5805</v>
      </c>
      <c r="Q921" s="2" t="s">
        <v>1658</v>
      </c>
      <c r="R921" s="2" t="s">
        <v>9563</v>
      </c>
      <c r="S921" s="2" t="s">
        <v>4670</v>
      </c>
      <c r="T921" s="2" t="s">
        <v>3296</v>
      </c>
      <c r="U921" s="2" t="n">
        <v>400</v>
      </c>
      <c r="V921" s="2" t="s">
        <v>77</v>
      </c>
      <c r="W921" s="2" t="n">
        <v>1</v>
      </c>
      <c r="X921" s="2"/>
      <c r="Y921" s="2"/>
      <c r="Z921" s="2"/>
      <c r="AA921" s="2"/>
      <c r="AB921" s="2"/>
      <c r="AC921" s="2"/>
      <c r="AD921" s="2"/>
      <c r="AE921" s="2" t="s">
        <v>7715</v>
      </c>
      <c r="AF921" s="2"/>
      <c r="AG921" s="2" t="s">
        <v>9564</v>
      </c>
      <c r="AH921" s="2" t="s">
        <v>9565</v>
      </c>
      <c r="AI921" s="2"/>
      <c r="AJ921" s="2"/>
      <c r="AK921" s="2"/>
      <c r="AL921" s="2"/>
      <c r="AM921" s="2"/>
      <c r="AN921" s="2" t="s">
        <v>172</v>
      </c>
      <c r="AO921" s="2" t="s">
        <v>9566</v>
      </c>
      <c r="AP921" s="2" t="s">
        <v>89</v>
      </c>
    </row>
    <row r="922" customFormat="false" ht="15" hidden="false" customHeight="false" outlineLevel="0" collapsed="false">
      <c r="A922" s="8" t="s">
        <v>9567</v>
      </c>
      <c r="B922" s="8" t="s">
        <v>9567</v>
      </c>
      <c r="C922" s="2" t="s">
        <v>9568</v>
      </c>
      <c r="D922" s="2" t="s">
        <v>345</v>
      </c>
      <c r="E922" s="2" t="s">
        <v>346</v>
      </c>
      <c r="F922" s="9" t="n">
        <f aca="false">Precios!N922</f>
        <v>179</v>
      </c>
      <c r="G922" s="2" t="n">
        <v>0</v>
      </c>
      <c r="H922" s="10" t="str">
        <f aca="false">Parámetros!$B$28</f>
        <v>Nuevo</v>
      </c>
      <c r="I922" s="10" t="str">
        <f aca="false">Parámetros!$B$29</f>
        <v>Clásica</v>
      </c>
      <c r="J922" s="11" t="s">
        <v>9569</v>
      </c>
      <c r="K922" s="10" t="str">
        <f aca="false">Parámetros!$B$30</f>
        <v>Mercado Envíos</v>
      </c>
      <c r="L922" s="2" t="str">
        <f aca="false">IF(F922&gt;=Parámetros!$B$7,"Envío gratis (obligatorio en Mercado Libre)",Parámetros!$B$31)</f>
        <v>A cargo del comprador</v>
      </c>
      <c r="M922" s="10" t="str">
        <f aca="false">Parámetros!$B$32</f>
        <v>No acepto</v>
      </c>
      <c r="N922" s="10" t="str">
        <f aca="false">Parámetros!$B$33</f>
        <v>Sin garantía</v>
      </c>
      <c r="O922" s="2"/>
      <c r="P922" s="2" t="s">
        <v>9570</v>
      </c>
      <c r="Q922" s="2"/>
      <c r="R922" s="2" t="s">
        <v>9571</v>
      </c>
      <c r="S922" s="2"/>
      <c r="T922" s="2" t="s">
        <v>9572</v>
      </c>
      <c r="U922" s="2" t="n">
        <v>50</v>
      </c>
      <c r="V922" s="2" t="s">
        <v>100</v>
      </c>
      <c r="W922" s="2" t="n">
        <v>1</v>
      </c>
      <c r="X922" s="2" t="s">
        <v>9573</v>
      </c>
      <c r="Y922" s="2" t="s">
        <v>9574</v>
      </c>
      <c r="Z922" s="2" t="s">
        <v>7653</v>
      </c>
      <c r="AA922" s="2" t="s">
        <v>81</v>
      </c>
      <c r="AB922" s="2"/>
      <c r="AC922" s="2"/>
      <c r="AD922" s="2"/>
      <c r="AE922" s="2"/>
      <c r="AF922" s="2"/>
      <c r="AG922" s="2" t="s">
        <v>9575</v>
      </c>
      <c r="AH922" s="2" t="s">
        <v>9576</v>
      </c>
      <c r="AI922" s="2"/>
      <c r="AJ922" s="2"/>
      <c r="AK922" s="2"/>
      <c r="AL922" s="2"/>
      <c r="AM922" s="2"/>
      <c r="AN922" s="2" t="s">
        <v>87</v>
      </c>
      <c r="AO922" s="2" t="s">
        <v>9577</v>
      </c>
      <c r="AP922" s="2" t="s">
        <v>89</v>
      </c>
    </row>
    <row r="923" customFormat="false" ht="15" hidden="false" customHeight="false" outlineLevel="0" collapsed="false">
      <c r="A923" s="8" t="s">
        <v>9578</v>
      </c>
      <c r="B923" s="8" t="s">
        <v>9578</v>
      </c>
      <c r="C923" s="2" t="s">
        <v>9579</v>
      </c>
      <c r="D923" s="2" t="s">
        <v>6246</v>
      </c>
      <c r="E923" s="2" t="s">
        <v>6247</v>
      </c>
      <c r="F923" s="9" t="n">
        <f aca="false">Precios!N923</f>
        <v>70</v>
      </c>
      <c r="G923" s="2" t="n">
        <v>84</v>
      </c>
      <c r="H923" s="10" t="str">
        <f aca="false">Parámetros!$B$28</f>
        <v>Nuevo</v>
      </c>
      <c r="I923" s="10" t="str">
        <f aca="false">Parámetros!$B$29</f>
        <v>Clásica</v>
      </c>
      <c r="J923" s="11" t="s">
        <v>9580</v>
      </c>
      <c r="K923" s="10" t="str">
        <f aca="false">Parámetros!$B$30</f>
        <v>Mercado Envíos</v>
      </c>
      <c r="L923" s="2" t="str">
        <f aca="false">IF(F923&gt;=Parámetros!$B$7,"Envío gratis (obligatorio en Mercado Libre)",Parámetros!$B$31)</f>
        <v>A cargo del comprador</v>
      </c>
      <c r="M923" s="10" t="str">
        <f aca="false">Parámetros!$B$32</f>
        <v>No acepto</v>
      </c>
      <c r="N923" s="10" t="str">
        <f aca="false">Parámetros!$B$33</f>
        <v>Sin garantía</v>
      </c>
      <c r="O923" s="2"/>
      <c r="P923" s="2" t="s">
        <v>787</v>
      </c>
      <c r="Q923" s="2"/>
      <c r="R923" s="2"/>
      <c r="S923" s="2" t="s">
        <v>6249</v>
      </c>
      <c r="T923" s="2" t="s">
        <v>9581</v>
      </c>
      <c r="U923" s="2" t="n">
        <v>500</v>
      </c>
      <c r="V923" s="2" t="s">
        <v>77</v>
      </c>
      <c r="W923" s="2" t="n">
        <v>1</v>
      </c>
      <c r="X923" s="2" t="s">
        <v>1809</v>
      </c>
      <c r="Y923" s="2" t="s">
        <v>9582</v>
      </c>
      <c r="Z923" s="2" t="s">
        <v>7653</v>
      </c>
      <c r="AA923" s="2"/>
      <c r="AB923" s="2"/>
      <c r="AC923" s="2"/>
      <c r="AD923" s="2"/>
      <c r="AE923" s="2"/>
      <c r="AF923" s="2"/>
      <c r="AG923" s="2" t="s">
        <v>9583</v>
      </c>
      <c r="AH923" s="2" t="s">
        <v>9584</v>
      </c>
      <c r="AI923" s="2"/>
      <c r="AJ923" s="2"/>
      <c r="AK923" s="2"/>
      <c r="AL923" s="2"/>
      <c r="AM923" s="2"/>
      <c r="AN923" s="2" t="s">
        <v>87</v>
      </c>
      <c r="AO923" s="2" t="s">
        <v>9585</v>
      </c>
      <c r="AP923" s="2" t="s">
        <v>89</v>
      </c>
    </row>
    <row r="924" customFormat="false" ht="15" hidden="false" customHeight="false" outlineLevel="0" collapsed="false">
      <c r="A924" s="8" t="s">
        <v>9586</v>
      </c>
      <c r="B924" s="8" t="s">
        <v>9586</v>
      </c>
      <c r="C924" s="2" t="s">
        <v>9587</v>
      </c>
      <c r="D924" s="2" t="s">
        <v>7557</v>
      </c>
      <c r="E924" s="2" t="s">
        <v>7558</v>
      </c>
      <c r="F924" s="9" t="n">
        <f aca="false">Precios!N924</f>
        <v>504</v>
      </c>
      <c r="G924" s="2" t="n">
        <v>32</v>
      </c>
      <c r="H924" s="10" t="str">
        <f aca="false">Parámetros!$B$28</f>
        <v>Nuevo</v>
      </c>
      <c r="I924" s="10" t="str">
        <f aca="false">Parámetros!$B$29</f>
        <v>Clásica</v>
      </c>
      <c r="J924" s="11" t="s">
        <v>9588</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9589</v>
      </c>
      <c r="P924" s="2" t="s">
        <v>7561</v>
      </c>
      <c r="Q924" s="2" t="s">
        <v>7562</v>
      </c>
      <c r="R924" s="2" t="s">
        <v>9590</v>
      </c>
      <c r="S924" s="2" t="s">
        <v>9591</v>
      </c>
      <c r="T924" s="2" t="s">
        <v>9592</v>
      </c>
      <c r="U924" s="2"/>
      <c r="V924" s="2"/>
      <c r="W924" s="2" t="n">
        <v>1</v>
      </c>
      <c r="X924" s="2"/>
      <c r="Y924" s="2"/>
      <c r="Z924" s="2"/>
      <c r="AA924" s="2"/>
      <c r="AB924" s="2"/>
      <c r="AC924" s="2"/>
      <c r="AD924" s="2"/>
      <c r="AE924" s="2"/>
      <c r="AF924" s="2"/>
      <c r="AG924" s="2" t="s">
        <v>9593</v>
      </c>
      <c r="AH924" s="2" t="s">
        <v>9594</v>
      </c>
      <c r="AI924" s="2" t="s">
        <v>9595</v>
      </c>
      <c r="AJ924" s="2" t="s">
        <v>9596</v>
      </c>
      <c r="AK924" s="2"/>
      <c r="AL924" s="2"/>
      <c r="AM924" s="2"/>
      <c r="AN924" s="2" t="s">
        <v>87</v>
      </c>
      <c r="AO924" s="2" t="s">
        <v>9597</v>
      </c>
      <c r="AP924" s="2" t="s">
        <v>89</v>
      </c>
    </row>
    <row r="925" customFormat="false" ht="15" hidden="false" customHeight="false" outlineLevel="0" collapsed="false">
      <c r="A925" s="8" t="s">
        <v>9598</v>
      </c>
      <c r="B925" s="8" t="s">
        <v>9598</v>
      </c>
      <c r="C925" s="2" t="s">
        <v>9599</v>
      </c>
      <c r="D925" s="2" t="s">
        <v>300</v>
      </c>
      <c r="E925" s="2" t="s">
        <v>301</v>
      </c>
      <c r="F925" s="9" t="n">
        <f aca="false">Precios!N925</f>
        <v>289</v>
      </c>
      <c r="G925" s="2" t="n">
        <v>12</v>
      </c>
      <c r="H925" s="10" t="str">
        <f aca="false">Parámetros!$B$28</f>
        <v>Nuevo</v>
      </c>
      <c r="I925" s="10" t="str">
        <f aca="false">Parámetros!$B$29</f>
        <v>Clásica</v>
      </c>
      <c r="J925" s="11" t="s">
        <v>9600</v>
      </c>
      <c r="K925" s="10" t="str">
        <f aca="false">Parámetros!$B$30</f>
        <v>Mercado Envíos</v>
      </c>
      <c r="L925" s="2" t="str">
        <f aca="false">IF(F925&gt;=Parámetros!$B$7,"Envío gratis (obligatorio en Mercado Libre)",Parámetros!$B$31)</f>
        <v>A cargo del comprador</v>
      </c>
      <c r="M925" s="10" t="str">
        <f aca="false">Parámetros!$B$32</f>
        <v>No acepto</v>
      </c>
      <c r="N925" s="10" t="str">
        <f aca="false">Parámetros!$B$33</f>
        <v>Sin garantía</v>
      </c>
      <c r="O925" s="2" t="s">
        <v>9601</v>
      </c>
      <c r="P925" s="2" t="s">
        <v>9602</v>
      </c>
      <c r="Q925" s="2" t="s">
        <v>2747</v>
      </c>
      <c r="R925" s="2"/>
      <c r="S925" s="2"/>
      <c r="T925" s="2" t="s">
        <v>4826</v>
      </c>
      <c r="U925" s="2" t="n">
        <v>30</v>
      </c>
      <c r="V925" s="2" t="s">
        <v>217</v>
      </c>
      <c r="W925" s="2" t="n">
        <v>1</v>
      </c>
      <c r="X925" s="2" t="s">
        <v>9603</v>
      </c>
      <c r="Y925" s="2"/>
      <c r="Z925" s="2" t="s">
        <v>133</v>
      </c>
      <c r="AA925" s="2"/>
      <c r="AB925" s="2"/>
      <c r="AC925" s="2"/>
      <c r="AD925" s="2" t="s">
        <v>551</v>
      </c>
      <c r="AE925" s="2"/>
      <c r="AF925" s="2"/>
      <c r="AG925" s="2" t="s">
        <v>9604</v>
      </c>
      <c r="AH925" s="2" t="s">
        <v>9605</v>
      </c>
      <c r="AI925" s="2" t="s">
        <v>9606</v>
      </c>
      <c r="AJ925" s="2" t="s">
        <v>9607</v>
      </c>
      <c r="AK925" s="2"/>
      <c r="AL925" s="2"/>
      <c r="AM925" s="2"/>
      <c r="AN925" s="2" t="s">
        <v>87</v>
      </c>
      <c r="AO925" s="2" t="s">
        <v>9608</v>
      </c>
      <c r="AP925" s="2" t="s">
        <v>89</v>
      </c>
    </row>
    <row r="926" customFormat="false" ht="15" hidden="false" customHeight="false" outlineLevel="0" collapsed="false">
      <c r="A926" s="8" t="s">
        <v>9609</v>
      </c>
      <c r="B926" s="8" t="s">
        <v>9609</v>
      </c>
      <c r="C926" s="2" t="s">
        <v>9610</v>
      </c>
      <c r="D926" s="2" t="s">
        <v>7152</v>
      </c>
      <c r="E926" s="2" t="s">
        <v>7153</v>
      </c>
      <c r="F926" s="9" t="n">
        <f aca="false">Precios!N926</f>
        <v>137</v>
      </c>
      <c r="G926" s="2" t="n">
        <v>212</v>
      </c>
      <c r="H926" s="10" t="str">
        <f aca="false">Parámetros!$B$28</f>
        <v>Nuevo</v>
      </c>
      <c r="I926" s="10" t="str">
        <f aca="false">Parámetros!$B$29</f>
        <v>Clásica</v>
      </c>
      <c r="J926" s="11" t="s">
        <v>9611</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c r="P926" s="2" t="s">
        <v>7155</v>
      </c>
      <c r="Q926" s="2" t="s">
        <v>7155</v>
      </c>
      <c r="R926" s="2" t="s">
        <v>9612</v>
      </c>
      <c r="S926" s="2" t="s">
        <v>9613</v>
      </c>
      <c r="T926" s="2" t="s">
        <v>9614</v>
      </c>
      <c r="U926" s="2" t="n">
        <v>270</v>
      </c>
      <c r="V926" s="2" t="s">
        <v>77</v>
      </c>
      <c r="W926" s="2" t="n">
        <v>1</v>
      </c>
      <c r="X926" s="2"/>
      <c r="Y926" s="2"/>
      <c r="Z926" s="2"/>
      <c r="AA926" s="2" t="s">
        <v>9615</v>
      </c>
      <c r="AB926" s="2"/>
      <c r="AC926" s="2"/>
      <c r="AD926" s="2"/>
      <c r="AE926" s="2"/>
      <c r="AF926" s="2"/>
      <c r="AG926" s="2" t="s">
        <v>9616</v>
      </c>
      <c r="AH926" s="2" t="s">
        <v>9617</v>
      </c>
      <c r="AI926" s="2" t="s">
        <v>9618</v>
      </c>
      <c r="AJ926" s="2" t="s">
        <v>9619</v>
      </c>
      <c r="AK926" s="2"/>
      <c r="AL926" s="2"/>
      <c r="AM926" s="2"/>
      <c r="AN926" s="2" t="s">
        <v>172</v>
      </c>
      <c r="AO926" s="2" t="s">
        <v>9620</v>
      </c>
      <c r="AP926" s="2" t="s">
        <v>89</v>
      </c>
    </row>
    <row r="927" customFormat="false" ht="15" hidden="false" customHeight="false" outlineLevel="0" collapsed="false">
      <c r="A927" s="8" t="s">
        <v>9621</v>
      </c>
      <c r="B927" s="8" t="s">
        <v>9621</v>
      </c>
      <c r="C927" s="2" t="s">
        <v>9622</v>
      </c>
      <c r="D927" s="2" t="s">
        <v>704</v>
      </c>
      <c r="E927" s="2" t="s">
        <v>705</v>
      </c>
      <c r="F927" s="9" t="n">
        <f aca="false">Precios!N927</f>
        <v>1097</v>
      </c>
      <c r="G927" s="2" t="n">
        <v>0</v>
      </c>
      <c r="H927" s="10" t="str">
        <f aca="false">Parámetros!$B$28</f>
        <v>Nuevo</v>
      </c>
      <c r="I927" s="10" t="str">
        <f aca="false">Parámetros!$B$29</f>
        <v>Clásica</v>
      </c>
      <c r="J927" s="11" t="s">
        <v>9623</v>
      </c>
      <c r="K927" s="10" t="str">
        <f aca="false">Parámetros!$B$30</f>
        <v>Mercado Envíos</v>
      </c>
      <c r="L927" s="2" t="str">
        <f aca="false">IF(F927&gt;=Parámetros!$B$7,"Envío gratis (obligatorio en Mercado Libre)",Parámetros!$B$31)</f>
        <v>Envío gratis (obligatorio en Mercado Libre)</v>
      </c>
      <c r="M927" s="10" t="str">
        <f aca="false">Parámetros!$B$32</f>
        <v>No acepto</v>
      </c>
      <c r="N927" s="10" t="str">
        <f aca="false">Parámetros!$B$33</f>
        <v>Sin garantía</v>
      </c>
      <c r="O927" s="2"/>
      <c r="P927" s="2" t="s">
        <v>9624</v>
      </c>
      <c r="Q927" s="2" t="s">
        <v>1374</v>
      </c>
      <c r="R927" s="2"/>
      <c r="S927" s="2"/>
      <c r="T927" s="2" t="s">
        <v>9625</v>
      </c>
      <c r="U927" s="2" t="n">
        <v>120</v>
      </c>
      <c r="V927" s="2" t="s">
        <v>2416</v>
      </c>
      <c r="W927" s="2" t="n">
        <v>1</v>
      </c>
      <c r="X927" s="2" t="s">
        <v>9626</v>
      </c>
      <c r="Y927" s="2" t="s">
        <v>9627</v>
      </c>
      <c r="Z927" s="2" t="s">
        <v>9628</v>
      </c>
      <c r="AA927" s="2" t="s">
        <v>9629</v>
      </c>
      <c r="AB927" s="2"/>
      <c r="AC927" s="2"/>
      <c r="AD927" s="2"/>
      <c r="AE927" s="2"/>
      <c r="AF927" s="2" t="s">
        <v>9630</v>
      </c>
      <c r="AG927" s="2" t="s">
        <v>9631</v>
      </c>
      <c r="AH927" s="2" t="s">
        <v>9632</v>
      </c>
      <c r="AI927" s="2"/>
      <c r="AJ927" s="2"/>
      <c r="AK927" s="2"/>
      <c r="AL927" s="2"/>
      <c r="AM927" s="2"/>
      <c r="AN927" s="2" t="s">
        <v>87</v>
      </c>
      <c r="AO927" s="2" t="s">
        <v>9633</v>
      </c>
      <c r="AP927" s="2" t="s">
        <v>89</v>
      </c>
    </row>
    <row r="928" customFormat="false" ht="15" hidden="false" customHeight="false" outlineLevel="0" collapsed="false">
      <c r="A928" s="8" t="s">
        <v>9634</v>
      </c>
      <c r="B928" s="8" t="s">
        <v>9634</v>
      </c>
      <c r="C928" s="2" t="s">
        <v>9635</v>
      </c>
      <c r="D928" s="2" t="s">
        <v>1641</v>
      </c>
      <c r="E928" s="2" t="s">
        <v>1642</v>
      </c>
      <c r="F928" s="9" t="n">
        <f aca="false">Precios!N928</f>
        <v>141</v>
      </c>
      <c r="G928" s="2" t="n">
        <v>0</v>
      </c>
      <c r="H928" s="10" t="str">
        <f aca="false">Parámetros!$B$28</f>
        <v>Nuevo</v>
      </c>
      <c r="I928" s="10" t="str">
        <f aca="false">Parámetros!$B$29</f>
        <v>Clásica</v>
      </c>
      <c r="J928" s="11" t="s">
        <v>9636</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c r="P928" s="2" t="s">
        <v>6482</v>
      </c>
      <c r="Q928" s="2" t="s">
        <v>9637</v>
      </c>
      <c r="R928" s="2"/>
      <c r="S928" s="2" t="s">
        <v>9638</v>
      </c>
      <c r="T928" s="2" t="s">
        <v>3521</v>
      </c>
      <c r="U928" s="2" t="n">
        <v>110</v>
      </c>
      <c r="V928" s="2" t="s">
        <v>100</v>
      </c>
      <c r="W928" s="2" t="n">
        <v>1</v>
      </c>
      <c r="X928" s="2" t="s">
        <v>6110</v>
      </c>
      <c r="Y928" s="2" t="s">
        <v>6486</v>
      </c>
      <c r="Z928" s="2" t="s">
        <v>337</v>
      </c>
      <c r="AA928" s="2"/>
      <c r="AB928" s="2"/>
      <c r="AC928" s="2"/>
      <c r="AD928" s="2"/>
      <c r="AE928" s="2"/>
      <c r="AF928" s="2"/>
      <c r="AG928" s="2" t="s">
        <v>9639</v>
      </c>
      <c r="AH928" s="2" t="s">
        <v>9640</v>
      </c>
      <c r="AI928" s="2" t="s">
        <v>9641</v>
      </c>
      <c r="AJ928" s="2"/>
      <c r="AK928" s="2"/>
      <c r="AL928" s="2"/>
      <c r="AM928" s="2"/>
      <c r="AN928" s="2" t="s">
        <v>87</v>
      </c>
      <c r="AO928" s="2" t="s">
        <v>9642</v>
      </c>
      <c r="AP928" s="2" t="s">
        <v>89</v>
      </c>
    </row>
    <row r="929" customFormat="false" ht="15" hidden="false" customHeight="false" outlineLevel="0" collapsed="false">
      <c r="A929" s="8" t="s">
        <v>9643</v>
      </c>
      <c r="B929" s="8" t="s">
        <v>9643</v>
      </c>
      <c r="C929" s="2" t="s">
        <v>9644</v>
      </c>
      <c r="D929" s="2" t="s">
        <v>141</v>
      </c>
      <c r="E929" s="2" t="s">
        <v>142</v>
      </c>
      <c r="F929" s="9" t="n">
        <f aca="false">Precios!N929</f>
        <v>438</v>
      </c>
      <c r="G929" s="2" t="n">
        <v>85</v>
      </c>
      <c r="H929" s="10" t="str">
        <f aca="false">Parámetros!$B$28</f>
        <v>Nuevo</v>
      </c>
      <c r="I929" s="10" t="str">
        <f aca="false">Parámetros!$B$29</f>
        <v>Clásica</v>
      </c>
      <c r="J929" s="11" t="s">
        <v>9645</v>
      </c>
      <c r="K929" s="10" t="str">
        <f aca="false">Parámetros!$B$30</f>
        <v>Mercado Envíos</v>
      </c>
      <c r="L929" s="2" t="str">
        <f aca="false">IF(F929&gt;=Parámetros!$B$7,"Envío gratis (obligatorio en Mercado Libre)",Parámetros!$B$31)</f>
        <v>Envío gratis (obligatorio en Mercado Libre)</v>
      </c>
      <c r="M929" s="10" t="str">
        <f aca="false">Parámetros!$B$32</f>
        <v>No acepto</v>
      </c>
      <c r="N929" s="10" t="str">
        <f aca="false">Parámetros!$B$33</f>
        <v>Sin garantía</v>
      </c>
      <c r="O929" s="2"/>
      <c r="P929" s="2" t="s">
        <v>9646</v>
      </c>
      <c r="Q929" s="2" t="s">
        <v>886</v>
      </c>
      <c r="R929" s="2"/>
      <c r="S929" s="2" t="s">
        <v>7350</v>
      </c>
      <c r="T929" s="2" t="s">
        <v>9647</v>
      </c>
      <c r="U929" s="2" t="n">
        <v>4</v>
      </c>
      <c r="V929" s="2" t="s">
        <v>530</v>
      </c>
      <c r="W929" s="2" t="n">
        <v>4</v>
      </c>
      <c r="X929" s="2" t="s">
        <v>9648</v>
      </c>
      <c r="Y929" s="2" t="s">
        <v>9649</v>
      </c>
      <c r="Z929" s="2" t="s">
        <v>133</v>
      </c>
      <c r="AA929" s="2"/>
      <c r="AB929" s="2"/>
      <c r="AC929" s="2" t="s">
        <v>2564</v>
      </c>
      <c r="AD929" s="2"/>
      <c r="AE929" s="2"/>
      <c r="AF929" s="2" t="s">
        <v>9650</v>
      </c>
      <c r="AG929" s="2" t="s">
        <v>9651</v>
      </c>
      <c r="AH929" s="2" t="s">
        <v>9652</v>
      </c>
      <c r="AI929" s="2"/>
      <c r="AJ929" s="2"/>
      <c r="AK929" s="2"/>
      <c r="AL929" s="2"/>
      <c r="AM929" s="2"/>
      <c r="AN929" s="2" t="s">
        <v>87</v>
      </c>
      <c r="AO929" s="2" t="s">
        <v>9653</v>
      </c>
      <c r="AP929" s="2" t="s">
        <v>89</v>
      </c>
    </row>
    <row r="930" customFormat="false" ht="15" hidden="false" customHeight="false" outlineLevel="0" collapsed="false">
      <c r="A930" s="8" t="s">
        <v>9654</v>
      </c>
      <c r="B930" s="8" t="s">
        <v>9654</v>
      </c>
      <c r="C930" s="2" t="s">
        <v>9655</v>
      </c>
      <c r="D930" s="2" t="s">
        <v>141</v>
      </c>
      <c r="E930" s="2" t="s">
        <v>142</v>
      </c>
      <c r="F930" s="9" t="n">
        <f aca="false">Precios!N930</f>
        <v>353</v>
      </c>
      <c r="G930" s="2" t="n">
        <v>334</v>
      </c>
      <c r="H930" s="10" t="str">
        <f aca="false">Parámetros!$B$28</f>
        <v>Nuevo</v>
      </c>
      <c r="I930" s="10" t="str">
        <f aca="false">Parámetros!$B$29</f>
        <v>Clásica</v>
      </c>
      <c r="J930" s="11" t="s">
        <v>9656</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c r="P930" s="2" t="s">
        <v>9657</v>
      </c>
      <c r="Q930" s="2" t="s">
        <v>9658</v>
      </c>
      <c r="R930" s="2"/>
      <c r="S930" s="2"/>
      <c r="T930" s="2" t="s">
        <v>4977</v>
      </c>
      <c r="U930" s="2" t="n">
        <v>28</v>
      </c>
      <c r="V930" s="2" t="s">
        <v>130</v>
      </c>
      <c r="W930" s="2" t="n">
        <v>1</v>
      </c>
      <c r="X930" s="2" t="s">
        <v>9659</v>
      </c>
      <c r="Y930" s="2" t="s">
        <v>4230</v>
      </c>
      <c r="Z930" s="2" t="s">
        <v>133</v>
      </c>
      <c r="AA930" s="2"/>
      <c r="AB930" s="2"/>
      <c r="AC930" s="2"/>
      <c r="AD930" s="2"/>
      <c r="AE930" s="2"/>
      <c r="AF930" s="2"/>
      <c r="AG930" s="2" t="s">
        <v>5736</v>
      </c>
      <c r="AH930" s="2" t="s">
        <v>9660</v>
      </c>
      <c r="AI930" s="2" t="s">
        <v>9661</v>
      </c>
      <c r="AJ930" s="2"/>
      <c r="AK930" s="2"/>
      <c r="AL930" s="2"/>
      <c r="AM930" s="2"/>
      <c r="AN930" s="2" t="s">
        <v>87</v>
      </c>
      <c r="AO930" s="2" t="s">
        <v>9662</v>
      </c>
      <c r="AP930" s="2" t="s">
        <v>89</v>
      </c>
    </row>
    <row r="931" customFormat="false" ht="15" hidden="false" customHeight="false" outlineLevel="0" collapsed="false">
      <c r="A931" s="8" t="s">
        <v>9663</v>
      </c>
      <c r="B931" s="8" t="s">
        <v>9663</v>
      </c>
      <c r="C931" s="2" t="s">
        <v>9664</v>
      </c>
      <c r="D931" s="2" t="s">
        <v>4812</v>
      </c>
      <c r="E931" s="2" t="s">
        <v>4813</v>
      </c>
      <c r="F931" s="9" t="n">
        <f aca="false">Precios!N931</f>
        <v>188</v>
      </c>
      <c r="G931" s="2" t="n">
        <v>432</v>
      </c>
      <c r="H931" s="10" t="str">
        <f aca="false">Parámetros!$B$28</f>
        <v>Nuevo</v>
      </c>
      <c r="I931" s="10" t="str">
        <f aca="false">Parámetros!$B$29</f>
        <v>Clásica</v>
      </c>
      <c r="J931" s="11" t="s">
        <v>9665</v>
      </c>
      <c r="K931" s="10" t="str">
        <f aca="false">Parámetros!$B$30</f>
        <v>Mercado Envíos</v>
      </c>
      <c r="L931" s="2" t="str">
        <f aca="false">IF(F931&gt;=Parámetros!$B$7,"Envío gratis (obligatorio en Mercado Libre)",Parámetros!$B$31)</f>
        <v>A cargo del comprador</v>
      </c>
      <c r="M931" s="10" t="str">
        <f aca="false">Parámetros!$B$32</f>
        <v>No acepto</v>
      </c>
      <c r="N931" s="10" t="str">
        <f aca="false">Parámetros!$B$33</f>
        <v>Sin garantía</v>
      </c>
      <c r="O931" s="2"/>
      <c r="P931" s="2" t="s">
        <v>9666</v>
      </c>
      <c r="Q931" s="2" t="s">
        <v>9667</v>
      </c>
      <c r="R931" s="2" t="s">
        <v>5694</v>
      </c>
      <c r="S931" s="2" t="s">
        <v>9668</v>
      </c>
      <c r="T931" s="2" t="s">
        <v>5695</v>
      </c>
      <c r="U931" s="2" t="n">
        <v>30</v>
      </c>
      <c r="V931" s="2" t="s">
        <v>753</v>
      </c>
      <c r="W931" s="2" t="n">
        <v>30</v>
      </c>
      <c r="X931" s="2"/>
      <c r="Y931" s="2"/>
      <c r="Z931" s="2"/>
      <c r="AA931" s="2"/>
      <c r="AB931" s="2"/>
      <c r="AC931" s="2"/>
      <c r="AD931" s="2"/>
      <c r="AE931" s="2"/>
      <c r="AF931" s="2"/>
      <c r="AG931" s="2" t="s">
        <v>9669</v>
      </c>
      <c r="AH931" s="2" t="s">
        <v>9670</v>
      </c>
      <c r="AI931" s="2" t="s">
        <v>9671</v>
      </c>
      <c r="AJ931" s="2" t="s">
        <v>9672</v>
      </c>
      <c r="AK931" s="2"/>
      <c r="AL931" s="2"/>
      <c r="AM931" s="2"/>
      <c r="AN931" s="2" t="s">
        <v>87</v>
      </c>
      <c r="AO931" s="2" t="s">
        <v>9673</v>
      </c>
      <c r="AP931" s="2" t="s">
        <v>89</v>
      </c>
    </row>
    <row r="932" customFormat="false" ht="15" hidden="false" customHeight="false" outlineLevel="0" collapsed="false">
      <c r="A932" s="8" t="s">
        <v>9674</v>
      </c>
      <c r="B932" s="8" t="s">
        <v>9674</v>
      </c>
      <c r="C932" s="2" t="s">
        <v>9675</v>
      </c>
      <c r="D932" s="2" t="s">
        <v>237</v>
      </c>
      <c r="E932" s="2" t="s">
        <v>238</v>
      </c>
      <c r="F932" s="9" t="n">
        <f aca="false">Precios!N932</f>
        <v>146</v>
      </c>
      <c r="G932" s="2" t="n">
        <v>91</v>
      </c>
      <c r="H932" s="10" t="str">
        <f aca="false">Parámetros!$B$28</f>
        <v>Nuevo</v>
      </c>
      <c r="I932" s="10" t="str">
        <f aca="false">Parámetros!$B$29</f>
        <v>Clásica</v>
      </c>
      <c r="J932" s="11" t="s">
        <v>9676</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c r="P932" s="2" t="s">
        <v>7130</v>
      </c>
      <c r="Q932" s="2" t="s">
        <v>2747</v>
      </c>
      <c r="R932" s="2"/>
      <c r="S932" s="2"/>
      <c r="T932" s="2" t="s">
        <v>6610</v>
      </c>
      <c r="U932" s="2" t="n">
        <v>10</v>
      </c>
      <c r="V932" s="2" t="s">
        <v>130</v>
      </c>
      <c r="W932" s="2" t="n">
        <v>1</v>
      </c>
      <c r="X932" s="2" t="s">
        <v>7132</v>
      </c>
      <c r="Y932" s="2" t="s">
        <v>4230</v>
      </c>
      <c r="Z932" s="2" t="s">
        <v>133</v>
      </c>
      <c r="AA932" s="2"/>
      <c r="AB932" s="2"/>
      <c r="AC932" s="2"/>
      <c r="AD932" s="2"/>
      <c r="AE932" s="2"/>
      <c r="AF932" s="2" t="s">
        <v>9677</v>
      </c>
      <c r="AG932" s="2" t="s">
        <v>9678</v>
      </c>
      <c r="AH932" s="2" t="s">
        <v>9679</v>
      </c>
      <c r="AI932" s="2" t="s">
        <v>9680</v>
      </c>
      <c r="AJ932" s="2" t="s">
        <v>9681</v>
      </c>
      <c r="AK932" s="2"/>
      <c r="AL932" s="2"/>
      <c r="AM932" s="2"/>
      <c r="AN932" s="2" t="s">
        <v>87</v>
      </c>
      <c r="AO932" s="2" t="s">
        <v>9682</v>
      </c>
      <c r="AP932" s="2" t="s">
        <v>89</v>
      </c>
    </row>
    <row r="933" customFormat="false" ht="15" hidden="false" customHeight="false" outlineLevel="0" collapsed="false">
      <c r="A933" s="8" t="s">
        <v>9683</v>
      </c>
      <c r="B933" s="8" t="s">
        <v>9683</v>
      </c>
      <c r="C933" s="2" t="s">
        <v>9684</v>
      </c>
      <c r="D933" s="2" t="s">
        <v>2383</v>
      </c>
      <c r="E933" s="2" t="s">
        <v>2384</v>
      </c>
      <c r="F933" s="9" t="n">
        <f aca="false">Precios!N933</f>
        <v>321</v>
      </c>
      <c r="G933" s="2" t="n">
        <v>0</v>
      </c>
      <c r="H933" s="10" t="str">
        <f aca="false">Parámetros!$B$28</f>
        <v>Nuevo</v>
      </c>
      <c r="I933" s="10" t="str">
        <f aca="false">Parámetros!$B$29</f>
        <v>Clásica</v>
      </c>
      <c r="J933" s="11" t="s">
        <v>9685</v>
      </c>
      <c r="K933" s="10" t="str">
        <f aca="false">Parámetros!$B$30</f>
        <v>Mercado Envíos</v>
      </c>
      <c r="L933" s="2" t="str">
        <f aca="false">IF(F933&gt;=Parámetros!$B$7,"Envío gratis (obligatorio en Mercado Libre)",Parámetros!$B$31)</f>
        <v>Envío gratis (obligatorio en Mercado Libre)</v>
      </c>
      <c r="M933" s="10" t="str">
        <f aca="false">Parámetros!$B$32</f>
        <v>No acepto</v>
      </c>
      <c r="N933" s="10" t="str">
        <f aca="false">Parámetros!$B$33</f>
        <v>Sin garantía</v>
      </c>
      <c r="O933" s="2"/>
      <c r="P933" s="2" t="s">
        <v>9686</v>
      </c>
      <c r="Q933" s="2" t="s">
        <v>9687</v>
      </c>
      <c r="R933" s="2" t="s">
        <v>9688</v>
      </c>
      <c r="S933" s="2" t="s">
        <v>9689</v>
      </c>
      <c r="T933" s="2" t="s">
        <v>6532</v>
      </c>
      <c r="U933" s="2" t="n">
        <v>20</v>
      </c>
      <c r="V933" s="2" t="s">
        <v>130</v>
      </c>
      <c r="W933" s="2" t="n">
        <v>1</v>
      </c>
      <c r="X933" s="2" t="s">
        <v>9690</v>
      </c>
      <c r="Y933" s="2" t="s">
        <v>9689</v>
      </c>
      <c r="Z933" s="2" t="s">
        <v>133</v>
      </c>
      <c r="AA933" s="2" t="s">
        <v>81</v>
      </c>
      <c r="AB933" s="2"/>
      <c r="AC933" s="2"/>
      <c r="AD933" s="2"/>
      <c r="AE933" s="2"/>
      <c r="AF933" s="2"/>
      <c r="AG933" s="2" t="s">
        <v>9691</v>
      </c>
      <c r="AH933" s="2" t="s">
        <v>9692</v>
      </c>
      <c r="AI933" s="2"/>
      <c r="AJ933" s="2"/>
      <c r="AK933" s="2"/>
      <c r="AL933" s="2"/>
      <c r="AM933" s="2"/>
      <c r="AN933" s="2" t="s">
        <v>87</v>
      </c>
      <c r="AO933" s="2" t="s">
        <v>9693</v>
      </c>
      <c r="AP933" s="2" t="s">
        <v>89</v>
      </c>
    </row>
    <row r="934" customFormat="false" ht="15" hidden="false" customHeight="false" outlineLevel="0" collapsed="false">
      <c r="A934" s="8" t="s">
        <v>9694</v>
      </c>
      <c r="B934" s="8" t="s">
        <v>9694</v>
      </c>
      <c r="C934" s="2" t="s">
        <v>9695</v>
      </c>
      <c r="D934" s="2" t="s">
        <v>478</v>
      </c>
      <c r="E934" s="2" t="s">
        <v>479</v>
      </c>
      <c r="F934" s="9" t="n">
        <f aca="false">Precios!N934</f>
        <v>1046</v>
      </c>
      <c r="G934" s="2" t="n">
        <v>4</v>
      </c>
      <c r="H934" s="10" t="str">
        <f aca="false">Parámetros!$B$28</f>
        <v>Nuevo</v>
      </c>
      <c r="I934" s="10" t="str">
        <f aca="false">Parámetros!$B$29</f>
        <v>Clásica</v>
      </c>
      <c r="J934" s="11" t="s">
        <v>9696</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c r="P934" s="2" t="s">
        <v>9697</v>
      </c>
      <c r="Q934" s="2" t="s">
        <v>9698</v>
      </c>
      <c r="R934" s="2"/>
      <c r="S934" s="2"/>
      <c r="T934" s="2" t="s">
        <v>9699</v>
      </c>
      <c r="U934" s="2" t="n">
        <v>2.5</v>
      </c>
      <c r="V934" s="2" t="s">
        <v>77</v>
      </c>
      <c r="W934" s="2" t="n">
        <v>1</v>
      </c>
      <c r="X934" s="2" t="s">
        <v>9700</v>
      </c>
      <c r="Y934" s="2" t="s">
        <v>9701</v>
      </c>
      <c r="Z934" s="2" t="s">
        <v>488</v>
      </c>
      <c r="AA934" s="2"/>
      <c r="AB934" s="2"/>
      <c r="AC934" s="2"/>
      <c r="AD934" s="2"/>
      <c r="AE934" s="2"/>
      <c r="AF934" s="2" t="s">
        <v>9702</v>
      </c>
      <c r="AG934" s="2" t="s">
        <v>9703</v>
      </c>
      <c r="AH934" s="2" t="s">
        <v>9704</v>
      </c>
      <c r="AI934" s="2"/>
      <c r="AJ934" s="2"/>
      <c r="AK934" s="2"/>
      <c r="AL934" s="2"/>
      <c r="AM934" s="2"/>
      <c r="AN934" s="2" t="s">
        <v>87</v>
      </c>
      <c r="AO934" s="2" t="s">
        <v>9705</v>
      </c>
      <c r="AP934" s="2" t="s">
        <v>89</v>
      </c>
    </row>
    <row r="935" customFormat="false" ht="15" hidden="false" customHeight="false" outlineLevel="0" collapsed="false">
      <c r="A935" s="8" t="s">
        <v>9706</v>
      </c>
      <c r="B935" s="8" t="s">
        <v>9706</v>
      </c>
      <c r="C935" s="2" t="s">
        <v>9707</v>
      </c>
      <c r="D935" s="2" t="s">
        <v>963</v>
      </c>
      <c r="E935" s="2" t="s">
        <v>964</v>
      </c>
      <c r="F935" s="9" t="n">
        <f aca="false">Precios!N935</f>
        <v>936</v>
      </c>
      <c r="G935" s="2" t="n">
        <v>23</v>
      </c>
      <c r="H935" s="10" t="str">
        <f aca="false">Parámetros!$B$28</f>
        <v>Nuevo</v>
      </c>
      <c r="I935" s="10" t="str">
        <f aca="false">Parámetros!$B$29</f>
        <v>Clásica</v>
      </c>
      <c r="J935" s="11" t="s">
        <v>9708</v>
      </c>
      <c r="K935" s="10" t="str">
        <f aca="false">Parámetros!$B$30</f>
        <v>Mercado Envíos</v>
      </c>
      <c r="L935" s="2" t="str">
        <f aca="false">IF(F935&gt;=Parámetros!$B$7,"Envío gratis (obligatorio en Mercado Libre)",Parámetros!$B$31)</f>
        <v>Envío gratis (obligatorio en Mercado Libre)</v>
      </c>
      <c r="M935" s="10" t="str">
        <f aca="false">Parámetros!$B$32</f>
        <v>No acepto</v>
      </c>
      <c r="N935" s="10" t="str">
        <f aca="false">Parámetros!$B$33</f>
        <v>Sin garantía</v>
      </c>
      <c r="O935" s="2"/>
      <c r="P935" s="2" t="s">
        <v>9709</v>
      </c>
      <c r="Q935" s="2" t="s">
        <v>452</v>
      </c>
      <c r="R935" s="2" t="s">
        <v>9710</v>
      </c>
      <c r="S935" s="2"/>
      <c r="T935" s="2" t="s">
        <v>4850</v>
      </c>
      <c r="U935" s="2" t="n">
        <v>30</v>
      </c>
      <c r="V935" s="2" t="s">
        <v>130</v>
      </c>
      <c r="W935" s="2" t="n">
        <v>1</v>
      </c>
      <c r="X935" s="2" t="s">
        <v>9711</v>
      </c>
      <c r="Y935" s="2" t="s">
        <v>9712</v>
      </c>
      <c r="Z935" s="2" t="s">
        <v>133</v>
      </c>
      <c r="AA935" s="2"/>
      <c r="AB935" s="2"/>
      <c r="AC935" s="2"/>
      <c r="AD935" s="2"/>
      <c r="AE935" s="2"/>
      <c r="AF935" s="2" t="s">
        <v>9713</v>
      </c>
      <c r="AG935" s="2" t="s">
        <v>9714</v>
      </c>
      <c r="AH935" s="2" t="s">
        <v>9715</v>
      </c>
      <c r="AI935" s="2" t="s">
        <v>9716</v>
      </c>
      <c r="AJ935" s="2" t="s">
        <v>9717</v>
      </c>
      <c r="AK935" s="2"/>
      <c r="AL935" s="2"/>
      <c r="AM935" s="2"/>
      <c r="AN935" s="2" t="s">
        <v>87</v>
      </c>
      <c r="AO935" s="2" t="s">
        <v>9718</v>
      </c>
      <c r="AP935" s="2" t="s">
        <v>89</v>
      </c>
    </row>
    <row r="936" customFormat="false" ht="15" hidden="false" customHeight="false" outlineLevel="0" collapsed="false">
      <c r="A936" s="8" t="s">
        <v>9719</v>
      </c>
      <c r="B936" s="8" t="s">
        <v>9719</v>
      </c>
      <c r="C936" s="2" t="s">
        <v>9720</v>
      </c>
      <c r="D936" s="2" t="s">
        <v>1641</v>
      </c>
      <c r="E936" s="2" t="s">
        <v>1642</v>
      </c>
      <c r="F936" s="9" t="n">
        <f aca="false">Precios!N936</f>
        <v>1250</v>
      </c>
      <c r="G936" s="2" t="n">
        <v>12</v>
      </c>
      <c r="H936" s="10" t="str">
        <f aca="false">Parámetros!$B$28</f>
        <v>Nuevo</v>
      </c>
      <c r="I936" s="10" t="str">
        <f aca="false">Parámetros!$B$29</f>
        <v>Clásica</v>
      </c>
      <c r="J936" s="11" t="s">
        <v>9721</v>
      </c>
      <c r="K936" s="10" t="str">
        <f aca="false">Parámetros!$B$30</f>
        <v>Mercado Envíos</v>
      </c>
      <c r="L936" s="2" t="str">
        <f aca="false">IF(F936&gt;=Parámetros!$B$7,"Envío gratis (obligatorio en Mercado Libre)",Parámetros!$B$31)</f>
        <v>Envío gratis (obligatorio en Mercado Libre)</v>
      </c>
      <c r="M936" s="10" t="str">
        <f aca="false">Parámetros!$B$32</f>
        <v>No acepto</v>
      </c>
      <c r="N936" s="10" t="str">
        <f aca="false">Parámetros!$B$33</f>
        <v>Sin garantía</v>
      </c>
      <c r="O936" s="2" t="s">
        <v>9722</v>
      </c>
      <c r="P936" s="2" t="s">
        <v>8183</v>
      </c>
      <c r="Q936" s="2" t="s">
        <v>2747</v>
      </c>
      <c r="R936" s="2"/>
      <c r="S936" s="2"/>
      <c r="T936" s="2" t="s">
        <v>9723</v>
      </c>
      <c r="U936" s="2" t="n">
        <v>5</v>
      </c>
      <c r="V936" s="2" t="s">
        <v>100</v>
      </c>
      <c r="W936" s="2" t="n">
        <v>1</v>
      </c>
      <c r="X936" s="2" t="s">
        <v>8186</v>
      </c>
      <c r="Y936" s="2" t="s">
        <v>1888</v>
      </c>
      <c r="Z936" s="2" t="s">
        <v>337</v>
      </c>
      <c r="AA936" s="2"/>
      <c r="AB936" s="2"/>
      <c r="AC936" s="2"/>
      <c r="AD936" s="2"/>
      <c r="AE936" s="2"/>
      <c r="AF936" s="2"/>
      <c r="AG936" s="2" t="s">
        <v>9724</v>
      </c>
      <c r="AH936" s="2" t="s">
        <v>9725</v>
      </c>
      <c r="AI936" s="2"/>
      <c r="AJ936" s="2"/>
      <c r="AK936" s="2"/>
      <c r="AL936" s="2"/>
      <c r="AM936" s="2"/>
      <c r="AN936" s="2" t="s">
        <v>87</v>
      </c>
      <c r="AO936" s="2" t="s">
        <v>9726</v>
      </c>
      <c r="AP936" s="2" t="s">
        <v>89</v>
      </c>
    </row>
    <row r="937" customFormat="false" ht="15" hidden="false" customHeight="false" outlineLevel="0" collapsed="false">
      <c r="A937" s="8" t="s">
        <v>9727</v>
      </c>
      <c r="B937" s="8" t="s">
        <v>9727</v>
      </c>
      <c r="C937" s="2" t="s">
        <v>9728</v>
      </c>
      <c r="D937" s="2" t="s">
        <v>141</v>
      </c>
      <c r="E937" s="2" t="s">
        <v>142</v>
      </c>
      <c r="F937" s="9" t="n">
        <f aca="false">Precios!N937</f>
        <v>177</v>
      </c>
      <c r="G937" s="2" t="n">
        <v>46</v>
      </c>
      <c r="H937" s="10" t="str">
        <f aca="false">Parámetros!$B$28</f>
        <v>Nuevo</v>
      </c>
      <c r="I937" s="10" t="str">
        <f aca="false">Parámetros!$B$29</f>
        <v>Clásica</v>
      </c>
      <c r="J937" s="11" t="s">
        <v>9729</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c r="P937" s="2" t="s">
        <v>9730</v>
      </c>
      <c r="Q937" s="2" t="s">
        <v>4985</v>
      </c>
      <c r="R937" s="2"/>
      <c r="S937" s="2" t="s">
        <v>9731</v>
      </c>
      <c r="T937" s="2" t="s">
        <v>2438</v>
      </c>
      <c r="U937" s="2" t="n">
        <v>400</v>
      </c>
      <c r="V937" s="2" t="s">
        <v>77</v>
      </c>
      <c r="W937" s="2" t="n">
        <v>1</v>
      </c>
      <c r="X937" s="2" t="s">
        <v>9731</v>
      </c>
      <c r="Y937" s="2"/>
      <c r="Z937" s="2" t="s">
        <v>133</v>
      </c>
      <c r="AA937" s="2"/>
      <c r="AB937" s="2"/>
      <c r="AC937" s="2"/>
      <c r="AD937" s="2"/>
      <c r="AE937" s="2"/>
      <c r="AF937" s="2" t="s">
        <v>9732</v>
      </c>
      <c r="AG937" s="2" t="s">
        <v>9733</v>
      </c>
      <c r="AH937" s="2" t="s">
        <v>9734</v>
      </c>
      <c r="AI937" s="2"/>
      <c r="AJ937" s="2"/>
      <c r="AK937" s="2"/>
      <c r="AL937" s="2"/>
      <c r="AM937" s="2"/>
      <c r="AN937" s="2" t="s">
        <v>87</v>
      </c>
      <c r="AO937" s="2" t="s">
        <v>9735</v>
      </c>
      <c r="AP937" s="2" t="s">
        <v>89</v>
      </c>
    </row>
    <row r="938" customFormat="false" ht="15" hidden="false" customHeight="false" outlineLevel="0" collapsed="false">
      <c r="A938" s="8" t="s">
        <v>9736</v>
      </c>
      <c r="B938" s="8" t="s">
        <v>9736</v>
      </c>
      <c r="C938" s="2" t="s">
        <v>9737</v>
      </c>
      <c r="D938" s="2" t="s">
        <v>1641</v>
      </c>
      <c r="E938" s="2" t="s">
        <v>1642</v>
      </c>
      <c r="F938" s="9" t="n">
        <f aca="false">Precios!N938</f>
        <v>177</v>
      </c>
      <c r="G938" s="2" t="n">
        <v>155</v>
      </c>
      <c r="H938" s="10" t="str">
        <f aca="false">Parámetros!$B$28</f>
        <v>Nuevo</v>
      </c>
      <c r="I938" s="10" t="str">
        <f aca="false">Parámetros!$B$29</f>
        <v>Clásica</v>
      </c>
      <c r="J938" s="11" t="s">
        <v>9738</v>
      </c>
      <c r="K938" s="10" t="str">
        <f aca="false">Parámetros!$B$30</f>
        <v>Mercado Envíos</v>
      </c>
      <c r="L938" s="2" t="str">
        <f aca="false">IF(F938&gt;=Parámetros!$B$7,"Envío gratis (obligatorio en Mercado Libre)",Parámetros!$B$31)</f>
        <v>A cargo del comprador</v>
      </c>
      <c r="M938" s="10" t="str">
        <f aca="false">Parámetros!$B$32</f>
        <v>No acepto</v>
      </c>
      <c r="N938" s="10" t="str">
        <f aca="false">Parámetros!$B$33</f>
        <v>Sin garantía</v>
      </c>
      <c r="O938" s="2"/>
      <c r="P938" s="2" t="s">
        <v>2287</v>
      </c>
      <c r="Q938" s="2" t="s">
        <v>9739</v>
      </c>
      <c r="R938" s="2"/>
      <c r="S938" s="2" t="s">
        <v>9740</v>
      </c>
      <c r="T938" s="2" t="s">
        <v>9741</v>
      </c>
      <c r="U938" s="2" t="n">
        <v>120</v>
      </c>
      <c r="V938" s="2" t="s">
        <v>77</v>
      </c>
      <c r="W938" s="2" t="n">
        <v>1</v>
      </c>
      <c r="X938" s="2" t="s">
        <v>9742</v>
      </c>
      <c r="Y938" s="2" t="s">
        <v>9743</v>
      </c>
      <c r="Z938" s="2" t="s">
        <v>337</v>
      </c>
      <c r="AA938" s="2"/>
      <c r="AB938" s="2"/>
      <c r="AC938" s="2"/>
      <c r="AD938" s="2"/>
      <c r="AE938" s="2"/>
      <c r="AF938" s="2"/>
      <c r="AG938" s="2" t="s">
        <v>9744</v>
      </c>
      <c r="AH938" s="2" t="s">
        <v>9745</v>
      </c>
      <c r="AI938" s="2"/>
      <c r="AJ938" s="2"/>
      <c r="AK938" s="2"/>
      <c r="AL938" s="2"/>
      <c r="AM938" s="2"/>
      <c r="AN938" s="2" t="s">
        <v>87</v>
      </c>
      <c r="AO938" s="2" t="s">
        <v>9746</v>
      </c>
      <c r="AP938" s="2" t="s">
        <v>89</v>
      </c>
    </row>
    <row r="939" customFormat="false" ht="15" hidden="false" customHeight="false" outlineLevel="0" collapsed="false">
      <c r="A939" s="8" t="s">
        <v>9747</v>
      </c>
      <c r="B939" s="8" t="s">
        <v>9747</v>
      </c>
      <c r="C939" s="2" t="s">
        <v>9748</v>
      </c>
      <c r="D939" s="2" t="s">
        <v>8905</v>
      </c>
      <c r="E939" s="2" t="s">
        <v>8906</v>
      </c>
      <c r="F939" s="9" t="n">
        <f aca="false">Precios!N939</f>
        <v>93</v>
      </c>
      <c r="G939" s="2" t="n">
        <v>375</v>
      </c>
      <c r="H939" s="10" t="str">
        <f aca="false">Parámetros!$B$28</f>
        <v>Nuevo</v>
      </c>
      <c r="I939" s="10" t="str">
        <f aca="false">Parámetros!$B$29</f>
        <v>Clásica</v>
      </c>
      <c r="J939" s="11" t="s">
        <v>9749</v>
      </c>
      <c r="K939" s="10" t="str">
        <f aca="false">Parámetros!$B$30</f>
        <v>Mercado Envíos</v>
      </c>
      <c r="L939" s="2" t="str">
        <f aca="false">IF(F939&gt;=Parámetros!$B$7,"Envío gratis (obligatorio en Mercado Libre)",Parámetros!$B$31)</f>
        <v>A cargo del comprador</v>
      </c>
      <c r="M939" s="10" t="str">
        <f aca="false">Parámetros!$B$32</f>
        <v>No acepto</v>
      </c>
      <c r="N939" s="10" t="str">
        <f aca="false">Parámetros!$B$33</f>
        <v>Sin garantía</v>
      </c>
      <c r="O939" s="2"/>
      <c r="P939" s="2" t="s">
        <v>9750</v>
      </c>
      <c r="Q939" s="2"/>
      <c r="R939" s="2" t="s">
        <v>9751</v>
      </c>
      <c r="S939" s="2" t="s">
        <v>9752</v>
      </c>
      <c r="T939" s="2" t="s">
        <v>2438</v>
      </c>
      <c r="U939" s="2" t="n">
        <v>120</v>
      </c>
      <c r="V939" s="2" t="s">
        <v>77</v>
      </c>
      <c r="W939" s="2" t="n">
        <v>1</v>
      </c>
      <c r="X939" s="2"/>
      <c r="Y939" s="2"/>
      <c r="Z939" s="2"/>
      <c r="AA939" s="2"/>
      <c r="AB939" s="2"/>
      <c r="AC939" s="2" t="s">
        <v>1231</v>
      </c>
      <c r="AD939" s="2"/>
      <c r="AE939" s="2"/>
      <c r="AF939" s="2"/>
      <c r="AG939" s="2" t="s">
        <v>9753</v>
      </c>
      <c r="AH939" s="2" t="s">
        <v>9754</v>
      </c>
      <c r="AI939" s="2" t="s">
        <v>9755</v>
      </c>
      <c r="AJ939" s="2" t="s">
        <v>9756</v>
      </c>
      <c r="AK939" s="2"/>
      <c r="AL939" s="2"/>
      <c r="AM939" s="2"/>
      <c r="AN939" s="2" t="s">
        <v>172</v>
      </c>
      <c r="AO939" s="2" t="s">
        <v>9757</v>
      </c>
      <c r="AP939" s="2" t="s">
        <v>89</v>
      </c>
    </row>
    <row r="940" customFormat="false" ht="15" hidden="false" customHeight="false" outlineLevel="0" collapsed="false">
      <c r="A940" s="8" t="s">
        <v>9758</v>
      </c>
      <c r="B940" s="8" t="s">
        <v>9758</v>
      </c>
      <c r="C940" s="2" t="s">
        <v>9759</v>
      </c>
      <c r="D940" s="2" t="s">
        <v>4586</v>
      </c>
      <c r="E940" s="2" t="s">
        <v>4587</v>
      </c>
      <c r="F940" s="9" t="n">
        <f aca="false">Precios!N940</f>
        <v>278</v>
      </c>
      <c r="G940" s="2" t="n">
        <v>96</v>
      </c>
      <c r="H940" s="10" t="str">
        <f aca="false">Parámetros!$B$28</f>
        <v>Nuevo</v>
      </c>
      <c r="I940" s="10" t="str">
        <f aca="false">Parámetros!$B$29</f>
        <v>Clásica</v>
      </c>
      <c r="J940" s="11" t="s">
        <v>9760</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c r="P940" s="2" t="s">
        <v>4695</v>
      </c>
      <c r="Q940" s="2" t="s">
        <v>4696</v>
      </c>
      <c r="R940" s="2" t="s">
        <v>4697</v>
      </c>
      <c r="S940" s="2" t="s">
        <v>9761</v>
      </c>
      <c r="T940" s="2" t="s">
        <v>9762</v>
      </c>
      <c r="U940" s="2" t="n">
        <v>12</v>
      </c>
      <c r="V940" s="2" t="s">
        <v>168</v>
      </c>
      <c r="W940" s="2" t="n">
        <v>12</v>
      </c>
      <c r="X940" s="2"/>
      <c r="Y940" s="2"/>
      <c r="Z940" s="2"/>
      <c r="AA940" s="2"/>
      <c r="AB940" s="2"/>
      <c r="AC940" s="2"/>
      <c r="AD940" s="2"/>
      <c r="AE940" s="2"/>
      <c r="AF940" s="2"/>
      <c r="AG940" s="2" t="s">
        <v>9763</v>
      </c>
      <c r="AH940" s="2"/>
      <c r="AI940" s="2"/>
      <c r="AJ940" s="2"/>
      <c r="AK940" s="2"/>
      <c r="AL940" s="2"/>
      <c r="AM940" s="2"/>
      <c r="AN940" s="2" t="s">
        <v>87</v>
      </c>
      <c r="AO940" s="2" t="s">
        <v>9764</v>
      </c>
      <c r="AP940" s="2" t="s">
        <v>89</v>
      </c>
    </row>
    <row r="941" customFormat="false" ht="15" hidden="false" customHeight="false" outlineLevel="0" collapsed="false">
      <c r="A941" s="8" t="s">
        <v>9765</v>
      </c>
      <c r="B941" s="8" t="s">
        <v>9765</v>
      </c>
      <c r="C941" s="2" t="s">
        <v>9766</v>
      </c>
      <c r="D941" s="2" t="s">
        <v>68</v>
      </c>
      <c r="E941" s="2" t="s">
        <v>69</v>
      </c>
      <c r="F941" s="9" t="n">
        <f aca="false">Precios!N941</f>
        <v>795</v>
      </c>
      <c r="G941" s="2" t="n">
        <v>48</v>
      </c>
      <c r="H941" s="10" t="str">
        <f aca="false">Parámetros!$B$28</f>
        <v>Nuevo</v>
      </c>
      <c r="I941" s="10" t="str">
        <f aca="false">Parámetros!$B$29</f>
        <v>Clásica</v>
      </c>
      <c r="J941" s="11" t="s">
        <v>9767</v>
      </c>
      <c r="K941" s="10" t="str">
        <f aca="false">Parámetros!$B$30</f>
        <v>Mercado Envíos</v>
      </c>
      <c r="L941" s="2" t="str">
        <f aca="false">IF(F941&gt;=Parámetros!$B$7,"Envío gratis (obligatorio en Mercado Libre)",Parámetros!$B$31)</f>
        <v>Envío gratis (obligatorio en Mercado Libre)</v>
      </c>
      <c r="M941" s="10" t="str">
        <f aca="false">Parámetros!$B$32</f>
        <v>No acepto</v>
      </c>
      <c r="N941" s="10" t="str">
        <f aca="false">Parámetros!$B$33</f>
        <v>Sin garantía</v>
      </c>
      <c r="O941" s="2"/>
      <c r="P941" s="2" t="s">
        <v>9768</v>
      </c>
      <c r="Q941" s="2" t="s">
        <v>997</v>
      </c>
      <c r="R941" s="2"/>
      <c r="S941" s="2"/>
      <c r="T941" s="2" t="s">
        <v>8128</v>
      </c>
      <c r="U941" s="2" t="n">
        <v>28</v>
      </c>
      <c r="V941" s="2" t="s">
        <v>217</v>
      </c>
      <c r="W941" s="2" t="n">
        <v>1</v>
      </c>
      <c r="X941" s="2" t="s">
        <v>9769</v>
      </c>
      <c r="Y941" s="2" t="s">
        <v>9770</v>
      </c>
      <c r="Z941" s="2" t="s">
        <v>133</v>
      </c>
      <c r="AA941" s="2" t="s">
        <v>81</v>
      </c>
      <c r="AB941" s="2"/>
      <c r="AC941" s="2"/>
      <c r="AD941" s="2"/>
      <c r="AE941" s="2"/>
      <c r="AF941" s="2"/>
      <c r="AG941" s="2" t="s">
        <v>9771</v>
      </c>
      <c r="AH941" s="2" t="s">
        <v>9772</v>
      </c>
      <c r="AI941" s="2" t="s">
        <v>9773</v>
      </c>
      <c r="AJ941" s="2"/>
      <c r="AK941" s="2"/>
      <c r="AL941" s="2"/>
      <c r="AM941" s="2"/>
      <c r="AN941" s="2" t="s">
        <v>87</v>
      </c>
      <c r="AO941" s="2" t="s">
        <v>9774</v>
      </c>
      <c r="AP941" s="2" t="s">
        <v>89</v>
      </c>
    </row>
    <row r="942" customFormat="false" ht="15" hidden="false" customHeight="false" outlineLevel="0" collapsed="false">
      <c r="A942" s="8" t="s">
        <v>9775</v>
      </c>
      <c r="B942" s="8" t="s">
        <v>9775</v>
      </c>
      <c r="C942" s="2" t="s">
        <v>9776</v>
      </c>
      <c r="D942" s="2" t="s">
        <v>159</v>
      </c>
      <c r="E942" s="2" t="s">
        <v>160</v>
      </c>
      <c r="F942" s="9" t="n">
        <f aca="false">Precios!N942</f>
        <v>233</v>
      </c>
      <c r="G942" s="2" t="n">
        <v>66</v>
      </c>
      <c r="H942" s="10" t="str">
        <f aca="false">Parámetros!$B$28</f>
        <v>Nuevo</v>
      </c>
      <c r="I942" s="10" t="str">
        <f aca="false">Parámetros!$B$29</f>
        <v>Clásica</v>
      </c>
      <c r="J942" s="11" t="s">
        <v>9777</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c r="P942" s="2" t="s">
        <v>163</v>
      </c>
      <c r="Q942" s="2"/>
      <c r="R942" s="2" t="s">
        <v>6921</v>
      </c>
      <c r="S942" s="2" t="s">
        <v>9778</v>
      </c>
      <c r="T942" s="2" t="s">
        <v>6923</v>
      </c>
      <c r="U942" s="2" t="n">
        <v>30</v>
      </c>
      <c r="V942" s="2" t="s">
        <v>168</v>
      </c>
      <c r="W942" s="2" t="n">
        <v>30</v>
      </c>
      <c r="X942" s="2"/>
      <c r="Y942" s="2"/>
      <c r="Z942" s="2"/>
      <c r="AA942" s="2" t="s">
        <v>6924</v>
      </c>
      <c r="AB942" s="2" t="s">
        <v>9779</v>
      </c>
      <c r="AC942" s="2"/>
      <c r="AD942" s="2" t="s">
        <v>903</v>
      </c>
      <c r="AE942" s="2"/>
      <c r="AF942" s="2"/>
      <c r="AG942" s="2" t="s">
        <v>9780</v>
      </c>
      <c r="AH942" s="2" t="s">
        <v>9781</v>
      </c>
      <c r="AI942" s="2" t="s">
        <v>9782</v>
      </c>
      <c r="AJ942" s="2" t="s">
        <v>9783</v>
      </c>
      <c r="AK942" s="2"/>
      <c r="AL942" s="2"/>
      <c r="AM942" s="2"/>
      <c r="AN942" s="2" t="s">
        <v>172</v>
      </c>
      <c r="AO942" s="2" t="s">
        <v>9784</v>
      </c>
      <c r="AP942" s="2" t="s">
        <v>89</v>
      </c>
    </row>
    <row r="943" customFormat="false" ht="15" hidden="false" customHeight="false" outlineLevel="0" collapsed="false">
      <c r="A943" s="8" t="s">
        <v>9785</v>
      </c>
      <c r="B943" s="8" t="s">
        <v>9785</v>
      </c>
      <c r="C943" s="2" t="s">
        <v>9786</v>
      </c>
      <c r="D943" s="2" t="s">
        <v>5988</v>
      </c>
      <c r="E943" s="2" t="s">
        <v>5989</v>
      </c>
      <c r="F943" s="9" t="n">
        <f aca="false">Precios!N943</f>
        <v>84</v>
      </c>
      <c r="G943" s="2" t="n">
        <v>409</v>
      </c>
      <c r="H943" s="10" t="str">
        <f aca="false">Parámetros!$B$28</f>
        <v>Nuevo</v>
      </c>
      <c r="I943" s="10" t="str">
        <f aca="false">Parámetros!$B$29</f>
        <v>Clásica</v>
      </c>
      <c r="J943" s="11" t="s">
        <v>9787</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c r="P943" s="2" t="s">
        <v>6506</v>
      </c>
      <c r="Q943" s="2"/>
      <c r="R943" s="2" t="s">
        <v>7470</v>
      </c>
      <c r="S943" s="2" t="s">
        <v>471</v>
      </c>
      <c r="T943" s="2" t="s">
        <v>7619</v>
      </c>
      <c r="U943" s="2" t="n">
        <v>60</v>
      </c>
      <c r="V943" s="2" t="s">
        <v>100</v>
      </c>
      <c r="W943" s="2" t="n">
        <v>1</v>
      </c>
      <c r="X943" s="2"/>
      <c r="Y943" s="2"/>
      <c r="Z943" s="2"/>
      <c r="AA943" s="2"/>
      <c r="AB943" s="2"/>
      <c r="AC943" s="2" t="s">
        <v>9788</v>
      </c>
      <c r="AD943" s="2" t="s">
        <v>1000</v>
      </c>
      <c r="AE943" s="2"/>
      <c r="AF943" s="2"/>
      <c r="AG943" s="2" t="s">
        <v>9789</v>
      </c>
      <c r="AH943" s="2" t="s">
        <v>9790</v>
      </c>
      <c r="AI943" s="2" t="s">
        <v>9791</v>
      </c>
      <c r="AJ943" s="2" t="s">
        <v>9792</v>
      </c>
      <c r="AK943" s="2"/>
      <c r="AL943" s="2"/>
      <c r="AM943" s="2"/>
      <c r="AN943" s="2" t="s">
        <v>172</v>
      </c>
      <c r="AO943" s="2" t="s">
        <v>9793</v>
      </c>
      <c r="AP943" s="2" t="s">
        <v>89</v>
      </c>
    </row>
    <row r="944" customFormat="false" ht="15" hidden="false" customHeight="false" outlineLevel="0" collapsed="false">
      <c r="A944" s="8" t="s">
        <v>9794</v>
      </c>
      <c r="B944" s="8" t="s">
        <v>9794</v>
      </c>
      <c r="C944" s="2" t="s">
        <v>9795</v>
      </c>
      <c r="D944" s="2" t="s">
        <v>575</v>
      </c>
      <c r="E944" s="2" t="s">
        <v>576</v>
      </c>
      <c r="F944" s="9" t="n">
        <f aca="false">Precios!N944</f>
        <v>218</v>
      </c>
      <c r="G944" s="2" t="n">
        <v>194</v>
      </c>
      <c r="H944" s="10" t="str">
        <f aca="false">Parámetros!$B$28</f>
        <v>Nuevo</v>
      </c>
      <c r="I944" s="10" t="str">
        <f aca="false">Parámetros!$B$29</f>
        <v>Clásica</v>
      </c>
      <c r="J944" s="11" t="s">
        <v>9796</v>
      </c>
      <c r="K944" s="10" t="str">
        <f aca="false">Parámetros!$B$30</f>
        <v>Mercado Envíos</v>
      </c>
      <c r="L944" s="2" t="str">
        <f aca="false">IF(F944&gt;=Parámetros!$B$7,"Envío gratis (obligatorio en Mercado Libre)",Parámetros!$B$31)</f>
        <v>A cargo del comprador</v>
      </c>
      <c r="M944" s="10" t="str">
        <f aca="false">Parámetros!$B$32</f>
        <v>No acepto</v>
      </c>
      <c r="N944" s="10" t="str">
        <f aca="false">Parámetros!$B$33</f>
        <v>Sin garantía</v>
      </c>
      <c r="O944" s="2"/>
      <c r="P944" s="2" t="s">
        <v>3274</v>
      </c>
      <c r="Q944" s="2" t="s">
        <v>3275</v>
      </c>
      <c r="R944" s="2" t="s">
        <v>6332</v>
      </c>
      <c r="S944" s="2" t="s">
        <v>9797</v>
      </c>
      <c r="T944" s="2" t="s">
        <v>6334</v>
      </c>
      <c r="U944" s="2" t="n">
        <v>10</v>
      </c>
      <c r="V944" s="2" t="s">
        <v>168</v>
      </c>
      <c r="W944" s="2" t="n">
        <v>10</v>
      </c>
      <c r="X944" s="2"/>
      <c r="Y944" s="2"/>
      <c r="Z944" s="2"/>
      <c r="AA944" s="2"/>
      <c r="AB944" s="2" t="s">
        <v>9798</v>
      </c>
      <c r="AC944" s="2"/>
      <c r="AD944" s="2" t="s">
        <v>103</v>
      </c>
      <c r="AE944" s="2"/>
      <c r="AF944" s="2"/>
      <c r="AG944" s="2" t="s">
        <v>9799</v>
      </c>
      <c r="AH944" s="2" t="s">
        <v>9800</v>
      </c>
      <c r="AI944" s="2"/>
      <c r="AJ944" s="2"/>
      <c r="AK944" s="2"/>
      <c r="AL944" s="2"/>
      <c r="AM944" s="2"/>
      <c r="AN944" s="2" t="s">
        <v>172</v>
      </c>
      <c r="AO944" s="2" t="s">
        <v>9801</v>
      </c>
      <c r="AP944" s="2" t="s">
        <v>89</v>
      </c>
    </row>
    <row r="945" customFormat="false" ht="15" hidden="false" customHeight="false" outlineLevel="0" collapsed="false">
      <c r="A945" s="8" t="s">
        <v>9802</v>
      </c>
      <c r="B945" s="8" t="s">
        <v>9802</v>
      </c>
      <c r="C945" s="2" t="s">
        <v>9803</v>
      </c>
      <c r="D945" s="2" t="s">
        <v>92</v>
      </c>
      <c r="E945" s="2" t="s">
        <v>93</v>
      </c>
      <c r="F945" s="9" t="n">
        <f aca="false">Precios!N945</f>
        <v>493</v>
      </c>
      <c r="G945" s="2" t="n">
        <v>110</v>
      </c>
      <c r="H945" s="10" t="str">
        <f aca="false">Parámetros!$B$28</f>
        <v>Nuevo</v>
      </c>
      <c r="I945" s="10" t="str">
        <f aca="false">Parámetros!$B$29</f>
        <v>Clásica</v>
      </c>
      <c r="J945" s="11" t="s">
        <v>9804</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c r="P945" s="2" t="s">
        <v>1160</v>
      </c>
      <c r="Q945" s="2" t="s">
        <v>9805</v>
      </c>
      <c r="R945" s="2" t="s">
        <v>3332</v>
      </c>
      <c r="S945" s="2" t="s">
        <v>98</v>
      </c>
      <c r="T945" s="2" t="s">
        <v>5840</v>
      </c>
      <c r="U945" s="2" t="n">
        <v>800</v>
      </c>
      <c r="V945" s="2" t="s">
        <v>100</v>
      </c>
      <c r="W945" s="2" t="n">
        <v>1</v>
      </c>
      <c r="X945" s="2"/>
      <c r="Y945" s="2"/>
      <c r="Z945" s="2"/>
      <c r="AA945" s="2" t="s">
        <v>9806</v>
      </c>
      <c r="AB945" s="2"/>
      <c r="AC945" s="2"/>
      <c r="AD945" s="2"/>
      <c r="AE945" s="2"/>
      <c r="AF945" s="2"/>
      <c r="AG945" s="2" t="s">
        <v>9807</v>
      </c>
      <c r="AH945" s="2" t="s">
        <v>9808</v>
      </c>
      <c r="AI945" s="2" t="s">
        <v>9809</v>
      </c>
      <c r="AJ945" s="2"/>
      <c r="AK945" s="2"/>
      <c r="AL945" s="2"/>
      <c r="AM945" s="2"/>
      <c r="AN945" s="2" t="s">
        <v>87</v>
      </c>
      <c r="AO945" s="2" t="s">
        <v>9810</v>
      </c>
      <c r="AP945" s="2" t="s">
        <v>89</v>
      </c>
    </row>
    <row r="946" customFormat="false" ht="15" hidden="false" customHeight="false" outlineLevel="0" collapsed="false">
      <c r="A946" s="8" t="s">
        <v>9811</v>
      </c>
      <c r="B946" s="8" t="s">
        <v>9811</v>
      </c>
      <c r="C946" s="2" t="s">
        <v>9812</v>
      </c>
      <c r="D946" s="2" t="s">
        <v>5534</v>
      </c>
      <c r="E946" s="2" t="s">
        <v>5535</v>
      </c>
      <c r="F946" s="9" t="n">
        <f aca="false">Precios!N946</f>
        <v>77</v>
      </c>
      <c r="G946" s="2" t="n">
        <v>500</v>
      </c>
      <c r="H946" s="10" t="str">
        <f aca="false">Parámetros!$B$28</f>
        <v>Nuevo</v>
      </c>
      <c r="I946" s="10" t="str">
        <f aca="false">Parámetros!$B$29</f>
        <v>Clásica</v>
      </c>
      <c r="J946" s="11" t="s">
        <v>9813</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5537</v>
      </c>
      <c r="Q946" s="2" t="s">
        <v>5538</v>
      </c>
      <c r="R946" s="2" t="s">
        <v>5539</v>
      </c>
      <c r="S946" s="2" t="s">
        <v>9814</v>
      </c>
      <c r="T946" s="2" t="s">
        <v>5359</v>
      </c>
      <c r="U946" s="2" t="n">
        <v>50</v>
      </c>
      <c r="V946" s="2" t="s">
        <v>100</v>
      </c>
      <c r="W946" s="2" t="n">
        <v>1</v>
      </c>
      <c r="X946" s="2"/>
      <c r="Y946" s="2"/>
      <c r="Z946" s="2"/>
      <c r="AA946" s="2"/>
      <c r="AB946" s="2"/>
      <c r="AC946" s="2"/>
      <c r="AD946" s="2"/>
      <c r="AE946" s="2" t="s">
        <v>7715</v>
      </c>
      <c r="AF946" s="2"/>
      <c r="AG946" s="2" t="s">
        <v>9815</v>
      </c>
      <c r="AH946" s="2" t="s">
        <v>9816</v>
      </c>
      <c r="AI946" s="2" t="s">
        <v>9817</v>
      </c>
      <c r="AJ946" s="2"/>
      <c r="AK946" s="2"/>
      <c r="AL946" s="2"/>
      <c r="AM946" s="2"/>
      <c r="AN946" s="2" t="s">
        <v>172</v>
      </c>
      <c r="AO946" s="2" t="s">
        <v>9818</v>
      </c>
      <c r="AP946" s="2" t="s">
        <v>89</v>
      </c>
    </row>
    <row r="947" customFormat="false" ht="15" hidden="false" customHeight="false" outlineLevel="0" collapsed="false">
      <c r="A947" s="8" t="s">
        <v>9819</v>
      </c>
      <c r="B947" s="8" t="s">
        <v>9819</v>
      </c>
      <c r="C947" s="2" t="s">
        <v>9820</v>
      </c>
      <c r="D947" s="2" t="s">
        <v>6648</v>
      </c>
      <c r="E947" s="2" t="s">
        <v>6649</v>
      </c>
      <c r="F947" s="9" t="n">
        <f aca="false">Precios!N947</f>
        <v>69</v>
      </c>
      <c r="G947" s="2" t="n">
        <v>423</v>
      </c>
      <c r="H947" s="10" t="str">
        <f aca="false">Parámetros!$B$28</f>
        <v>Nuevo</v>
      </c>
      <c r="I947" s="10" t="str">
        <f aca="false">Parámetros!$B$29</f>
        <v>Clásica</v>
      </c>
      <c r="J947" s="11" t="s">
        <v>9821</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c r="P947" s="2" t="s">
        <v>6651</v>
      </c>
      <c r="Q947" s="2"/>
      <c r="R947" s="2" t="s">
        <v>6652</v>
      </c>
      <c r="S947" s="2" t="s">
        <v>9822</v>
      </c>
      <c r="T947" s="2" t="s">
        <v>9823</v>
      </c>
      <c r="U947" s="2" t="n">
        <v>12</v>
      </c>
      <c r="V947" s="2" t="s">
        <v>168</v>
      </c>
      <c r="W947" s="2" t="n">
        <v>12</v>
      </c>
      <c r="X947" s="2"/>
      <c r="Y947" s="2"/>
      <c r="Z947" s="2"/>
      <c r="AA947" s="2"/>
      <c r="AB947" s="2"/>
      <c r="AC947" s="2"/>
      <c r="AD947" s="2" t="s">
        <v>551</v>
      </c>
      <c r="AE947" s="2"/>
      <c r="AF947" s="2"/>
      <c r="AG947" s="2" t="s">
        <v>9824</v>
      </c>
      <c r="AH947" s="2" t="s">
        <v>9825</v>
      </c>
      <c r="AI947" s="2" t="s">
        <v>9826</v>
      </c>
      <c r="AJ947" s="2"/>
      <c r="AK947" s="2"/>
      <c r="AL947" s="2"/>
      <c r="AM947" s="2"/>
      <c r="AN947" s="2" t="s">
        <v>172</v>
      </c>
      <c r="AO947" s="2" t="s">
        <v>9827</v>
      </c>
      <c r="AP947" s="2" t="s">
        <v>89</v>
      </c>
    </row>
    <row r="948" customFormat="false" ht="15" hidden="false" customHeight="false" outlineLevel="0" collapsed="false">
      <c r="A948" s="8" t="s">
        <v>9828</v>
      </c>
      <c r="B948" s="8" t="s">
        <v>9828</v>
      </c>
      <c r="C948" s="2" t="s">
        <v>9829</v>
      </c>
      <c r="D948" s="2" t="s">
        <v>5043</v>
      </c>
      <c r="E948" s="2" t="s">
        <v>5044</v>
      </c>
      <c r="F948" s="9" t="n">
        <f aca="false">Precios!N948</f>
        <v>61</v>
      </c>
      <c r="G948" s="2" t="n">
        <v>867</v>
      </c>
      <c r="H948" s="10" t="str">
        <f aca="false">Parámetros!$B$28</f>
        <v>Nuevo</v>
      </c>
      <c r="I948" s="10" t="str">
        <f aca="false">Parámetros!$B$29</f>
        <v>Clásica</v>
      </c>
      <c r="J948" s="11" t="s">
        <v>9830</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c r="P948" s="2" t="s">
        <v>1055</v>
      </c>
      <c r="Q948" s="2" t="s">
        <v>9831</v>
      </c>
      <c r="R948" s="2"/>
      <c r="S948" s="2" t="s">
        <v>9832</v>
      </c>
      <c r="T948" s="2" t="s">
        <v>9833</v>
      </c>
      <c r="U948" s="2" t="n">
        <v>100</v>
      </c>
      <c r="V948" s="2" t="s">
        <v>77</v>
      </c>
      <c r="W948" s="2" t="n">
        <v>1</v>
      </c>
      <c r="X948" s="2" t="s">
        <v>5049</v>
      </c>
      <c r="Y948" s="2" t="s">
        <v>5050</v>
      </c>
      <c r="Z948" s="2" t="s">
        <v>3920</v>
      </c>
      <c r="AA948" s="2"/>
      <c r="AB948" s="2"/>
      <c r="AC948" s="2"/>
      <c r="AD948" s="2"/>
      <c r="AE948" s="2"/>
      <c r="AF948" s="2"/>
      <c r="AG948" s="2" t="s">
        <v>9834</v>
      </c>
      <c r="AH948" s="2" t="s">
        <v>9835</v>
      </c>
      <c r="AI948" s="2" t="s">
        <v>9836</v>
      </c>
      <c r="AJ948" s="2"/>
      <c r="AK948" s="2"/>
      <c r="AL948" s="2"/>
      <c r="AM948" s="2"/>
      <c r="AN948" s="2" t="s">
        <v>87</v>
      </c>
      <c r="AO948" s="2" t="s">
        <v>9837</v>
      </c>
      <c r="AP948" s="2" t="s">
        <v>89</v>
      </c>
    </row>
    <row r="949" customFormat="false" ht="15" hidden="false" customHeight="false" outlineLevel="0" collapsed="false">
      <c r="A949" s="8" t="s">
        <v>9838</v>
      </c>
      <c r="B949" s="8" t="s">
        <v>9838</v>
      </c>
      <c r="C949" s="2" t="s">
        <v>9839</v>
      </c>
      <c r="D949" s="2" t="s">
        <v>478</v>
      </c>
      <c r="E949" s="2" t="s">
        <v>479</v>
      </c>
      <c r="F949" s="9" t="n">
        <f aca="false">Precios!N949</f>
        <v>985</v>
      </c>
      <c r="G949" s="2" t="n">
        <v>0</v>
      </c>
      <c r="H949" s="10" t="str">
        <f aca="false">Parámetros!$B$28</f>
        <v>Nuevo</v>
      </c>
      <c r="I949" s="10" t="str">
        <f aca="false">Parámetros!$B$29</f>
        <v>Clásica</v>
      </c>
      <c r="J949" s="11" t="s">
        <v>9840</v>
      </c>
      <c r="K949" s="10" t="str">
        <f aca="false">Parámetros!$B$30</f>
        <v>Mercado Envíos</v>
      </c>
      <c r="L949" s="2" t="str">
        <f aca="false">IF(F949&gt;=Parámetros!$B$7,"Envío gratis (obligatorio en Mercado Libre)",Parámetros!$B$31)</f>
        <v>Envío gratis (obligatorio en Mercado Libre)</v>
      </c>
      <c r="M949" s="10" t="str">
        <f aca="false">Parámetros!$B$32</f>
        <v>No acepto</v>
      </c>
      <c r="N949" s="10" t="str">
        <f aca="false">Parámetros!$B$33</f>
        <v>Sin garantía</v>
      </c>
      <c r="O949" s="2"/>
      <c r="P949" s="2" t="s">
        <v>9841</v>
      </c>
      <c r="Q949" s="2" t="s">
        <v>3854</v>
      </c>
      <c r="R949" s="2"/>
      <c r="S949" s="2"/>
      <c r="T949" s="2" t="s">
        <v>5066</v>
      </c>
      <c r="U949" s="2" t="n">
        <v>5</v>
      </c>
      <c r="V949" s="2" t="s">
        <v>77</v>
      </c>
      <c r="W949" s="2" t="n">
        <v>1</v>
      </c>
      <c r="X949" s="2" t="s">
        <v>9842</v>
      </c>
      <c r="Y949" s="2" t="s">
        <v>9843</v>
      </c>
      <c r="Z949" s="2" t="s">
        <v>488</v>
      </c>
      <c r="AA949" s="2" t="s">
        <v>81</v>
      </c>
      <c r="AB949" s="2"/>
      <c r="AC949" s="2"/>
      <c r="AD949" s="2"/>
      <c r="AE949" s="2"/>
      <c r="AF949" s="2"/>
      <c r="AG949" s="2" t="s">
        <v>9844</v>
      </c>
      <c r="AH949" s="2" t="s">
        <v>9845</v>
      </c>
      <c r="AI949" s="2" t="s">
        <v>9846</v>
      </c>
      <c r="AJ949" s="2"/>
      <c r="AK949" s="2"/>
      <c r="AL949" s="2"/>
      <c r="AM949" s="2"/>
      <c r="AN949" s="2" t="s">
        <v>87</v>
      </c>
      <c r="AO949" s="2" t="s">
        <v>9847</v>
      </c>
      <c r="AP949" s="2" t="s">
        <v>89</v>
      </c>
    </row>
    <row r="950" customFormat="false" ht="15" hidden="false" customHeight="false" outlineLevel="0" collapsed="false">
      <c r="A950" s="8" t="s">
        <v>9848</v>
      </c>
      <c r="B950" s="8" t="s">
        <v>9848</v>
      </c>
      <c r="C950" s="2" t="s">
        <v>9849</v>
      </c>
      <c r="D950" s="2" t="s">
        <v>963</v>
      </c>
      <c r="E950" s="2" t="s">
        <v>964</v>
      </c>
      <c r="F950" s="9" t="n">
        <f aca="false">Precios!N950</f>
        <v>728</v>
      </c>
      <c r="G950" s="2" t="n">
        <v>1</v>
      </c>
      <c r="H950" s="10" t="str">
        <f aca="false">Parámetros!$B$28</f>
        <v>Nuevo</v>
      </c>
      <c r="I950" s="10" t="str">
        <f aca="false">Parámetros!$B$29</f>
        <v>Clásica</v>
      </c>
      <c r="J950" s="11" t="s">
        <v>9850</v>
      </c>
      <c r="K950" s="10" t="str">
        <f aca="false">Parámetros!$B$30</f>
        <v>Mercado Envíos</v>
      </c>
      <c r="L950" s="2" t="str">
        <f aca="false">IF(F950&gt;=Parámetros!$B$7,"Envío gratis (obligatorio en Mercado Libre)",Parámetros!$B$31)</f>
        <v>Envío gratis (obligatorio en Mercado Libre)</v>
      </c>
      <c r="M950" s="10" t="str">
        <f aca="false">Parámetros!$B$32</f>
        <v>No acepto</v>
      </c>
      <c r="N950" s="10" t="str">
        <f aca="false">Parámetros!$B$33</f>
        <v>Sin garantía</v>
      </c>
      <c r="O950" s="2"/>
      <c r="P950" s="2" t="s">
        <v>9851</v>
      </c>
      <c r="Q950" s="2" t="s">
        <v>4653</v>
      </c>
      <c r="R950" s="2" t="s">
        <v>9852</v>
      </c>
      <c r="S950" s="2"/>
      <c r="T950" s="2" t="s">
        <v>4826</v>
      </c>
      <c r="U950" s="2" t="n">
        <v>30</v>
      </c>
      <c r="V950" s="2" t="s">
        <v>217</v>
      </c>
      <c r="W950" s="2" t="n">
        <v>30</v>
      </c>
      <c r="X950" s="2" t="s">
        <v>9853</v>
      </c>
      <c r="Y950" s="2" t="s">
        <v>9854</v>
      </c>
      <c r="Z950" s="2" t="s">
        <v>133</v>
      </c>
      <c r="AA950" s="2"/>
      <c r="AB950" s="2"/>
      <c r="AC950" s="2"/>
      <c r="AD950" s="2"/>
      <c r="AE950" s="2"/>
      <c r="AF950" s="2" t="s">
        <v>9855</v>
      </c>
      <c r="AG950" s="2" t="s">
        <v>9856</v>
      </c>
      <c r="AH950" s="2" t="s">
        <v>9857</v>
      </c>
      <c r="AI950" s="2"/>
      <c r="AJ950" s="2"/>
      <c r="AK950" s="2"/>
      <c r="AL950" s="2"/>
      <c r="AM950" s="2"/>
      <c r="AN950" s="2" t="s">
        <v>87</v>
      </c>
      <c r="AO950" s="2" t="s">
        <v>9858</v>
      </c>
      <c r="AP950" s="2" t="s">
        <v>89</v>
      </c>
    </row>
    <row r="951" customFormat="false" ht="15" hidden="false" customHeight="false" outlineLevel="0" collapsed="false">
      <c r="A951" s="8" t="s">
        <v>9859</v>
      </c>
      <c r="B951" s="8" t="s">
        <v>9859</v>
      </c>
      <c r="C951" s="2" t="s">
        <v>9860</v>
      </c>
      <c r="D951" s="2" t="s">
        <v>5616</v>
      </c>
      <c r="E951" s="2" t="s">
        <v>5617</v>
      </c>
      <c r="F951" s="9" t="n">
        <f aca="false">Precios!N951</f>
        <v>129</v>
      </c>
      <c r="G951" s="2" t="n">
        <v>13</v>
      </c>
      <c r="H951" s="10" t="str">
        <f aca="false">Parámetros!$B$28</f>
        <v>Nuevo</v>
      </c>
      <c r="I951" s="10" t="str">
        <f aca="false">Parámetros!$B$29</f>
        <v>Clásica</v>
      </c>
      <c r="J951" s="11" t="s">
        <v>9861</v>
      </c>
      <c r="K951" s="10" t="str">
        <f aca="false">Parámetros!$B$30</f>
        <v>Mercado Envíos</v>
      </c>
      <c r="L951" s="2" t="str">
        <f aca="false">IF(F951&gt;=Parámetros!$B$7,"Envío gratis (obligatorio en Mercado Libre)",Parámetros!$B$31)</f>
        <v>A cargo del comprador</v>
      </c>
      <c r="M951" s="10" t="str">
        <f aca="false">Parámetros!$B$32</f>
        <v>No acepto</v>
      </c>
      <c r="N951" s="10" t="str">
        <f aca="false">Parámetros!$B$33</f>
        <v>Sin garantía</v>
      </c>
      <c r="O951" s="2"/>
      <c r="P951" s="2" t="s">
        <v>5537</v>
      </c>
      <c r="Q951" s="2" t="s">
        <v>5538</v>
      </c>
      <c r="R951" s="2" t="s">
        <v>5539</v>
      </c>
      <c r="S951" s="2" t="s">
        <v>9862</v>
      </c>
      <c r="T951" s="2" t="s">
        <v>9863</v>
      </c>
      <c r="U951" s="2" t="n">
        <v>200</v>
      </c>
      <c r="V951" s="2" t="s">
        <v>77</v>
      </c>
      <c r="W951" s="2" t="n">
        <v>1</v>
      </c>
      <c r="X951" s="2"/>
      <c r="Y951" s="2"/>
      <c r="Z951" s="2"/>
      <c r="AA951" s="2"/>
      <c r="AB951" s="2"/>
      <c r="AC951" s="2"/>
      <c r="AD951" s="2"/>
      <c r="AE951" s="2" t="s">
        <v>4875</v>
      </c>
      <c r="AF951" s="2"/>
      <c r="AG951" s="2" t="s">
        <v>9864</v>
      </c>
      <c r="AH951" s="2" t="s">
        <v>9865</v>
      </c>
      <c r="AI951" s="2"/>
      <c r="AJ951" s="2"/>
      <c r="AK951" s="2"/>
      <c r="AL951" s="2"/>
      <c r="AM951" s="2"/>
      <c r="AN951" s="2" t="s">
        <v>172</v>
      </c>
      <c r="AO951" s="2" t="s">
        <v>9866</v>
      </c>
      <c r="AP951" s="2" t="s">
        <v>89</v>
      </c>
    </row>
    <row r="952" customFormat="false" ht="15" hidden="false" customHeight="false" outlineLevel="0" collapsed="false">
      <c r="A952" s="8" t="s">
        <v>9867</v>
      </c>
      <c r="B952" s="8" t="s">
        <v>9867</v>
      </c>
      <c r="C952" s="2" t="s">
        <v>9868</v>
      </c>
      <c r="D952" s="2" t="s">
        <v>237</v>
      </c>
      <c r="E952" s="2" t="s">
        <v>238</v>
      </c>
      <c r="F952" s="9" t="n">
        <f aca="false">Precios!N952</f>
        <v>90</v>
      </c>
      <c r="G952" s="2" t="n">
        <v>859</v>
      </c>
      <c r="H952" s="10" t="str">
        <f aca="false">Parámetros!$B$28</f>
        <v>Nuevo</v>
      </c>
      <c r="I952" s="10" t="str">
        <f aca="false">Parámetros!$B$29</f>
        <v>Clásica</v>
      </c>
      <c r="J952" s="11" t="s">
        <v>9869</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c r="P952" s="2" t="s">
        <v>8163</v>
      </c>
      <c r="Q952" s="2"/>
      <c r="R952" s="2" t="s">
        <v>9870</v>
      </c>
      <c r="S952" s="2"/>
      <c r="T952" s="2" t="s">
        <v>9871</v>
      </c>
      <c r="U952" s="2" t="n">
        <v>10</v>
      </c>
      <c r="V952" s="2" t="s">
        <v>130</v>
      </c>
      <c r="W952" s="2" t="n">
        <v>10</v>
      </c>
      <c r="X952" s="2" t="s">
        <v>1229</v>
      </c>
      <c r="Y952" s="2" t="s">
        <v>453</v>
      </c>
      <c r="Z952" s="2" t="s">
        <v>133</v>
      </c>
      <c r="AA952" s="2" t="s">
        <v>1663</v>
      </c>
      <c r="AB952" s="2"/>
      <c r="AC952" s="2"/>
      <c r="AD952" s="2"/>
      <c r="AE952" s="2"/>
      <c r="AF952" s="2"/>
      <c r="AG952" s="2" t="s">
        <v>9872</v>
      </c>
      <c r="AH952" s="2" t="s">
        <v>9873</v>
      </c>
      <c r="AI952" s="2" t="s">
        <v>9874</v>
      </c>
      <c r="AJ952" s="2" t="s">
        <v>9875</v>
      </c>
      <c r="AK952" s="2"/>
      <c r="AL952" s="2"/>
      <c r="AM952" s="2"/>
      <c r="AN952" s="2" t="s">
        <v>87</v>
      </c>
      <c r="AO952" s="2" t="s">
        <v>9876</v>
      </c>
      <c r="AP952" s="2" t="s">
        <v>89</v>
      </c>
    </row>
    <row r="953" customFormat="false" ht="15" hidden="false" customHeight="false" outlineLevel="0" collapsed="false">
      <c r="A953" s="8" t="s">
        <v>9877</v>
      </c>
      <c r="B953" s="8" t="s">
        <v>9877</v>
      </c>
      <c r="C953" s="2" t="s">
        <v>9878</v>
      </c>
      <c r="D953" s="2" t="s">
        <v>3796</v>
      </c>
      <c r="E953" s="2" t="s">
        <v>3797</v>
      </c>
      <c r="F953" s="9" t="n">
        <f aca="false">Precios!N953</f>
        <v>124</v>
      </c>
      <c r="G953" s="2" t="n">
        <v>224</v>
      </c>
      <c r="H953" s="10" t="str">
        <f aca="false">Parámetros!$B$28</f>
        <v>Nuevo</v>
      </c>
      <c r="I953" s="10" t="str">
        <f aca="false">Parámetros!$B$29</f>
        <v>Clásica</v>
      </c>
      <c r="J953" s="11" t="s">
        <v>9879</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c r="P953" s="2" t="s">
        <v>8445</v>
      </c>
      <c r="Q953" s="2" t="s">
        <v>1491</v>
      </c>
      <c r="R953" s="2" t="s">
        <v>8445</v>
      </c>
      <c r="S953" s="2" t="s">
        <v>9880</v>
      </c>
      <c r="T953" s="2" t="s">
        <v>9881</v>
      </c>
      <c r="U953" s="2" t="n">
        <v>15</v>
      </c>
      <c r="V953" s="2" t="s">
        <v>100</v>
      </c>
      <c r="W953" s="2" t="n">
        <v>1</v>
      </c>
      <c r="X953" s="2" t="s">
        <v>9882</v>
      </c>
      <c r="Y953" s="2" t="s">
        <v>9883</v>
      </c>
      <c r="Z953" s="2" t="s">
        <v>337</v>
      </c>
      <c r="AA953" s="2"/>
      <c r="AB953" s="2"/>
      <c r="AC953" s="2"/>
      <c r="AD953" s="2"/>
      <c r="AE953" s="2"/>
      <c r="AF953" s="2"/>
      <c r="AG953" s="2" t="s">
        <v>9884</v>
      </c>
      <c r="AH953" s="2" t="s">
        <v>9885</v>
      </c>
      <c r="AI953" s="2"/>
      <c r="AJ953" s="2"/>
      <c r="AK953" s="2"/>
      <c r="AL953" s="2"/>
      <c r="AM953" s="2"/>
      <c r="AN953" s="2" t="s">
        <v>87</v>
      </c>
      <c r="AO953" s="2" t="s">
        <v>9886</v>
      </c>
      <c r="AP953" s="2" t="s">
        <v>89</v>
      </c>
    </row>
    <row r="954" customFormat="false" ht="15" hidden="false" customHeight="false" outlineLevel="0" collapsed="false">
      <c r="A954" s="8" t="s">
        <v>9887</v>
      </c>
      <c r="B954" s="8" t="s">
        <v>9887</v>
      </c>
      <c r="C954" s="2" t="s">
        <v>9888</v>
      </c>
      <c r="D954" s="2" t="s">
        <v>542</v>
      </c>
      <c r="E954" s="2" t="s">
        <v>543</v>
      </c>
      <c r="F954" s="9" t="n">
        <f aca="false">Precios!N954</f>
        <v>61</v>
      </c>
      <c r="G954" s="2" t="n">
        <v>2544</v>
      </c>
      <c r="H954" s="10" t="str">
        <f aca="false">Parámetros!$B$28</f>
        <v>Nuevo</v>
      </c>
      <c r="I954" s="10" t="str">
        <f aca="false">Parámetros!$B$29</f>
        <v>Clásica</v>
      </c>
      <c r="J954" s="11" t="s">
        <v>9889</v>
      </c>
      <c r="K954" s="10" t="str">
        <f aca="false">Parámetros!$B$30</f>
        <v>Mercado Envíos</v>
      </c>
      <c r="L954" s="2" t="str">
        <f aca="false">IF(F954&gt;=Parámetros!$B$7,"Envío gratis (obligatorio en Mercado Libre)",Parámetros!$B$31)</f>
        <v>A cargo del comprador</v>
      </c>
      <c r="M954" s="10" t="str">
        <f aca="false">Parámetros!$B$32</f>
        <v>No acepto</v>
      </c>
      <c r="N954" s="10" t="str">
        <f aca="false">Parámetros!$B$33</f>
        <v>Sin garantía</v>
      </c>
      <c r="O954" s="2"/>
      <c r="P954" s="2" t="s">
        <v>9890</v>
      </c>
      <c r="Q954" s="2" t="s">
        <v>9891</v>
      </c>
      <c r="R954" s="2"/>
      <c r="S954" s="2"/>
      <c r="T954" s="2" t="s">
        <v>9892</v>
      </c>
      <c r="U954" s="2" t="n">
        <v>2</v>
      </c>
      <c r="V954" s="2" t="s">
        <v>77</v>
      </c>
      <c r="W954" s="2" t="n">
        <v>3</v>
      </c>
      <c r="X954" s="2" t="s">
        <v>9893</v>
      </c>
      <c r="Y954" s="2" t="s">
        <v>2721</v>
      </c>
      <c r="Z954" s="2" t="s">
        <v>713</v>
      </c>
      <c r="AA954" s="2"/>
      <c r="AB954" s="2"/>
      <c r="AC954" s="2"/>
      <c r="AD954" s="2"/>
      <c r="AE954" s="2"/>
      <c r="AF954" s="2"/>
      <c r="AG954" s="2" t="s">
        <v>9894</v>
      </c>
      <c r="AH954" s="2" t="s">
        <v>9895</v>
      </c>
      <c r="AI954" s="2"/>
      <c r="AJ954" s="2"/>
      <c r="AK954" s="2"/>
      <c r="AL954" s="2"/>
      <c r="AM954" s="2"/>
      <c r="AN954" s="2" t="s">
        <v>87</v>
      </c>
      <c r="AO954" s="2" t="s">
        <v>9896</v>
      </c>
      <c r="AP954" s="2" t="s">
        <v>89</v>
      </c>
    </row>
    <row r="955" customFormat="false" ht="15" hidden="false" customHeight="false" outlineLevel="0" collapsed="false">
      <c r="A955" s="8" t="s">
        <v>9897</v>
      </c>
      <c r="B955" s="8" t="s">
        <v>9897</v>
      </c>
      <c r="C955" s="2" t="s">
        <v>9898</v>
      </c>
      <c r="D955" s="2" t="s">
        <v>141</v>
      </c>
      <c r="E955" s="2" t="s">
        <v>142</v>
      </c>
      <c r="F955" s="9" t="n">
        <f aca="false">Precios!N955</f>
        <v>634</v>
      </c>
      <c r="G955" s="2" t="n">
        <v>44</v>
      </c>
      <c r="H955" s="10" t="str">
        <f aca="false">Parámetros!$B$28</f>
        <v>Nuevo</v>
      </c>
      <c r="I955" s="10" t="str">
        <f aca="false">Parámetros!$B$29</f>
        <v>Clásica</v>
      </c>
      <c r="J955" s="11" t="s">
        <v>9899</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9900</v>
      </c>
      <c r="P955" s="2" t="s">
        <v>3992</v>
      </c>
      <c r="Q955" s="2" t="s">
        <v>332</v>
      </c>
      <c r="R955" s="2" t="s">
        <v>3992</v>
      </c>
      <c r="S955" s="2" t="s">
        <v>6802</v>
      </c>
      <c r="T955" s="2" t="s">
        <v>9901</v>
      </c>
      <c r="U955" s="2" t="n">
        <v>504</v>
      </c>
      <c r="V955" s="2" t="s">
        <v>100</v>
      </c>
      <c r="W955" s="2" t="n">
        <v>1</v>
      </c>
      <c r="X955" s="2" t="s">
        <v>9902</v>
      </c>
      <c r="Y955" s="2"/>
      <c r="Z955" s="2" t="s">
        <v>133</v>
      </c>
      <c r="AA955" s="2"/>
      <c r="AB955" s="2"/>
      <c r="AC955" s="2" t="s">
        <v>6802</v>
      </c>
      <c r="AD955" s="2"/>
      <c r="AE955" s="2"/>
      <c r="AF955" s="2"/>
      <c r="AG955" s="2" t="s">
        <v>9903</v>
      </c>
      <c r="AH955" s="2" t="s">
        <v>9904</v>
      </c>
      <c r="AI955" s="2" t="s">
        <v>9905</v>
      </c>
      <c r="AJ955" s="2"/>
      <c r="AK955" s="2"/>
      <c r="AL955" s="2"/>
      <c r="AM955" s="2"/>
      <c r="AN955" s="2" t="s">
        <v>87</v>
      </c>
      <c r="AO955" s="2" t="s">
        <v>9906</v>
      </c>
      <c r="AP955" s="2" t="s">
        <v>89</v>
      </c>
    </row>
    <row r="956" customFormat="false" ht="15" hidden="false" customHeight="false" outlineLevel="0" collapsed="false">
      <c r="A956" s="8" t="s">
        <v>9907</v>
      </c>
      <c r="B956" s="8" t="s">
        <v>9907</v>
      </c>
      <c r="C956" s="2" t="s">
        <v>9908</v>
      </c>
      <c r="D956" s="2" t="s">
        <v>448</v>
      </c>
      <c r="E956" s="2" t="s">
        <v>449</v>
      </c>
      <c r="F956" s="9" t="n">
        <f aca="false">Precios!N956</f>
        <v>282</v>
      </c>
      <c r="G956" s="2" t="n">
        <v>2</v>
      </c>
      <c r="H956" s="10" t="str">
        <f aca="false">Parámetros!$B$28</f>
        <v>Nuevo</v>
      </c>
      <c r="I956" s="10" t="str">
        <f aca="false">Parámetros!$B$29</f>
        <v>Clásica</v>
      </c>
      <c r="J956" s="11" t="s">
        <v>9909</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c r="P956" s="2" t="s">
        <v>9910</v>
      </c>
      <c r="Q956" s="2" t="s">
        <v>2747</v>
      </c>
      <c r="R956" s="2" t="s">
        <v>9911</v>
      </c>
      <c r="S956" s="2"/>
      <c r="T956" s="2" t="s">
        <v>5582</v>
      </c>
      <c r="U956" s="2" t="n">
        <v>14</v>
      </c>
      <c r="V956" s="2" t="s">
        <v>130</v>
      </c>
      <c r="W956" s="2" t="n">
        <v>14</v>
      </c>
      <c r="X956" s="2" t="s">
        <v>9912</v>
      </c>
      <c r="Y956" s="2" t="s">
        <v>9913</v>
      </c>
      <c r="Z956" s="2" t="s">
        <v>133</v>
      </c>
      <c r="AA956" s="2"/>
      <c r="AB956" s="2"/>
      <c r="AC956" s="2"/>
      <c r="AD956" s="2"/>
      <c r="AE956" s="2"/>
      <c r="AF956" s="2" t="s">
        <v>9914</v>
      </c>
      <c r="AG956" s="2" t="s">
        <v>9915</v>
      </c>
      <c r="AH956" s="2" t="s">
        <v>9916</v>
      </c>
      <c r="AI956" s="2"/>
      <c r="AJ956" s="2"/>
      <c r="AK956" s="2"/>
      <c r="AL956" s="2"/>
      <c r="AM956" s="2"/>
      <c r="AN956" s="2" t="s">
        <v>87</v>
      </c>
      <c r="AO956" s="2" t="s">
        <v>9917</v>
      </c>
      <c r="AP956" s="2" t="s">
        <v>89</v>
      </c>
    </row>
    <row r="957" customFormat="false" ht="15" hidden="false" customHeight="false" outlineLevel="0" collapsed="false">
      <c r="A957" s="8" t="s">
        <v>9918</v>
      </c>
      <c r="B957" s="8" t="s">
        <v>9918</v>
      </c>
      <c r="C957" s="2" t="s">
        <v>9919</v>
      </c>
      <c r="D957" s="2" t="s">
        <v>478</v>
      </c>
      <c r="E957" s="2" t="s">
        <v>479</v>
      </c>
      <c r="F957" s="9" t="n">
        <f aca="false">Precios!N957</f>
        <v>92</v>
      </c>
      <c r="G957" s="2" t="n">
        <v>169</v>
      </c>
      <c r="H957" s="10" t="str">
        <f aca="false">Parámetros!$B$28</f>
        <v>Nuevo</v>
      </c>
      <c r="I957" s="10" t="str">
        <f aca="false">Parámetros!$B$29</f>
        <v>Clásica</v>
      </c>
      <c r="J957" s="11" t="s">
        <v>9920</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c r="P957" s="2" t="s">
        <v>6841</v>
      </c>
      <c r="Q957" s="2" t="s">
        <v>2186</v>
      </c>
      <c r="R957" s="2" t="s">
        <v>9921</v>
      </c>
      <c r="S957" s="2"/>
      <c r="T957" s="2" t="s">
        <v>9922</v>
      </c>
      <c r="U957" s="2" t="n">
        <v>10</v>
      </c>
      <c r="V957" s="2" t="s">
        <v>77</v>
      </c>
      <c r="W957" s="2" t="n">
        <v>1</v>
      </c>
      <c r="X957" s="2" t="s">
        <v>9923</v>
      </c>
      <c r="Y957" s="2" t="s">
        <v>9924</v>
      </c>
      <c r="Z957" s="2" t="s">
        <v>488</v>
      </c>
      <c r="AA957" s="2"/>
      <c r="AB957" s="2"/>
      <c r="AC957" s="2"/>
      <c r="AD957" s="2"/>
      <c r="AE957" s="2"/>
      <c r="AF957" s="2"/>
      <c r="AG957" s="2" t="s">
        <v>9925</v>
      </c>
      <c r="AH957" s="2" t="s">
        <v>9926</v>
      </c>
      <c r="AI957" s="2"/>
      <c r="AJ957" s="2"/>
      <c r="AK957" s="2"/>
      <c r="AL957" s="2"/>
      <c r="AM957" s="2"/>
      <c r="AN957" s="2" t="s">
        <v>87</v>
      </c>
      <c r="AO957" s="2" t="s">
        <v>9927</v>
      </c>
      <c r="AP957" s="2" t="s">
        <v>89</v>
      </c>
    </row>
    <row r="958" customFormat="false" ht="15" hidden="false" customHeight="false" outlineLevel="0" collapsed="false">
      <c r="A958" s="8" t="s">
        <v>9928</v>
      </c>
      <c r="B958" s="8" t="s">
        <v>9928</v>
      </c>
      <c r="C958" s="2" t="s">
        <v>9929</v>
      </c>
      <c r="D958" s="2" t="s">
        <v>3070</v>
      </c>
      <c r="E958" s="2" t="s">
        <v>3071</v>
      </c>
      <c r="F958" s="9" t="n">
        <f aca="false">Precios!N958</f>
        <v>108</v>
      </c>
      <c r="G958" s="2" t="n">
        <v>12</v>
      </c>
      <c r="H958" s="10" t="str">
        <f aca="false">Parámetros!$B$28</f>
        <v>Nuevo</v>
      </c>
      <c r="I958" s="10" t="str">
        <f aca="false">Parámetros!$B$29</f>
        <v>Clásica</v>
      </c>
      <c r="J958" s="11" t="s">
        <v>9930</v>
      </c>
      <c r="K958" s="10" t="str">
        <f aca="false">Parámetros!$B$30</f>
        <v>Mercado Envíos</v>
      </c>
      <c r="L958" s="2" t="str">
        <f aca="false">IF(F958&gt;=Parámetros!$B$7,"Envío gratis (obligatorio en Mercado Libre)",Parámetros!$B$31)</f>
        <v>A cargo del comprador</v>
      </c>
      <c r="M958" s="10" t="str">
        <f aca="false">Parámetros!$B$32</f>
        <v>No acepto</v>
      </c>
      <c r="N958" s="10" t="str">
        <f aca="false">Parámetros!$B$33</f>
        <v>Sin garantía</v>
      </c>
      <c r="O958" s="2"/>
      <c r="P958" s="2" t="s">
        <v>9931</v>
      </c>
      <c r="Q958" s="2" t="s">
        <v>1658</v>
      </c>
      <c r="R958" s="2" t="s">
        <v>471</v>
      </c>
      <c r="S958" s="2" t="s">
        <v>9932</v>
      </c>
      <c r="T958" s="2" t="s">
        <v>8849</v>
      </c>
      <c r="U958" s="2" t="n">
        <v>200</v>
      </c>
      <c r="V958" s="2" t="s">
        <v>77</v>
      </c>
      <c r="W958" s="2" t="n">
        <v>1</v>
      </c>
      <c r="X958" s="2"/>
      <c r="Y958" s="2"/>
      <c r="Z958" s="2"/>
      <c r="AA958" s="2" t="s">
        <v>1242</v>
      </c>
      <c r="AB958" s="2"/>
      <c r="AC958" s="2"/>
      <c r="AD958" s="2"/>
      <c r="AE958" s="2" t="s">
        <v>4875</v>
      </c>
      <c r="AF958" s="2"/>
      <c r="AG958" s="2" t="s">
        <v>9933</v>
      </c>
      <c r="AH958" s="2" t="s">
        <v>9934</v>
      </c>
      <c r="AI958" s="2" t="s">
        <v>9935</v>
      </c>
      <c r="AJ958" s="2"/>
      <c r="AK958" s="2"/>
      <c r="AL958" s="2"/>
      <c r="AM958" s="2"/>
      <c r="AN958" s="2" t="s">
        <v>172</v>
      </c>
      <c r="AO958" s="2" t="s">
        <v>9936</v>
      </c>
      <c r="AP958" s="2" t="s">
        <v>89</v>
      </c>
    </row>
    <row r="959" customFormat="false" ht="15" hidden="false" customHeight="false" outlineLevel="0" collapsed="false">
      <c r="A959" s="8" t="s">
        <v>9937</v>
      </c>
      <c r="B959" s="8" t="s">
        <v>9937</v>
      </c>
      <c r="C959" s="2" t="s">
        <v>9938</v>
      </c>
      <c r="D959" s="2" t="s">
        <v>5988</v>
      </c>
      <c r="E959" s="2" t="s">
        <v>5989</v>
      </c>
      <c r="F959" s="9" t="n">
        <f aca="false">Precios!N959</f>
        <v>84</v>
      </c>
      <c r="G959" s="2" t="n">
        <v>298</v>
      </c>
      <c r="H959" s="10" t="str">
        <f aca="false">Parámetros!$B$28</f>
        <v>Nuevo</v>
      </c>
      <c r="I959" s="10" t="str">
        <f aca="false">Parámetros!$B$29</f>
        <v>Clásica</v>
      </c>
      <c r="J959" s="11" t="s">
        <v>9939</v>
      </c>
      <c r="K959" s="10" t="str">
        <f aca="false">Parámetros!$B$30</f>
        <v>Mercado Envíos</v>
      </c>
      <c r="L959" s="2" t="str">
        <f aca="false">IF(F959&gt;=Parámetros!$B$7,"Envío gratis (obligatorio en Mercado Libre)",Parámetros!$B$31)</f>
        <v>A cargo del comprador</v>
      </c>
      <c r="M959" s="10" t="str">
        <f aca="false">Parámetros!$B$32</f>
        <v>No acepto</v>
      </c>
      <c r="N959" s="10" t="str">
        <f aca="false">Parámetros!$B$33</f>
        <v>Sin garantía</v>
      </c>
      <c r="O959" s="2"/>
      <c r="P959" s="2" t="s">
        <v>6661</v>
      </c>
      <c r="Q959" s="2" t="s">
        <v>594</v>
      </c>
      <c r="R959" s="2" t="s">
        <v>9940</v>
      </c>
      <c r="S959" s="2" t="s">
        <v>9941</v>
      </c>
      <c r="T959" s="2" t="s">
        <v>9942</v>
      </c>
      <c r="U959" s="2" t="n">
        <v>45</v>
      </c>
      <c r="V959" s="2" t="s">
        <v>100</v>
      </c>
      <c r="W959" s="2" t="n">
        <v>1</v>
      </c>
      <c r="X959" s="2"/>
      <c r="Y959" s="2"/>
      <c r="Z959" s="2"/>
      <c r="AA959" s="2"/>
      <c r="AB959" s="2"/>
      <c r="AC959" s="2"/>
      <c r="AD959" s="2" t="s">
        <v>551</v>
      </c>
      <c r="AE959" s="2"/>
      <c r="AF959" s="2"/>
      <c r="AG959" s="2" t="s">
        <v>9943</v>
      </c>
      <c r="AH959" s="2" t="s">
        <v>9944</v>
      </c>
      <c r="AI959" s="2" t="s">
        <v>9945</v>
      </c>
      <c r="AJ959" s="2"/>
      <c r="AK959" s="2"/>
      <c r="AL959" s="2"/>
      <c r="AM959" s="2"/>
      <c r="AN959" s="2" t="s">
        <v>172</v>
      </c>
      <c r="AO959" s="2" t="s">
        <v>9946</v>
      </c>
      <c r="AP959" s="2" t="s">
        <v>89</v>
      </c>
    </row>
    <row r="960" customFormat="false" ht="15" hidden="false" customHeight="false" outlineLevel="0" collapsed="false">
      <c r="A960" s="8" t="s">
        <v>9947</v>
      </c>
      <c r="B960" s="8" t="s">
        <v>9947</v>
      </c>
      <c r="C960" s="2" t="s">
        <v>9948</v>
      </c>
      <c r="D960" s="2" t="s">
        <v>809</v>
      </c>
      <c r="E960" s="2" t="s">
        <v>810</v>
      </c>
      <c r="F960" s="9" t="n">
        <f aca="false">Precios!N960</f>
        <v>82</v>
      </c>
      <c r="G960" s="2" t="n">
        <v>130</v>
      </c>
      <c r="H960" s="10" t="str">
        <f aca="false">Parámetros!$B$28</f>
        <v>Nuevo</v>
      </c>
      <c r="I960" s="10" t="str">
        <f aca="false">Parámetros!$B$29</f>
        <v>Clásica</v>
      </c>
      <c r="J960" s="11" t="s">
        <v>9949</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9950</v>
      </c>
      <c r="P960" s="2" t="s">
        <v>163</v>
      </c>
      <c r="Q960" s="2" t="s">
        <v>579</v>
      </c>
      <c r="R960" s="2" t="s">
        <v>9951</v>
      </c>
      <c r="S960" s="2" t="s">
        <v>2980</v>
      </c>
      <c r="T960" s="2" t="s">
        <v>9952</v>
      </c>
      <c r="U960" s="2" t="n">
        <v>56</v>
      </c>
      <c r="V960" s="2" t="s">
        <v>814</v>
      </c>
      <c r="W960" s="2" t="n">
        <v>1</v>
      </c>
      <c r="X960" s="2"/>
      <c r="Y960" s="2"/>
      <c r="Z960" s="2"/>
      <c r="AA960" s="2" t="s">
        <v>1242</v>
      </c>
      <c r="AB960" s="2"/>
      <c r="AC960" s="2"/>
      <c r="AD960" s="2"/>
      <c r="AE960" s="2" t="s">
        <v>9953</v>
      </c>
      <c r="AF960" s="2"/>
      <c r="AG960" s="2" t="s">
        <v>9954</v>
      </c>
      <c r="AH960" s="2" t="s">
        <v>9955</v>
      </c>
      <c r="AI960" s="2"/>
      <c r="AJ960" s="2"/>
      <c r="AK960" s="2"/>
      <c r="AL960" s="2"/>
      <c r="AM960" s="2"/>
      <c r="AN960" s="2" t="s">
        <v>172</v>
      </c>
      <c r="AO960" s="2" t="s">
        <v>9956</v>
      </c>
      <c r="AP960" s="2" t="s">
        <v>89</v>
      </c>
    </row>
    <row r="961" customFormat="false" ht="15" hidden="false" customHeight="false" outlineLevel="0" collapsed="false">
      <c r="A961" s="8" t="s">
        <v>9957</v>
      </c>
      <c r="B961" s="8" t="s">
        <v>9957</v>
      </c>
      <c r="C961" s="2" t="s">
        <v>9958</v>
      </c>
      <c r="D961" s="2" t="s">
        <v>300</v>
      </c>
      <c r="E961" s="2" t="s">
        <v>301</v>
      </c>
      <c r="F961" s="9" t="n">
        <f aca="false">Precios!N961</f>
        <v>135</v>
      </c>
      <c r="G961" s="2" t="n">
        <v>0</v>
      </c>
      <c r="H961" s="10" t="str">
        <f aca="false">Parámetros!$B$28</f>
        <v>Nuevo</v>
      </c>
      <c r="I961" s="10" t="str">
        <f aca="false">Parámetros!$B$29</f>
        <v>Clásica</v>
      </c>
      <c r="J961" s="11" t="s">
        <v>9959</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c r="P961" s="2" t="s">
        <v>9960</v>
      </c>
      <c r="Q961" s="2" t="s">
        <v>372</v>
      </c>
      <c r="R961" s="2" t="s">
        <v>9960</v>
      </c>
      <c r="S961" s="2" t="s">
        <v>9961</v>
      </c>
      <c r="T961" s="2" t="s">
        <v>9962</v>
      </c>
      <c r="U961" s="2" t="n">
        <v>30</v>
      </c>
      <c r="V961" s="2" t="s">
        <v>2971</v>
      </c>
      <c r="W961" s="2" t="n">
        <v>30</v>
      </c>
      <c r="X961" s="2" t="s">
        <v>9963</v>
      </c>
      <c r="Y961" s="2"/>
      <c r="Z961" s="2" t="s">
        <v>133</v>
      </c>
      <c r="AA961" s="2"/>
      <c r="AB961" s="2"/>
      <c r="AC961" s="2"/>
      <c r="AD961" s="2"/>
      <c r="AE961" s="2"/>
      <c r="AF961" s="2"/>
      <c r="AG961" s="2" t="s">
        <v>9964</v>
      </c>
      <c r="AH961" s="2"/>
      <c r="AI961" s="2"/>
      <c r="AJ961" s="2"/>
      <c r="AK961" s="2"/>
      <c r="AL961" s="2"/>
      <c r="AM961" s="2"/>
      <c r="AN961" s="2" t="s">
        <v>87</v>
      </c>
      <c r="AO961" s="2" t="s">
        <v>9965</v>
      </c>
      <c r="AP961" s="2" t="s">
        <v>89</v>
      </c>
    </row>
    <row r="962" customFormat="false" ht="15" hidden="false" customHeight="false" outlineLevel="0" collapsed="false">
      <c r="A962" s="8" t="s">
        <v>9966</v>
      </c>
      <c r="B962" s="8" t="s">
        <v>9966</v>
      </c>
      <c r="C962" s="2" t="s">
        <v>9967</v>
      </c>
      <c r="D962" s="2" t="s">
        <v>1641</v>
      </c>
      <c r="E962" s="2" t="s">
        <v>1642</v>
      </c>
      <c r="F962" s="9" t="n">
        <f aca="false">Precios!N962</f>
        <v>709</v>
      </c>
      <c r="G962" s="2" t="n">
        <v>6</v>
      </c>
      <c r="H962" s="10" t="str">
        <f aca="false">Parámetros!$B$28</f>
        <v>Nuevo</v>
      </c>
      <c r="I962" s="10" t="str">
        <f aca="false">Parámetros!$B$29</f>
        <v>Clásica</v>
      </c>
      <c r="J962" s="11" t="s">
        <v>9968</v>
      </c>
      <c r="K962" s="10" t="str">
        <f aca="false">Parámetros!$B$30</f>
        <v>Mercado Envíos</v>
      </c>
      <c r="L962" s="2" t="str">
        <f aca="false">IF(F962&gt;=Parámetros!$B$7,"Envío gratis (obligatorio en Mercado Libre)",Parámetros!$B$31)</f>
        <v>Envío gratis (obligatorio en Mercado Libre)</v>
      </c>
      <c r="M962" s="10" t="str">
        <f aca="false">Parámetros!$B$32</f>
        <v>No acepto</v>
      </c>
      <c r="N962" s="10" t="str">
        <f aca="false">Parámetros!$B$33</f>
        <v>Sin garantía</v>
      </c>
      <c r="O962" s="2" t="s">
        <v>9969</v>
      </c>
      <c r="P962" s="2" t="s">
        <v>1918</v>
      </c>
      <c r="Q962" s="2" t="s">
        <v>3520</v>
      </c>
      <c r="R962" s="2" t="s">
        <v>9970</v>
      </c>
      <c r="S962" s="2"/>
      <c r="T962" s="2" t="s">
        <v>9971</v>
      </c>
      <c r="U962" s="2" t="n">
        <v>30</v>
      </c>
      <c r="V962" s="2" t="s">
        <v>100</v>
      </c>
      <c r="W962" s="2" t="n">
        <v>1</v>
      </c>
      <c r="X962" s="2" t="s">
        <v>9972</v>
      </c>
      <c r="Y962" s="2" t="s">
        <v>9973</v>
      </c>
      <c r="Z962" s="2" t="s">
        <v>337</v>
      </c>
      <c r="AA962" s="2"/>
      <c r="AB962" s="2"/>
      <c r="AC962" s="2"/>
      <c r="AD962" s="2"/>
      <c r="AE962" s="2"/>
      <c r="AF962" s="2" t="s">
        <v>9974</v>
      </c>
      <c r="AG962" s="2" t="s">
        <v>9975</v>
      </c>
      <c r="AH962" s="2" t="s">
        <v>9976</v>
      </c>
      <c r="AI962" s="2"/>
      <c r="AJ962" s="2"/>
      <c r="AK962" s="2"/>
      <c r="AL962" s="2"/>
      <c r="AM962" s="2"/>
      <c r="AN962" s="2" t="s">
        <v>87</v>
      </c>
      <c r="AO962" s="2" t="s">
        <v>9977</v>
      </c>
      <c r="AP962" s="2" t="s">
        <v>89</v>
      </c>
    </row>
    <row r="963" customFormat="false" ht="15" hidden="false" customHeight="false" outlineLevel="0" collapsed="false">
      <c r="A963" s="8" t="s">
        <v>9978</v>
      </c>
      <c r="B963" s="8" t="s">
        <v>9978</v>
      </c>
      <c r="C963" s="2" t="s">
        <v>9979</v>
      </c>
      <c r="D963" s="2" t="s">
        <v>4135</v>
      </c>
      <c r="E963" s="2" t="s">
        <v>4136</v>
      </c>
      <c r="F963" s="9" t="n">
        <f aca="false">Precios!N963</f>
        <v>58</v>
      </c>
      <c r="G963" s="2" t="n">
        <v>608</v>
      </c>
      <c r="H963" s="10" t="str">
        <f aca="false">Parámetros!$B$28</f>
        <v>Nuevo</v>
      </c>
      <c r="I963" s="10" t="str">
        <f aca="false">Parámetros!$B$29</f>
        <v>Clásica</v>
      </c>
      <c r="J963" s="11" t="s">
        <v>9980</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c r="P963" s="2" t="s">
        <v>593</v>
      </c>
      <c r="Q963" s="2" t="s">
        <v>594</v>
      </c>
      <c r="R963" s="2" t="s">
        <v>4555</v>
      </c>
      <c r="S963" s="2" t="s">
        <v>9981</v>
      </c>
      <c r="T963" s="2" t="s">
        <v>9982</v>
      </c>
      <c r="U963" s="2" t="n">
        <v>75</v>
      </c>
      <c r="V963" s="2" t="s">
        <v>77</v>
      </c>
      <c r="W963" s="2" t="n">
        <v>1</v>
      </c>
      <c r="X963" s="2"/>
      <c r="Y963" s="2"/>
      <c r="Z963" s="2"/>
      <c r="AA963" s="2"/>
      <c r="AB963" s="2"/>
      <c r="AC963" s="2" t="s">
        <v>9983</v>
      </c>
      <c r="AD963" s="2"/>
      <c r="AE963" s="2"/>
      <c r="AF963" s="2"/>
      <c r="AG963" s="2" t="s">
        <v>9984</v>
      </c>
      <c r="AH963" s="2"/>
      <c r="AI963" s="2"/>
      <c r="AJ963" s="2"/>
      <c r="AK963" s="2"/>
      <c r="AL963" s="2"/>
      <c r="AM963" s="2"/>
      <c r="AN963" s="2" t="s">
        <v>172</v>
      </c>
      <c r="AO963" s="2" t="s">
        <v>9985</v>
      </c>
      <c r="AP963" s="2" t="s">
        <v>89</v>
      </c>
    </row>
    <row r="964" customFormat="false" ht="15" hidden="false" customHeight="false" outlineLevel="0" collapsed="false">
      <c r="A964" s="8" t="s">
        <v>9986</v>
      </c>
      <c r="B964" s="8" t="s">
        <v>9986</v>
      </c>
      <c r="C964" s="2" t="s">
        <v>9987</v>
      </c>
      <c r="D964" s="2" t="s">
        <v>345</v>
      </c>
      <c r="E964" s="2" t="s">
        <v>346</v>
      </c>
      <c r="F964" s="9" t="n">
        <f aca="false">Precios!N964</f>
        <v>80</v>
      </c>
      <c r="G964" s="2" t="n">
        <v>1362</v>
      </c>
      <c r="H964" s="10" t="str">
        <f aca="false">Parámetros!$B$28</f>
        <v>Nuevo</v>
      </c>
      <c r="I964" s="10" t="str">
        <f aca="false">Parámetros!$B$29</f>
        <v>Clásica</v>
      </c>
      <c r="J964" s="11" t="s">
        <v>9988</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c r="P964" s="2" t="s">
        <v>9989</v>
      </c>
      <c r="Q964" s="2" t="s">
        <v>9989</v>
      </c>
      <c r="R964" s="2" t="s">
        <v>9990</v>
      </c>
      <c r="S964" s="2" t="s">
        <v>9991</v>
      </c>
      <c r="T964" s="2" t="s">
        <v>9992</v>
      </c>
      <c r="U964" s="2" t="n">
        <v>1</v>
      </c>
      <c r="V964" s="2" t="s">
        <v>8332</v>
      </c>
      <c r="W964" s="2" t="n">
        <v>1</v>
      </c>
      <c r="X964" s="2" t="s">
        <v>9993</v>
      </c>
      <c r="Y964" s="2"/>
      <c r="Z964" s="2" t="s">
        <v>337</v>
      </c>
      <c r="AA964" s="2"/>
      <c r="AB964" s="2"/>
      <c r="AC964" s="2"/>
      <c r="AD964" s="2"/>
      <c r="AE964" s="2"/>
      <c r="AF964" s="2"/>
      <c r="AG964" s="2" t="s">
        <v>9994</v>
      </c>
      <c r="AH964" s="2" t="s">
        <v>9995</v>
      </c>
      <c r="AI964" s="2" t="s">
        <v>9996</v>
      </c>
      <c r="AJ964" s="2"/>
      <c r="AK964" s="2"/>
      <c r="AL964" s="2"/>
      <c r="AM964" s="2"/>
      <c r="AN964" s="2" t="s">
        <v>87</v>
      </c>
      <c r="AO964" s="2" t="s">
        <v>9997</v>
      </c>
      <c r="AP964" s="2" t="s">
        <v>89</v>
      </c>
    </row>
    <row r="965" customFormat="false" ht="15" hidden="false" customHeight="false" outlineLevel="0" collapsed="false">
      <c r="A965" s="8" t="s">
        <v>9998</v>
      </c>
      <c r="B965" s="8" t="s">
        <v>9998</v>
      </c>
      <c r="C965" s="2" t="s">
        <v>9999</v>
      </c>
      <c r="D965" s="2" t="s">
        <v>1641</v>
      </c>
      <c r="E965" s="2" t="s">
        <v>1642</v>
      </c>
      <c r="F965" s="9" t="n">
        <f aca="false">Precios!N965</f>
        <v>605</v>
      </c>
      <c r="G965" s="2" t="n">
        <v>0</v>
      </c>
      <c r="H965" s="10" t="str">
        <f aca="false">Parámetros!$B$28</f>
        <v>Nuevo</v>
      </c>
      <c r="I965" s="10" t="str">
        <f aca="false">Parámetros!$B$29</f>
        <v>Clásica</v>
      </c>
      <c r="J965" s="11" t="s">
        <v>10000</v>
      </c>
      <c r="K965" s="10" t="str">
        <f aca="false">Parámetros!$B$30</f>
        <v>Mercado Envíos</v>
      </c>
      <c r="L965" s="2" t="str">
        <f aca="false">IF(F965&gt;=Parámetros!$B$7,"Envío gratis (obligatorio en Mercado Libre)",Parámetros!$B$31)</f>
        <v>Envío gratis (obligatorio en Mercado Libre)</v>
      </c>
      <c r="M965" s="10" t="str">
        <f aca="false">Parámetros!$B$32</f>
        <v>No acepto</v>
      </c>
      <c r="N965" s="10" t="str">
        <f aca="false">Parámetros!$B$33</f>
        <v>Sin garantía</v>
      </c>
      <c r="O965" s="2"/>
      <c r="P965" s="2" t="s">
        <v>10001</v>
      </c>
      <c r="Q965" s="2" t="s">
        <v>10002</v>
      </c>
      <c r="R965" s="2" t="s">
        <v>10001</v>
      </c>
      <c r="S965" s="2"/>
      <c r="T965" s="2" t="s">
        <v>9971</v>
      </c>
      <c r="U965" s="2" t="n">
        <v>30</v>
      </c>
      <c r="V965" s="2" t="s">
        <v>100</v>
      </c>
      <c r="W965" s="2" t="n">
        <v>1</v>
      </c>
      <c r="X965" s="2" t="s">
        <v>10003</v>
      </c>
      <c r="Y965" s="2" t="s">
        <v>10004</v>
      </c>
      <c r="Z965" s="2" t="s">
        <v>337</v>
      </c>
      <c r="AA965" s="2"/>
      <c r="AB965" s="2"/>
      <c r="AC965" s="2"/>
      <c r="AD965" s="2"/>
      <c r="AE965" s="2"/>
      <c r="AF965" s="2"/>
      <c r="AG965" s="2" t="s">
        <v>10005</v>
      </c>
      <c r="AH965" s="2" t="s">
        <v>10006</v>
      </c>
      <c r="AI965" s="2"/>
      <c r="AJ965" s="2"/>
      <c r="AK965" s="2"/>
      <c r="AL965" s="2"/>
      <c r="AM965" s="2"/>
      <c r="AN965" s="2" t="s">
        <v>87</v>
      </c>
      <c r="AO965" s="2" t="s">
        <v>10007</v>
      </c>
      <c r="AP965" s="2" t="s">
        <v>89</v>
      </c>
    </row>
    <row r="966" customFormat="false" ht="15" hidden="false" customHeight="false" outlineLevel="0" collapsed="false">
      <c r="A966" s="8" t="s">
        <v>10008</v>
      </c>
      <c r="B966" s="8" t="s">
        <v>10008</v>
      </c>
      <c r="C966" s="2" t="s">
        <v>10009</v>
      </c>
      <c r="D966" s="2" t="s">
        <v>300</v>
      </c>
      <c r="E966" s="2" t="s">
        <v>301</v>
      </c>
      <c r="F966" s="9" t="n">
        <f aca="false">Precios!N966</f>
        <v>848</v>
      </c>
      <c r="G966" s="2" t="n">
        <v>0</v>
      </c>
      <c r="H966" s="10" t="str">
        <f aca="false">Parámetros!$B$28</f>
        <v>Nuevo</v>
      </c>
      <c r="I966" s="10" t="str">
        <f aca="false">Parámetros!$B$29</f>
        <v>Clásica</v>
      </c>
      <c r="J966" s="11" t="s">
        <v>10010</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c r="P966" s="2" t="s">
        <v>10011</v>
      </c>
      <c r="Q966" s="2" t="s">
        <v>3061</v>
      </c>
      <c r="R966" s="2" t="s">
        <v>10012</v>
      </c>
      <c r="S966" s="2"/>
      <c r="T966" s="2" t="s">
        <v>4929</v>
      </c>
      <c r="U966" s="2" t="n">
        <v>60</v>
      </c>
      <c r="V966" s="2" t="s">
        <v>217</v>
      </c>
      <c r="W966" s="2" t="n">
        <v>60</v>
      </c>
      <c r="X966" s="2" t="s">
        <v>10013</v>
      </c>
      <c r="Y966" s="2" t="s">
        <v>10014</v>
      </c>
      <c r="Z966" s="2" t="s">
        <v>133</v>
      </c>
      <c r="AA966" s="2"/>
      <c r="AB966" s="2"/>
      <c r="AC966" s="2"/>
      <c r="AD966" s="2" t="s">
        <v>551</v>
      </c>
      <c r="AE966" s="2"/>
      <c r="AF966" s="2"/>
      <c r="AG966" s="2" t="s">
        <v>10015</v>
      </c>
      <c r="AH966" s="2" t="s">
        <v>10016</v>
      </c>
      <c r="AI966" s="2"/>
      <c r="AJ966" s="2"/>
      <c r="AK966" s="2"/>
      <c r="AL966" s="2"/>
      <c r="AM966" s="2"/>
      <c r="AN966" s="2" t="s">
        <v>87</v>
      </c>
      <c r="AO966" s="2" t="s">
        <v>10017</v>
      </c>
      <c r="AP966" s="2" t="s">
        <v>89</v>
      </c>
    </row>
    <row r="967" customFormat="false" ht="15" hidden="false" customHeight="false" outlineLevel="0" collapsed="false">
      <c r="A967" s="8" t="s">
        <v>10018</v>
      </c>
      <c r="B967" s="8" t="s">
        <v>10018</v>
      </c>
      <c r="C967" s="2" t="s">
        <v>10019</v>
      </c>
      <c r="D967" s="2" t="s">
        <v>10020</v>
      </c>
      <c r="E967" s="2" t="s">
        <v>10021</v>
      </c>
      <c r="F967" s="9" t="n">
        <f aca="false">Precios!N967</f>
        <v>111</v>
      </c>
      <c r="G967" s="2" t="n">
        <v>6</v>
      </c>
      <c r="H967" s="10" t="str">
        <f aca="false">Parámetros!$B$28</f>
        <v>Nuevo</v>
      </c>
      <c r="I967" s="10" t="str">
        <f aca="false">Parámetros!$B$29</f>
        <v>Clásica</v>
      </c>
      <c r="J967" s="11" t="s">
        <v>10022</v>
      </c>
      <c r="K967" s="10" t="str">
        <f aca="false">Parámetros!$B$30</f>
        <v>Mercado Envíos</v>
      </c>
      <c r="L967" s="2" t="str">
        <f aca="false">IF(F967&gt;=Parámetros!$B$7,"Envío gratis (obligatorio en Mercado Libre)",Parámetros!$B$31)</f>
        <v>A cargo del comprador</v>
      </c>
      <c r="M967" s="10" t="str">
        <f aca="false">Parámetros!$B$32</f>
        <v>No acepto</v>
      </c>
      <c r="N967" s="10" t="str">
        <f aca="false">Parámetros!$B$33</f>
        <v>Sin garantía</v>
      </c>
      <c r="O967" s="2"/>
      <c r="P967" s="2" t="s">
        <v>10023</v>
      </c>
      <c r="Q967" s="2"/>
      <c r="R967" s="2" t="s">
        <v>10024</v>
      </c>
      <c r="S967" s="2" t="s">
        <v>10025</v>
      </c>
      <c r="T967" s="2" t="s">
        <v>10026</v>
      </c>
      <c r="U967" s="2" t="n">
        <v>443</v>
      </c>
      <c r="V967" s="2" t="s">
        <v>77</v>
      </c>
      <c r="W967" s="2" t="n">
        <v>1</v>
      </c>
      <c r="X967" s="2"/>
      <c r="Y967" s="2"/>
      <c r="Z967" s="2"/>
      <c r="AA967" s="2"/>
      <c r="AB967" s="2"/>
      <c r="AC967" s="2" t="s">
        <v>6377</v>
      </c>
      <c r="AD967" s="2"/>
      <c r="AE967" s="2"/>
      <c r="AF967" s="2"/>
      <c r="AG967" s="2" t="s">
        <v>10027</v>
      </c>
      <c r="AH967" s="2" t="s">
        <v>10028</v>
      </c>
      <c r="AI967" s="2" t="s">
        <v>10029</v>
      </c>
      <c r="AJ967" s="2"/>
      <c r="AK967" s="2"/>
      <c r="AL967" s="2"/>
      <c r="AM967" s="2"/>
      <c r="AN967" s="2" t="s">
        <v>172</v>
      </c>
      <c r="AO967" s="2" t="s">
        <v>10030</v>
      </c>
      <c r="AP967" s="2" t="s">
        <v>89</v>
      </c>
    </row>
    <row r="968" customFormat="false" ht="15" hidden="false" customHeight="false" outlineLevel="0" collapsed="false">
      <c r="A968" s="8" t="s">
        <v>10031</v>
      </c>
      <c r="B968" s="8" t="s">
        <v>10031</v>
      </c>
      <c r="C968" s="2" t="s">
        <v>10032</v>
      </c>
      <c r="D968" s="2" t="s">
        <v>68</v>
      </c>
      <c r="E968" s="2" t="s">
        <v>69</v>
      </c>
      <c r="F968" s="9" t="n">
        <f aca="false">Precios!N968</f>
        <v>119</v>
      </c>
      <c r="G968" s="2" t="n">
        <v>7</v>
      </c>
      <c r="H968" s="10" t="str">
        <f aca="false">Parámetros!$B$28</f>
        <v>Nuevo</v>
      </c>
      <c r="I968" s="10" t="str">
        <f aca="false">Parámetros!$B$29</f>
        <v>Clásica</v>
      </c>
      <c r="J968" s="11" t="s">
        <v>10033</v>
      </c>
      <c r="K968" s="10" t="str">
        <f aca="false">Parámetros!$B$30</f>
        <v>Mercado Envíos</v>
      </c>
      <c r="L968" s="2" t="str">
        <f aca="false">IF(F968&gt;=Parámetros!$B$7,"Envío gratis (obligatorio en Mercado Libre)",Parámetros!$B$31)</f>
        <v>A cargo del comprador</v>
      </c>
      <c r="M968" s="10" t="str">
        <f aca="false">Parámetros!$B$32</f>
        <v>No acepto</v>
      </c>
      <c r="N968" s="10" t="str">
        <f aca="false">Parámetros!$B$33</f>
        <v>Sin garantía</v>
      </c>
      <c r="O968" s="2"/>
      <c r="P968" s="2" t="s">
        <v>10034</v>
      </c>
      <c r="Q968" s="2" t="s">
        <v>2186</v>
      </c>
      <c r="R968" s="2" t="s">
        <v>10034</v>
      </c>
      <c r="S968" s="2" t="s">
        <v>10035</v>
      </c>
      <c r="T968" s="2" t="s">
        <v>10036</v>
      </c>
      <c r="U968" s="2" t="n">
        <v>50</v>
      </c>
      <c r="V968" s="2" t="s">
        <v>77</v>
      </c>
      <c r="W968" s="2" t="n">
        <v>1</v>
      </c>
      <c r="X968" s="2" t="s">
        <v>10037</v>
      </c>
      <c r="Y968" s="2" t="s">
        <v>10038</v>
      </c>
      <c r="Z968" s="2" t="s">
        <v>10039</v>
      </c>
      <c r="AA968" s="2"/>
      <c r="AB968" s="2"/>
      <c r="AC968" s="2"/>
      <c r="AD968" s="2"/>
      <c r="AE968" s="2"/>
      <c r="AF968" s="2"/>
      <c r="AG968" s="2" t="s">
        <v>10040</v>
      </c>
      <c r="AH968" s="2" t="s">
        <v>10041</v>
      </c>
      <c r="AI968" s="2"/>
      <c r="AJ968" s="2"/>
      <c r="AK968" s="2"/>
      <c r="AL968" s="2"/>
      <c r="AM968" s="2"/>
      <c r="AN968" s="2" t="s">
        <v>87</v>
      </c>
      <c r="AO968" s="2" t="s">
        <v>10042</v>
      </c>
      <c r="AP968" s="2" t="s">
        <v>89</v>
      </c>
    </row>
    <row r="969" customFormat="false" ht="15" hidden="false" customHeight="false" outlineLevel="0" collapsed="false">
      <c r="A969" s="8" t="s">
        <v>10043</v>
      </c>
      <c r="B969" s="8" t="s">
        <v>10043</v>
      </c>
      <c r="C969" s="2" t="s">
        <v>10044</v>
      </c>
      <c r="D969" s="2" t="s">
        <v>121</v>
      </c>
      <c r="E969" s="2" t="s">
        <v>122</v>
      </c>
      <c r="F969" s="9" t="n">
        <f aca="false">Precios!N969</f>
        <v>484</v>
      </c>
      <c r="G969" s="2" t="n">
        <v>32</v>
      </c>
      <c r="H969" s="10" t="str">
        <f aca="false">Parámetros!$B$28</f>
        <v>Nuevo</v>
      </c>
      <c r="I969" s="10" t="str">
        <f aca="false">Parámetros!$B$29</f>
        <v>Clásica</v>
      </c>
      <c r="J969" s="11" t="s">
        <v>10045</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c r="P969" s="2" t="s">
        <v>10046</v>
      </c>
      <c r="Q969" s="2" t="s">
        <v>928</v>
      </c>
      <c r="R969" s="2" t="s">
        <v>10046</v>
      </c>
      <c r="S969" s="2" t="s">
        <v>10047</v>
      </c>
      <c r="T969" s="2" t="s">
        <v>10048</v>
      </c>
      <c r="U969" s="2" t="n">
        <v>5</v>
      </c>
      <c r="V969" s="2" t="s">
        <v>77</v>
      </c>
      <c r="W969" s="2" t="n">
        <v>1</v>
      </c>
      <c r="X969" s="2" t="s">
        <v>10049</v>
      </c>
      <c r="Y969" s="2" t="s">
        <v>8539</v>
      </c>
      <c r="Z969" s="2" t="s">
        <v>3920</v>
      </c>
      <c r="AA969" s="2"/>
      <c r="AB969" s="2"/>
      <c r="AC969" s="2"/>
      <c r="AD969" s="2"/>
      <c r="AE969" s="2"/>
      <c r="AF969" s="2" t="s">
        <v>10050</v>
      </c>
      <c r="AG969" s="2" t="s">
        <v>10051</v>
      </c>
      <c r="AH969" s="2" t="s">
        <v>10052</v>
      </c>
      <c r="AI969" s="2"/>
      <c r="AJ969" s="2"/>
      <c r="AK969" s="2"/>
      <c r="AL969" s="2"/>
      <c r="AM969" s="2"/>
      <c r="AN969" s="2" t="s">
        <v>87</v>
      </c>
      <c r="AO969" s="2" t="s">
        <v>10053</v>
      </c>
      <c r="AP969" s="2" t="s">
        <v>89</v>
      </c>
    </row>
    <row r="970" customFormat="false" ht="15" hidden="false" customHeight="false" outlineLevel="0" collapsed="false">
      <c r="A970" s="8" t="s">
        <v>10054</v>
      </c>
      <c r="B970" s="8" t="s">
        <v>10054</v>
      </c>
      <c r="C970" s="2" t="s">
        <v>10055</v>
      </c>
      <c r="D970" s="2" t="s">
        <v>478</v>
      </c>
      <c r="E970" s="2" t="s">
        <v>479</v>
      </c>
      <c r="F970" s="9" t="n">
        <f aca="false">Precios!N970</f>
        <v>463</v>
      </c>
      <c r="G970" s="2" t="n">
        <v>0</v>
      </c>
      <c r="H970" s="10" t="str">
        <f aca="false">Parámetros!$B$28</f>
        <v>Nuevo</v>
      </c>
      <c r="I970" s="10" t="str">
        <f aca="false">Parámetros!$B$29</f>
        <v>Clásica</v>
      </c>
      <c r="J970" s="11" t="s">
        <v>10056</v>
      </c>
      <c r="K970" s="10" t="str">
        <f aca="false">Parámetros!$B$30</f>
        <v>Mercado Envíos</v>
      </c>
      <c r="L970" s="2" t="str">
        <f aca="false">IF(F970&gt;=Parámetros!$B$7,"Envío gratis (obligatorio en Mercado Libre)",Parámetros!$B$31)</f>
        <v>Envío gratis (obligatorio en Mercado Libre)</v>
      </c>
      <c r="M970" s="10" t="str">
        <f aca="false">Parámetros!$B$32</f>
        <v>No acepto</v>
      </c>
      <c r="N970" s="10" t="str">
        <f aca="false">Parámetros!$B$33</f>
        <v>Sin garantía</v>
      </c>
      <c r="O970" s="2" t="s">
        <v>10057</v>
      </c>
      <c r="P970" s="2" t="s">
        <v>4159</v>
      </c>
      <c r="Q970" s="2" t="s">
        <v>482</v>
      </c>
      <c r="R970" s="2" t="s">
        <v>10058</v>
      </c>
      <c r="S970" s="2"/>
      <c r="T970" s="2" t="s">
        <v>10059</v>
      </c>
      <c r="U970" s="2" t="n">
        <v>3.5</v>
      </c>
      <c r="V970" s="2" t="s">
        <v>100</v>
      </c>
      <c r="W970" s="2" t="n">
        <v>1</v>
      </c>
      <c r="X970" s="2" t="s">
        <v>4163</v>
      </c>
      <c r="Y970" s="2" t="s">
        <v>10060</v>
      </c>
      <c r="Z970" s="2" t="s">
        <v>488</v>
      </c>
      <c r="AA970" s="2"/>
      <c r="AB970" s="2"/>
      <c r="AC970" s="2"/>
      <c r="AD970" s="2"/>
      <c r="AE970" s="2"/>
      <c r="AF970" s="2" t="s">
        <v>10061</v>
      </c>
      <c r="AG970" s="2" t="s">
        <v>10062</v>
      </c>
      <c r="AH970" s="2" t="s">
        <v>10063</v>
      </c>
      <c r="AI970" s="2"/>
      <c r="AJ970" s="2"/>
      <c r="AK970" s="2"/>
      <c r="AL970" s="2"/>
      <c r="AM970" s="2"/>
      <c r="AN970" s="2" t="s">
        <v>87</v>
      </c>
      <c r="AO970" s="2" t="s">
        <v>10064</v>
      </c>
      <c r="AP970" s="2" t="s">
        <v>89</v>
      </c>
    </row>
    <row r="971" customFormat="false" ht="15" hidden="false" customHeight="false" outlineLevel="0" collapsed="false">
      <c r="A971" s="8" t="s">
        <v>10065</v>
      </c>
      <c r="B971" s="8" t="s">
        <v>10065</v>
      </c>
      <c r="C971" s="2" t="s">
        <v>10066</v>
      </c>
      <c r="D971" s="2" t="s">
        <v>5988</v>
      </c>
      <c r="E971" s="2" t="s">
        <v>5989</v>
      </c>
      <c r="F971" s="9" t="n">
        <f aca="false">Precios!N971</f>
        <v>80</v>
      </c>
      <c r="G971" s="2" t="n">
        <v>357</v>
      </c>
      <c r="H971" s="10" t="str">
        <f aca="false">Parámetros!$B$28</f>
        <v>Nuevo</v>
      </c>
      <c r="I971" s="10" t="str">
        <f aca="false">Parámetros!$B$29</f>
        <v>Clásica</v>
      </c>
      <c r="J971" s="11" t="s">
        <v>10067</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c r="P971" s="2" t="s">
        <v>5991</v>
      </c>
      <c r="Q971" s="2" t="s">
        <v>5538</v>
      </c>
      <c r="R971" s="2" t="s">
        <v>5991</v>
      </c>
      <c r="S971" s="2" t="s">
        <v>10068</v>
      </c>
      <c r="T971" s="2" t="s">
        <v>6545</v>
      </c>
      <c r="U971" s="2" t="n">
        <v>150</v>
      </c>
      <c r="V971" s="2" t="s">
        <v>77</v>
      </c>
      <c r="W971" s="2" t="n">
        <v>1</v>
      </c>
      <c r="X971" s="2"/>
      <c r="Y971" s="2"/>
      <c r="Z971" s="2"/>
      <c r="AA971" s="2"/>
      <c r="AB971" s="2"/>
      <c r="AC971" s="2" t="s">
        <v>10069</v>
      </c>
      <c r="AD971" s="2" t="s">
        <v>1000</v>
      </c>
      <c r="AE971" s="2"/>
      <c r="AF971" s="2"/>
      <c r="AG971" s="2" t="s">
        <v>10070</v>
      </c>
      <c r="AH971" s="2" t="s">
        <v>10071</v>
      </c>
      <c r="AI971" s="2"/>
      <c r="AJ971" s="2"/>
      <c r="AK971" s="2"/>
      <c r="AL971" s="2"/>
      <c r="AM971" s="2"/>
      <c r="AN971" s="2" t="s">
        <v>172</v>
      </c>
      <c r="AO971" s="2" t="s">
        <v>10072</v>
      </c>
      <c r="AP971" s="2" t="s">
        <v>89</v>
      </c>
    </row>
    <row r="972" customFormat="false" ht="15" hidden="false" customHeight="false" outlineLevel="0" collapsed="false">
      <c r="A972" s="8" t="s">
        <v>10073</v>
      </c>
      <c r="B972" s="8" t="s">
        <v>10073</v>
      </c>
      <c r="C972" s="2" t="s">
        <v>10074</v>
      </c>
      <c r="D972" s="2" t="s">
        <v>5534</v>
      </c>
      <c r="E972" s="2" t="s">
        <v>5535</v>
      </c>
      <c r="F972" s="9" t="n">
        <f aca="false">Precios!N972</f>
        <v>157</v>
      </c>
      <c r="G972" s="2" t="n">
        <v>170</v>
      </c>
      <c r="H972" s="10" t="str">
        <f aca="false">Parámetros!$B$28</f>
        <v>Nuevo</v>
      </c>
      <c r="I972" s="10" t="str">
        <f aca="false">Parámetros!$B$29</f>
        <v>Clásica</v>
      </c>
      <c r="J972" s="11" t="s">
        <v>10075</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c r="P972" s="2" t="s">
        <v>5537</v>
      </c>
      <c r="Q972" s="2" t="s">
        <v>5538</v>
      </c>
      <c r="R972" s="2" t="s">
        <v>5539</v>
      </c>
      <c r="S972" s="2" t="s">
        <v>10076</v>
      </c>
      <c r="T972" s="2" t="s">
        <v>10077</v>
      </c>
      <c r="U972" s="2" t="n">
        <v>200</v>
      </c>
      <c r="V972" s="2" t="s">
        <v>100</v>
      </c>
      <c r="W972" s="2" t="n">
        <v>1</v>
      </c>
      <c r="X972" s="2"/>
      <c r="Y972" s="2"/>
      <c r="Z972" s="2"/>
      <c r="AA972" s="2"/>
      <c r="AB972" s="2"/>
      <c r="AC972" s="2"/>
      <c r="AD972" s="2"/>
      <c r="AE972" s="2"/>
      <c r="AF972" s="2"/>
      <c r="AG972" s="2" t="s">
        <v>10078</v>
      </c>
      <c r="AH972" s="2" t="s">
        <v>10079</v>
      </c>
      <c r="AI972" s="2"/>
      <c r="AJ972" s="2"/>
      <c r="AK972" s="2"/>
      <c r="AL972" s="2"/>
      <c r="AM972" s="2"/>
      <c r="AN972" s="2" t="s">
        <v>172</v>
      </c>
      <c r="AO972" s="2" t="s">
        <v>10080</v>
      </c>
      <c r="AP972" s="2" t="s">
        <v>89</v>
      </c>
    </row>
    <row r="973" customFormat="false" ht="15" hidden="false" customHeight="false" outlineLevel="0" collapsed="false">
      <c r="A973" s="8" t="s">
        <v>10081</v>
      </c>
      <c r="B973" s="8" t="s">
        <v>10081</v>
      </c>
      <c r="C973" s="2" t="s">
        <v>10082</v>
      </c>
      <c r="D973" s="2" t="s">
        <v>8905</v>
      </c>
      <c r="E973" s="2" t="s">
        <v>8906</v>
      </c>
      <c r="F973" s="9" t="n">
        <f aca="false">Precios!N973</f>
        <v>90</v>
      </c>
      <c r="G973" s="2" t="n">
        <v>7</v>
      </c>
      <c r="H973" s="10" t="str">
        <f aca="false">Parámetros!$B$28</f>
        <v>Nuevo</v>
      </c>
      <c r="I973" s="10" t="str">
        <f aca="false">Parámetros!$B$29</f>
        <v>Clásica</v>
      </c>
      <c r="J973" s="11" t="s">
        <v>10083</v>
      </c>
      <c r="K973" s="10" t="str">
        <f aca="false">Parámetros!$B$30</f>
        <v>Mercado Envíos</v>
      </c>
      <c r="L973" s="2" t="str">
        <f aca="false">IF(F973&gt;=Parámetros!$B$7,"Envío gratis (obligatorio en Mercado Libre)",Parámetros!$B$31)</f>
        <v>A cargo del comprador</v>
      </c>
      <c r="M973" s="10" t="str">
        <f aca="false">Parámetros!$B$32</f>
        <v>No acepto</v>
      </c>
      <c r="N973" s="10" t="str">
        <f aca="false">Parámetros!$B$33</f>
        <v>Sin garantía</v>
      </c>
      <c r="O973" s="2"/>
      <c r="P973" s="2" t="s">
        <v>10084</v>
      </c>
      <c r="Q973" s="2" t="s">
        <v>8909</v>
      </c>
      <c r="R973" s="2" t="s">
        <v>10085</v>
      </c>
      <c r="S973" s="2" t="s">
        <v>10086</v>
      </c>
      <c r="T973" s="2" t="s">
        <v>8911</v>
      </c>
      <c r="U973" s="2" t="n">
        <v>350</v>
      </c>
      <c r="V973" s="2" t="s">
        <v>77</v>
      </c>
      <c r="W973" s="2" t="n">
        <v>1</v>
      </c>
      <c r="X973" s="2"/>
      <c r="Y973" s="2"/>
      <c r="Z973" s="2"/>
      <c r="AA973" s="2"/>
      <c r="AB973" s="2"/>
      <c r="AC973" s="2" t="s">
        <v>10086</v>
      </c>
      <c r="AD973" s="2"/>
      <c r="AE973" s="2" t="s">
        <v>10087</v>
      </c>
      <c r="AF973" s="2"/>
      <c r="AG973" s="2" t="s">
        <v>10088</v>
      </c>
      <c r="AH973" s="2" t="s">
        <v>10089</v>
      </c>
      <c r="AI973" s="2"/>
      <c r="AJ973" s="2"/>
      <c r="AK973" s="2"/>
      <c r="AL973" s="2"/>
      <c r="AM973" s="2"/>
      <c r="AN973" s="2" t="s">
        <v>172</v>
      </c>
      <c r="AO973" s="2" t="s">
        <v>10090</v>
      </c>
      <c r="AP973" s="2" t="s">
        <v>89</v>
      </c>
    </row>
    <row r="974" customFormat="false" ht="15" hidden="false" customHeight="false" outlineLevel="0" collapsed="false">
      <c r="A974" s="8" t="s">
        <v>10091</v>
      </c>
      <c r="B974" s="8" t="s">
        <v>10091</v>
      </c>
      <c r="C974" s="2" t="s">
        <v>10092</v>
      </c>
      <c r="D974" s="2" t="s">
        <v>5988</v>
      </c>
      <c r="E974" s="2" t="s">
        <v>5989</v>
      </c>
      <c r="F974" s="9" t="n">
        <f aca="false">Precios!N974</f>
        <v>96</v>
      </c>
      <c r="G974" s="2" t="n">
        <v>209</v>
      </c>
      <c r="H974" s="10" t="str">
        <f aca="false">Parámetros!$B$28</f>
        <v>Nuevo</v>
      </c>
      <c r="I974" s="10" t="str">
        <f aca="false">Parámetros!$B$29</f>
        <v>Clásica</v>
      </c>
      <c r="J974" s="11" t="s">
        <v>10093</v>
      </c>
      <c r="K974" s="10" t="str">
        <f aca="false">Parámetros!$B$30</f>
        <v>Mercado Envíos</v>
      </c>
      <c r="L974" s="2" t="str">
        <f aca="false">IF(F974&gt;=Parámetros!$B$7,"Envío gratis (obligatorio en Mercado Libre)",Parámetros!$B$31)</f>
        <v>A cargo del comprador</v>
      </c>
      <c r="M974" s="10" t="str">
        <f aca="false">Parámetros!$B$32</f>
        <v>No acepto</v>
      </c>
      <c r="N974" s="10" t="str">
        <f aca="false">Parámetros!$B$33</f>
        <v>Sin garantía</v>
      </c>
      <c r="O974" s="2"/>
      <c r="P974" s="2" t="s">
        <v>6506</v>
      </c>
      <c r="Q974" s="2"/>
      <c r="R974" s="2" t="s">
        <v>6506</v>
      </c>
      <c r="S974" s="2" t="s">
        <v>10094</v>
      </c>
      <c r="T974" s="2" t="s">
        <v>10095</v>
      </c>
      <c r="U974" s="2" t="n">
        <v>113</v>
      </c>
      <c r="V974" s="2" t="s">
        <v>100</v>
      </c>
      <c r="W974" s="2" t="n">
        <v>1</v>
      </c>
      <c r="X974" s="2"/>
      <c r="Y974" s="2"/>
      <c r="Z974" s="2"/>
      <c r="AA974" s="2"/>
      <c r="AB974" s="2"/>
      <c r="AC974" s="2" t="s">
        <v>10096</v>
      </c>
      <c r="AD974" s="2" t="s">
        <v>1000</v>
      </c>
      <c r="AE974" s="2"/>
      <c r="AF974" s="2"/>
      <c r="AG974" s="2" t="s">
        <v>10097</v>
      </c>
      <c r="AH974" s="2" t="s">
        <v>10098</v>
      </c>
      <c r="AI974" s="2"/>
      <c r="AJ974" s="2"/>
      <c r="AK974" s="2"/>
      <c r="AL974" s="2"/>
      <c r="AM974" s="2"/>
      <c r="AN974" s="2" t="s">
        <v>172</v>
      </c>
      <c r="AO974" s="2" t="s">
        <v>10099</v>
      </c>
      <c r="AP974" s="2" t="s">
        <v>89</v>
      </c>
    </row>
    <row r="975" customFormat="false" ht="15" hidden="false" customHeight="false" outlineLevel="0" collapsed="false">
      <c r="A975" s="8" t="s">
        <v>10100</v>
      </c>
      <c r="B975" s="8" t="s">
        <v>10100</v>
      </c>
      <c r="C975" s="2" t="s">
        <v>10101</v>
      </c>
      <c r="D975" s="2" t="s">
        <v>10102</v>
      </c>
      <c r="E975" s="2" t="s">
        <v>10103</v>
      </c>
      <c r="F975" s="9" t="n">
        <f aca="false">Precios!N975</f>
        <v>80</v>
      </c>
      <c r="G975" s="2" t="n">
        <v>34</v>
      </c>
      <c r="H975" s="10" t="str">
        <f aca="false">Parámetros!$B$28</f>
        <v>Nuevo</v>
      </c>
      <c r="I975" s="10" t="str">
        <f aca="false">Parámetros!$B$29</f>
        <v>Clásica</v>
      </c>
      <c r="J975" s="11" t="s">
        <v>10104</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c r="P975" s="2" t="s">
        <v>7155</v>
      </c>
      <c r="Q975" s="2" t="s">
        <v>7155</v>
      </c>
      <c r="R975" s="2" t="s">
        <v>10105</v>
      </c>
      <c r="S975" s="2" t="s">
        <v>10106</v>
      </c>
      <c r="T975" s="2" t="s">
        <v>10107</v>
      </c>
      <c r="U975" s="2" t="n">
        <v>300</v>
      </c>
      <c r="V975" s="2" t="s">
        <v>77</v>
      </c>
      <c r="W975" s="2" t="n">
        <v>1</v>
      </c>
      <c r="X975" s="2"/>
      <c r="Y975" s="2"/>
      <c r="Z975" s="2"/>
      <c r="AA975" s="2" t="s">
        <v>10108</v>
      </c>
      <c r="AB975" s="2"/>
      <c r="AC975" s="2"/>
      <c r="AD975" s="2"/>
      <c r="AE975" s="2"/>
      <c r="AF975" s="2"/>
      <c r="AG975" s="2" t="s">
        <v>10109</v>
      </c>
      <c r="AH975" s="2" t="s">
        <v>10110</v>
      </c>
      <c r="AI975" s="2" t="s">
        <v>10111</v>
      </c>
      <c r="AJ975" s="2"/>
      <c r="AK975" s="2"/>
      <c r="AL975" s="2"/>
      <c r="AM975" s="2"/>
      <c r="AN975" s="2" t="s">
        <v>172</v>
      </c>
      <c r="AO975" s="2" t="s">
        <v>10112</v>
      </c>
      <c r="AP975" s="2" t="s">
        <v>89</v>
      </c>
    </row>
    <row r="976" customFormat="false" ht="15" hidden="false" customHeight="false" outlineLevel="0" collapsed="false">
      <c r="A976" s="8" t="s">
        <v>10113</v>
      </c>
      <c r="B976" s="8" t="s">
        <v>10113</v>
      </c>
      <c r="C976" s="2" t="s">
        <v>10114</v>
      </c>
      <c r="D976" s="2" t="s">
        <v>590</v>
      </c>
      <c r="E976" s="2" t="s">
        <v>591</v>
      </c>
      <c r="F976" s="9" t="n">
        <f aca="false">Precios!N976</f>
        <v>56</v>
      </c>
      <c r="G976" s="2" t="n">
        <v>1123</v>
      </c>
      <c r="H976" s="10" t="str">
        <f aca="false">Parámetros!$B$28</f>
        <v>Nuevo</v>
      </c>
      <c r="I976" s="10" t="str">
        <f aca="false">Parámetros!$B$29</f>
        <v>Clásica</v>
      </c>
      <c r="J976" s="11" t="s">
        <v>10115</v>
      </c>
      <c r="K976" s="10" t="str">
        <f aca="false">Parámetros!$B$30</f>
        <v>Mercado Envíos</v>
      </c>
      <c r="L976" s="2" t="str">
        <f aca="false">IF(F976&gt;=Parámetros!$B$7,"Envío gratis (obligatorio en Mercado Libre)",Parámetros!$B$31)</f>
        <v>A cargo del comprador</v>
      </c>
      <c r="M976" s="10" t="str">
        <f aca="false">Parámetros!$B$32</f>
        <v>No acepto</v>
      </c>
      <c r="N976" s="10" t="str">
        <f aca="false">Parámetros!$B$33</f>
        <v>Sin garantía</v>
      </c>
      <c r="O976" s="2"/>
      <c r="P976" s="2" t="s">
        <v>593</v>
      </c>
      <c r="Q976" s="2" t="s">
        <v>594</v>
      </c>
      <c r="R976" s="2" t="s">
        <v>3777</v>
      </c>
      <c r="S976" s="2" t="s">
        <v>10116</v>
      </c>
      <c r="T976" s="2" t="s">
        <v>3521</v>
      </c>
      <c r="U976" s="2" t="n">
        <v>75</v>
      </c>
      <c r="V976" s="2" t="s">
        <v>77</v>
      </c>
      <c r="W976" s="2" t="n">
        <v>1</v>
      </c>
      <c r="X976" s="2" t="s">
        <v>3779</v>
      </c>
      <c r="Y976" s="2"/>
      <c r="Z976" s="2"/>
      <c r="AA976" s="2"/>
      <c r="AB976" s="2"/>
      <c r="AC976" s="2" t="s">
        <v>471</v>
      </c>
      <c r="AD976" s="2"/>
      <c r="AE976" s="2"/>
      <c r="AF976" s="2"/>
      <c r="AG976" s="2" t="s">
        <v>10117</v>
      </c>
      <c r="AH976" s="2" t="s">
        <v>10118</v>
      </c>
      <c r="AI976" s="2"/>
      <c r="AJ976" s="2"/>
      <c r="AK976" s="2"/>
      <c r="AL976" s="2"/>
      <c r="AM976" s="2"/>
      <c r="AN976" s="2" t="s">
        <v>172</v>
      </c>
      <c r="AO976" s="2" t="s">
        <v>10119</v>
      </c>
      <c r="AP976" s="2" t="s">
        <v>89</v>
      </c>
    </row>
    <row r="977" customFormat="false" ht="15" hidden="false" customHeight="false" outlineLevel="0" collapsed="false">
      <c r="A977" s="8" t="s">
        <v>10120</v>
      </c>
      <c r="B977" s="8" t="s">
        <v>10120</v>
      </c>
      <c r="C977" s="2" t="s">
        <v>10121</v>
      </c>
      <c r="D977" s="2" t="s">
        <v>159</v>
      </c>
      <c r="E977" s="2" t="s">
        <v>160</v>
      </c>
      <c r="F977" s="9" t="n">
        <f aca="false">Precios!N977</f>
        <v>278</v>
      </c>
      <c r="G977" s="2" t="n">
        <v>69</v>
      </c>
      <c r="H977" s="10" t="str">
        <f aca="false">Parámetros!$B$28</f>
        <v>Nuevo</v>
      </c>
      <c r="I977" s="10" t="str">
        <f aca="false">Parámetros!$B$29</f>
        <v>Clásica</v>
      </c>
      <c r="J977" s="11" t="s">
        <v>10122</v>
      </c>
      <c r="K977" s="10" t="str">
        <f aca="false">Parámetros!$B$30</f>
        <v>Mercado Envíos</v>
      </c>
      <c r="L977" s="2" t="str">
        <f aca="false">IF(F977&gt;=Parámetros!$B$7,"Envío gratis (obligatorio en Mercado Libre)",Parámetros!$B$31)</f>
        <v>A cargo del comprador</v>
      </c>
      <c r="M977" s="10" t="str">
        <f aca="false">Parámetros!$B$32</f>
        <v>No acepto</v>
      </c>
      <c r="N977" s="10" t="str">
        <f aca="false">Parámetros!$B$33</f>
        <v>Sin garantía</v>
      </c>
      <c r="O977" s="2"/>
      <c r="P977" s="2" t="s">
        <v>227</v>
      </c>
      <c r="Q977" s="2"/>
      <c r="R977" s="2" t="s">
        <v>10123</v>
      </c>
      <c r="S977" s="2" t="s">
        <v>10124</v>
      </c>
      <c r="T977" s="2" t="s">
        <v>1034</v>
      </c>
      <c r="U977" s="2" t="n">
        <v>40</v>
      </c>
      <c r="V977" s="2" t="s">
        <v>168</v>
      </c>
      <c r="W977" s="2" t="n">
        <v>40</v>
      </c>
      <c r="X977" s="2"/>
      <c r="Y977" s="2"/>
      <c r="Z977" s="2"/>
      <c r="AA977" s="2" t="s">
        <v>178</v>
      </c>
      <c r="AB977" s="2" t="s">
        <v>866</v>
      </c>
      <c r="AC977" s="2"/>
      <c r="AD977" s="2" t="s">
        <v>103</v>
      </c>
      <c r="AE977" s="2"/>
      <c r="AF977" s="2"/>
      <c r="AG977" s="2" t="s">
        <v>10125</v>
      </c>
      <c r="AH977" s="2" t="s">
        <v>10126</v>
      </c>
      <c r="AI977" s="2" t="s">
        <v>10127</v>
      </c>
      <c r="AJ977" s="2"/>
      <c r="AK977" s="2"/>
      <c r="AL977" s="2"/>
      <c r="AM977" s="2"/>
      <c r="AN977" s="2" t="s">
        <v>172</v>
      </c>
      <c r="AO977" s="2" t="s">
        <v>10128</v>
      </c>
      <c r="AP977" s="2" t="s">
        <v>89</v>
      </c>
    </row>
    <row r="978" customFormat="false" ht="15" hidden="false" customHeight="false" outlineLevel="0" collapsed="false">
      <c r="A978" s="8" t="s">
        <v>10129</v>
      </c>
      <c r="B978" s="8" t="s">
        <v>10129</v>
      </c>
      <c r="C978" s="2" t="s">
        <v>10130</v>
      </c>
      <c r="D978" s="2" t="s">
        <v>300</v>
      </c>
      <c r="E978" s="2" t="s">
        <v>301</v>
      </c>
      <c r="F978" s="9" t="n">
        <f aca="false">Precios!N978</f>
        <v>244</v>
      </c>
      <c r="G978" s="2" t="n">
        <v>58</v>
      </c>
      <c r="H978" s="10" t="str">
        <f aca="false">Parámetros!$B$28</f>
        <v>Nuevo</v>
      </c>
      <c r="I978" s="10" t="str">
        <f aca="false">Parámetros!$B$29</f>
        <v>Clásica</v>
      </c>
      <c r="J978" s="11" t="s">
        <v>10131</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c r="P978" s="2" t="s">
        <v>10132</v>
      </c>
      <c r="Q978" s="2" t="s">
        <v>10133</v>
      </c>
      <c r="R978" s="2" t="s">
        <v>10134</v>
      </c>
      <c r="S978" s="2" t="s">
        <v>10135</v>
      </c>
      <c r="T978" s="2" t="s">
        <v>10136</v>
      </c>
      <c r="U978" s="2" t="n">
        <v>20</v>
      </c>
      <c r="V978" s="2" t="s">
        <v>530</v>
      </c>
      <c r="W978" s="2" t="n">
        <v>20</v>
      </c>
      <c r="X978" s="2" t="s">
        <v>10137</v>
      </c>
      <c r="Y978" s="2" t="s">
        <v>10138</v>
      </c>
      <c r="Z978" s="2" t="s">
        <v>133</v>
      </c>
      <c r="AA978" s="2"/>
      <c r="AB978" s="2"/>
      <c r="AC978" s="2"/>
      <c r="AD978" s="2"/>
      <c r="AE978" s="2"/>
      <c r="AF978" s="2"/>
      <c r="AG978" s="2" t="s">
        <v>10139</v>
      </c>
      <c r="AH978" s="2" t="s">
        <v>10140</v>
      </c>
      <c r="AI978" s="2"/>
      <c r="AJ978" s="2"/>
      <c r="AK978" s="2"/>
      <c r="AL978" s="2"/>
      <c r="AM978" s="2"/>
      <c r="AN978" s="2" t="s">
        <v>87</v>
      </c>
      <c r="AO978" s="2" t="s">
        <v>10141</v>
      </c>
      <c r="AP978" s="2" t="s">
        <v>89</v>
      </c>
    </row>
    <row r="979" customFormat="false" ht="15" hidden="false" customHeight="false" outlineLevel="0" collapsed="false">
      <c r="A979" s="8" t="s">
        <v>10142</v>
      </c>
      <c r="B979" s="8" t="s">
        <v>10142</v>
      </c>
      <c r="C979" s="2" t="s">
        <v>10143</v>
      </c>
      <c r="D979" s="2" t="s">
        <v>448</v>
      </c>
      <c r="E979" s="2" t="s">
        <v>449</v>
      </c>
      <c r="F979" s="9" t="n">
        <f aca="false">Precios!N979</f>
        <v>305</v>
      </c>
      <c r="G979" s="2" t="n">
        <v>0</v>
      </c>
      <c r="H979" s="10" t="str">
        <f aca="false">Parámetros!$B$28</f>
        <v>Nuevo</v>
      </c>
      <c r="I979" s="10" t="str">
        <f aca="false">Parámetros!$B$29</f>
        <v>Clásica</v>
      </c>
      <c r="J979" s="11" t="s">
        <v>10144</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c r="P979" s="2" t="s">
        <v>10145</v>
      </c>
      <c r="Q979" s="2" t="s">
        <v>2747</v>
      </c>
      <c r="R979" s="2"/>
      <c r="S979" s="2"/>
      <c r="T979" s="2" t="s">
        <v>149</v>
      </c>
      <c r="U979" s="2" t="n">
        <v>3</v>
      </c>
      <c r="V979" s="2" t="s">
        <v>130</v>
      </c>
      <c r="W979" s="2" t="n">
        <v>3</v>
      </c>
      <c r="X979" s="2" t="s">
        <v>4095</v>
      </c>
      <c r="Y979" s="2" t="s">
        <v>843</v>
      </c>
      <c r="Z979" s="2" t="s">
        <v>133</v>
      </c>
      <c r="AA979" s="2"/>
      <c r="AB979" s="2"/>
      <c r="AC979" s="2"/>
      <c r="AD979" s="2"/>
      <c r="AE979" s="2"/>
      <c r="AF979" s="2"/>
      <c r="AG979" s="2" t="s">
        <v>10146</v>
      </c>
      <c r="AH979" s="2" t="s">
        <v>10147</v>
      </c>
      <c r="AI979" s="2"/>
      <c r="AJ979" s="2"/>
      <c r="AK979" s="2"/>
      <c r="AL979" s="2"/>
      <c r="AM979" s="2"/>
      <c r="AN979" s="2" t="s">
        <v>87</v>
      </c>
      <c r="AO979" s="2" t="s">
        <v>10148</v>
      </c>
      <c r="AP979" s="2" t="s">
        <v>89</v>
      </c>
    </row>
    <row r="980" customFormat="false" ht="15" hidden="false" customHeight="false" outlineLevel="0" collapsed="false">
      <c r="A980" s="8" t="s">
        <v>10149</v>
      </c>
      <c r="B980" s="8" t="s">
        <v>10149</v>
      </c>
      <c r="C980" s="2" t="s">
        <v>10150</v>
      </c>
      <c r="D980" s="2" t="s">
        <v>141</v>
      </c>
      <c r="E980" s="2" t="s">
        <v>142</v>
      </c>
      <c r="F980" s="9" t="n">
        <f aca="false">Precios!N980</f>
        <v>292</v>
      </c>
      <c r="G980" s="2" t="n">
        <v>53</v>
      </c>
      <c r="H980" s="10" t="str">
        <f aca="false">Parámetros!$B$28</f>
        <v>Nuevo</v>
      </c>
      <c r="I980" s="10" t="str">
        <f aca="false">Parámetros!$B$29</f>
        <v>Clásica</v>
      </c>
      <c r="J980" s="11" t="s">
        <v>10151</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c r="P980" s="2" t="s">
        <v>10152</v>
      </c>
      <c r="Q980" s="2" t="s">
        <v>8416</v>
      </c>
      <c r="R980" s="2" t="s">
        <v>10153</v>
      </c>
      <c r="S980" s="2"/>
      <c r="T980" s="2" t="s">
        <v>149</v>
      </c>
      <c r="U980" s="2" t="n">
        <v>30</v>
      </c>
      <c r="V980" s="2" t="s">
        <v>130</v>
      </c>
      <c r="W980" s="2" t="n">
        <v>30</v>
      </c>
      <c r="X980" s="2" t="s">
        <v>10154</v>
      </c>
      <c r="Y980" s="2" t="s">
        <v>10155</v>
      </c>
      <c r="Z980" s="2" t="s">
        <v>133</v>
      </c>
      <c r="AA980" s="2"/>
      <c r="AB980" s="2"/>
      <c r="AC980" s="2"/>
      <c r="AD980" s="2"/>
      <c r="AE980" s="2"/>
      <c r="AF980" s="2"/>
      <c r="AG980" s="2" t="s">
        <v>4850</v>
      </c>
      <c r="AH980" s="2" t="s">
        <v>10156</v>
      </c>
      <c r="AI980" s="2" t="s">
        <v>10157</v>
      </c>
      <c r="AJ980" s="2" t="s">
        <v>10158</v>
      </c>
      <c r="AK980" s="2"/>
      <c r="AL980" s="2"/>
      <c r="AM980" s="2"/>
      <c r="AN980" s="2" t="s">
        <v>87</v>
      </c>
      <c r="AO980" s="2" t="s">
        <v>10159</v>
      </c>
      <c r="AP980" s="2" t="s">
        <v>89</v>
      </c>
    </row>
    <row r="981" customFormat="false" ht="15" hidden="false" customHeight="false" outlineLevel="0" collapsed="false">
      <c r="A981" s="8" t="s">
        <v>10160</v>
      </c>
      <c r="B981" s="8" t="s">
        <v>10160</v>
      </c>
      <c r="C981" s="2" t="s">
        <v>10161</v>
      </c>
      <c r="D981" s="2" t="s">
        <v>159</v>
      </c>
      <c r="E981" s="2" t="s">
        <v>160</v>
      </c>
      <c r="F981" s="9" t="n">
        <f aca="false">Precios!N981</f>
        <v>142</v>
      </c>
      <c r="G981" s="2" t="n">
        <v>3</v>
      </c>
      <c r="H981" s="10" t="str">
        <f aca="false">Parámetros!$B$28</f>
        <v>Nuevo</v>
      </c>
      <c r="I981" s="10" t="str">
        <f aca="false">Parámetros!$B$29</f>
        <v>Clásica</v>
      </c>
      <c r="J981" s="11" t="s">
        <v>10162</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c r="P981" s="2" t="s">
        <v>163</v>
      </c>
      <c r="Q981" s="2" t="s">
        <v>579</v>
      </c>
      <c r="R981" s="2" t="s">
        <v>10163</v>
      </c>
      <c r="S981" s="2" t="s">
        <v>10164</v>
      </c>
      <c r="T981" s="2" t="s">
        <v>10165</v>
      </c>
      <c r="U981" s="2" t="n">
        <v>11</v>
      </c>
      <c r="V981" s="2" t="s">
        <v>168</v>
      </c>
      <c r="W981" s="2" t="n">
        <v>11</v>
      </c>
      <c r="X981" s="2"/>
      <c r="Y981" s="2"/>
      <c r="Z981" s="2"/>
      <c r="AA981" s="2" t="s">
        <v>10166</v>
      </c>
      <c r="AB981" s="2" t="s">
        <v>10167</v>
      </c>
      <c r="AC981" s="2"/>
      <c r="AD981" s="2" t="s">
        <v>103</v>
      </c>
      <c r="AE981" s="2"/>
      <c r="AF981" s="2"/>
      <c r="AG981" s="2" t="s">
        <v>10168</v>
      </c>
      <c r="AH981" s="2" t="s">
        <v>10169</v>
      </c>
      <c r="AI981" s="2"/>
      <c r="AJ981" s="2"/>
      <c r="AK981" s="2"/>
      <c r="AL981" s="2"/>
      <c r="AM981" s="2"/>
      <c r="AN981" s="2" t="s">
        <v>172</v>
      </c>
      <c r="AO981" s="2" t="s">
        <v>10170</v>
      </c>
      <c r="AP981" s="2" t="s">
        <v>89</v>
      </c>
    </row>
    <row r="982" customFormat="false" ht="15" hidden="false" customHeight="false" outlineLevel="0" collapsed="false">
      <c r="A982" s="8" t="s">
        <v>10171</v>
      </c>
      <c r="B982" s="8" t="s">
        <v>10171</v>
      </c>
      <c r="C982" s="2" t="s">
        <v>10172</v>
      </c>
      <c r="D982" s="2" t="s">
        <v>8905</v>
      </c>
      <c r="E982" s="2" t="s">
        <v>8906</v>
      </c>
      <c r="F982" s="9" t="n">
        <f aca="false">Precios!N982</f>
        <v>79</v>
      </c>
      <c r="G982" s="2" t="n">
        <v>25</v>
      </c>
      <c r="H982" s="10" t="str">
        <f aca="false">Parámetros!$B$28</f>
        <v>Nuevo</v>
      </c>
      <c r="I982" s="10" t="str">
        <f aca="false">Parámetros!$B$29</f>
        <v>Clásica</v>
      </c>
      <c r="J982" s="11" t="s">
        <v>10173</v>
      </c>
      <c r="K982" s="10" t="str">
        <f aca="false">Parámetros!$B$30</f>
        <v>Mercado Envíos</v>
      </c>
      <c r="L982" s="2" t="str">
        <f aca="false">IF(F982&gt;=Parámetros!$B$7,"Envío gratis (obligatorio en Mercado Libre)",Parámetros!$B$31)</f>
        <v>A cargo del comprador</v>
      </c>
      <c r="M982" s="10" t="str">
        <f aca="false">Parámetros!$B$32</f>
        <v>No acepto</v>
      </c>
      <c r="N982" s="10" t="str">
        <f aca="false">Parámetros!$B$33</f>
        <v>Sin garantía</v>
      </c>
      <c r="O982" s="2"/>
      <c r="P982" s="2" t="s">
        <v>10174</v>
      </c>
      <c r="Q982" s="2" t="s">
        <v>9750</v>
      </c>
      <c r="R982" s="2" t="s">
        <v>10175</v>
      </c>
      <c r="S982" s="2" t="s">
        <v>10176</v>
      </c>
      <c r="T982" s="2" t="s">
        <v>2438</v>
      </c>
      <c r="U982" s="2" t="n">
        <v>120</v>
      </c>
      <c r="V982" s="2" t="s">
        <v>77</v>
      </c>
      <c r="W982" s="2" t="n">
        <v>1</v>
      </c>
      <c r="X982" s="2"/>
      <c r="Y982" s="2"/>
      <c r="Z982" s="2"/>
      <c r="AA982" s="2"/>
      <c r="AB982" s="2"/>
      <c r="AC982" s="2" t="s">
        <v>1231</v>
      </c>
      <c r="AD982" s="2"/>
      <c r="AE982" s="2"/>
      <c r="AF982" s="2"/>
      <c r="AG982" s="2" t="s">
        <v>10177</v>
      </c>
      <c r="AH982" s="2" t="s">
        <v>10178</v>
      </c>
      <c r="AI982" s="2"/>
      <c r="AJ982" s="2"/>
      <c r="AK982" s="2"/>
      <c r="AL982" s="2"/>
      <c r="AM982" s="2"/>
      <c r="AN982" s="2" t="s">
        <v>172</v>
      </c>
      <c r="AO982" s="2" t="s">
        <v>10179</v>
      </c>
      <c r="AP982" s="2" t="s">
        <v>89</v>
      </c>
    </row>
    <row r="983" customFormat="false" ht="15" hidden="false" customHeight="false" outlineLevel="0" collapsed="false">
      <c r="A983" s="8" t="s">
        <v>10180</v>
      </c>
      <c r="B983" s="8" t="s">
        <v>10180</v>
      </c>
      <c r="C983" s="2" t="s">
        <v>10181</v>
      </c>
      <c r="D983" s="2" t="s">
        <v>10182</v>
      </c>
      <c r="E983" s="2" t="s">
        <v>10183</v>
      </c>
      <c r="F983" s="9" t="n">
        <f aca="false">Precios!N983</f>
        <v>51</v>
      </c>
      <c r="G983" s="2" t="n">
        <v>622</v>
      </c>
      <c r="H983" s="10" t="str">
        <f aca="false">Parámetros!$B$28</f>
        <v>Nuevo</v>
      </c>
      <c r="I983" s="10" t="str">
        <f aca="false">Parámetros!$B$29</f>
        <v>Clásica</v>
      </c>
      <c r="J983" s="11" t="s">
        <v>10184</v>
      </c>
      <c r="K983" s="10" t="str">
        <f aca="false">Parámetros!$B$30</f>
        <v>Mercado Envíos</v>
      </c>
      <c r="L983" s="2" t="str">
        <f aca="false">IF(F983&gt;=Parámetros!$B$7,"Envío gratis (obligatorio en Mercado Libre)",Parámetros!$B$31)</f>
        <v>A cargo del comprador</v>
      </c>
      <c r="M983" s="10" t="str">
        <f aca="false">Parámetros!$B$32</f>
        <v>No acepto</v>
      </c>
      <c r="N983" s="10" t="str">
        <f aca="false">Parámetros!$B$33</f>
        <v>Sin garantía</v>
      </c>
      <c r="O983" s="2"/>
      <c r="P983" s="2" t="s">
        <v>10185</v>
      </c>
      <c r="Q983" s="2"/>
      <c r="R983" s="2"/>
      <c r="S983" s="2"/>
      <c r="T983" s="2" t="s">
        <v>10186</v>
      </c>
      <c r="U983" s="2" t="n">
        <v>100</v>
      </c>
      <c r="V983" s="2" t="s">
        <v>168</v>
      </c>
      <c r="W983" s="2" t="n">
        <v>100</v>
      </c>
      <c r="X983" s="2"/>
      <c r="Y983" s="2"/>
      <c r="Z983" s="2"/>
      <c r="AA983" s="2"/>
      <c r="AB983" s="2"/>
      <c r="AC983" s="2"/>
      <c r="AD983" s="2"/>
      <c r="AE983" s="2"/>
      <c r="AF983" s="2"/>
      <c r="AG983" s="2" t="s">
        <v>10187</v>
      </c>
      <c r="AH983" s="2" t="s">
        <v>10188</v>
      </c>
      <c r="AI983" s="2"/>
      <c r="AJ983" s="2"/>
      <c r="AK983" s="2"/>
      <c r="AL983" s="2"/>
      <c r="AM983" s="2"/>
      <c r="AN983" s="2" t="s">
        <v>172</v>
      </c>
      <c r="AO983" s="2" t="s">
        <v>10189</v>
      </c>
      <c r="AP983" s="2" t="s">
        <v>89</v>
      </c>
    </row>
    <row r="984" customFormat="false" ht="15" hidden="false" customHeight="false" outlineLevel="0" collapsed="false">
      <c r="A984" s="8" t="s">
        <v>10190</v>
      </c>
      <c r="B984" s="8" t="s">
        <v>10190</v>
      </c>
      <c r="C984" s="2" t="s">
        <v>10191</v>
      </c>
      <c r="D984" s="2" t="s">
        <v>704</v>
      </c>
      <c r="E984" s="2" t="s">
        <v>705</v>
      </c>
      <c r="F984" s="9" t="n">
        <f aca="false">Precios!N984</f>
        <v>376</v>
      </c>
      <c r="G984" s="2" t="n">
        <v>135</v>
      </c>
      <c r="H984" s="10" t="str">
        <f aca="false">Parámetros!$B$28</f>
        <v>Nuevo</v>
      </c>
      <c r="I984" s="10" t="str">
        <f aca="false">Parámetros!$B$29</f>
        <v>Clásica</v>
      </c>
      <c r="J984" s="11" t="s">
        <v>10192</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c r="P984" s="2" t="s">
        <v>2447</v>
      </c>
      <c r="Q984" s="2"/>
      <c r="R984" s="2" t="s">
        <v>2448</v>
      </c>
      <c r="S984" s="2"/>
      <c r="T984" s="2" t="s">
        <v>10193</v>
      </c>
      <c r="U984" s="2" t="n">
        <v>200</v>
      </c>
      <c r="V984" s="2" t="s">
        <v>77</v>
      </c>
      <c r="W984" s="2" t="n">
        <v>1</v>
      </c>
      <c r="X984" s="2" t="s">
        <v>10194</v>
      </c>
      <c r="Y984" s="2" t="s">
        <v>10195</v>
      </c>
      <c r="Z984" s="2" t="s">
        <v>133</v>
      </c>
      <c r="AA984" s="2"/>
      <c r="AB984" s="2"/>
      <c r="AC984" s="2"/>
      <c r="AD984" s="2"/>
      <c r="AE984" s="2"/>
      <c r="AF984" s="2"/>
      <c r="AG984" s="2" t="s">
        <v>10196</v>
      </c>
      <c r="AH984" s="2" t="s">
        <v>10197</v>
      </c>
      <c r="AI984" s="2" t="s">
        <v>10198</v>
      </c>
      <c r="AJ984" s="2" t="s">
        <v>10199</v>
      </c>
      <c r="AK984" s="2"/>
      <c r="AL984" s="2"/>
      <c r="AM984" s="2"/>
      <c r="AN984" s="2" t="s">
        <v>87</v>
      </c>
      <c r="AO984" s="2" t="s">
        <v>10200</v>
      </c>
      <c r="AP984" s="2" t="s">
        <v>89</v>
      </c>
    </row>
    <row r="985" customFormat="false" ht="15" hidden="false" customHeight="false" outlineLevel="0" collapsed="false">
      <c r="A985" s="8" t="s">
        <v>10201</v>
      </c>
      <c r="B985" s="8" t="s">
        <v>10201</v>
      </c>
      <c r="C985" s="2" t="s">
        <v>10202</v>
      </c>
      <c r="D985" s="2" t="s">
        <v>2383</v>
      </c>
      <c r="E985" s="2" t="s">
        <v>2384</v>
      </c>
      <c r="F985" s="9" t="n">
        <f aca="false">Precios!N985</f>
        <v>484</v>
      </c>
      <c r="G985" s="2" t="n">
        <v>159</v>
      </c>
      <c r="H985" s="10" t="str">
        <f aca="false">Parámetros!$B$28</f>
        <v>Nuevo</v>
      </c>
      <c r="I985" s="10" t="str">
        <f aca="false">Parámetros!$B$29</f>
        <v>Clásica</v>
      </c>
      <c r="J985" s="11" t="s">
        <v>10203</v>
      </c>
      <c r="K985" s="10" t="str">
        <f aca="false">Parámetros!$B$30</f>
        <v>Mercado Envíos</v>
      </c>
      <c r="L985" s="2" t="str">
        <f aca="false">IF(F985&gt;=Parámetros!$B$7,"Envío gratis (obligatorio en Mercado Libre)",Parámetros!$B$31)</f>
        <v>Envío gratis (obligatorio en Mercado Libre)</v>
      </c>
      <c r="M985" s="10" t="str">
        <f aca="false">Parámetros!$B$32</f>
        <v>No acepto</v>
      </c>
      <c r="N985" s="10" t="str">
        <f aca="false">Parámetros!$B$33</f>
        <v>Sin garantía</v>
      </c>
      <c r="O985" s="2"/>
      <c r="P985" s="2" t="s">
        <v>10204</v>
      </c>
      <c r="Q985" s="2" t="s">
        <v>126</v>
      </c>
      <c r="R985" s="2" t="s">
        <v>10205</v>
      </c>
      <c r="S985" s="2"/>
      <c r="T985" s="2" t="s">
        <v>10206</v>
      </c>
      <c r="U985" s="2" t="n">
        <v>60</v>
      </c>
      <c r="V985" s="2" t="s">
        <v>77</v>
      </c>
      <c r="W985" s="2" t="n">
        <v>1</v>
      </c>
      <c r="X985" s="2" t="s">
        <v>10207</v>
      </c>
      <c r="Y985" s="2" t="s">
        <v>10208</v>
      </c>
      <c r="Z985" s="2" t="s">
        <v>133</v>
      </c>
      <c r="AA985" s="2" t="s">
        <v>10209</v>
      </c>
      <c r="AB985" s="2"/>
      <c r="AC985" s="2"/>
      <c r="AD985" s="2"/>
      <c r="AE985" s="2"/>
      <c r="AF985" s="2"/>
      <c r="AG985" s="2" t="s">
        <v>10210</v>
      </c>
      <c r="AH985" s="2" t="s">
        <v>10211</v>
      </c>
      <c r="AI985" s="2"/>
      <c r="AJ985" s="2"/>
      <c r="AK985" s="2"/>
      <c r="AL985" s="2"/>
      <c r="AM985" s="2"/>
      <c r="AN985" s="2" t="s">
        <v>87</v>
      </c>
      <c r="AO985" s="2" t="s">
        <v>10212</v>
      </c>
      <c r="AP985" s="2" t="s">
        <v>89</v>
      </c>
    </row>
    <row r="986" customFormat="false" ht="15" hidden="false" customHeight="false" outlineLevel="0" collapsed="false">
      <c r="A986" s="8" t="s">
        <v>10213</v>
      </c>
      <c r="B986" s="8" t="s">
        <v>10213</v>
      </c>
      <c r="C986" s="2" t="s">
        <v>10214</v>
      </c>
      <c r="D986" s="2" t="s">
        <v>345</v>
      </c>
      <c r="E986" s="2" t="s">
        <v>346</v>
      </c>
      <c r="F986" s="9" t="n">
        <f aca="false">Precios!N986</f>
        <v>43</v>
      </c>
      <c r="G986" s="2" t="n">
        <v>6049</v>
      </c>
      <c r="H986" s="10" t="str">
        <f aca="false">Parámetros!$B$28</f>
        <v>Nuevo</v>
      </c>
      <c r="I986" s="10" t="str">
        <f aca="false">Parámetros!$B$29</f>
        <v>Clásica</v>
      </c>
      <c r="J986" s="11" t="s">
        <v>10215</v>
      </c>
      <c r="K986" s="10" t="str">
        <f aca="false">Parámetros!$B$30</f>
        <v>Mercado Envíos</v>
      </c>
      <c r="L986" s="2" t="str">
        <f aca="false">IF(F986&gt;=Parámetros!$B$7,"Envío gratis (obligatorio en Mercado Libre)",Parámetros!$B$31)</f>
        <v>A cargo del comprador</v>
      </c>
      <c r="M986" s="10" t="str">
        <f aca="false">Parámetros!$B$32</f>
        <v>No acepto</v>
      </c>
      <c r="N986" s="10" t="str">
        <f aca="false">Parámetros!$B$33</f>
        <v>Sin garantía</v>
      </c>
      <c r="O986" s="2"/>
      <c r="P986" s="2" t="s">
        <v>10216</v>
      </c>
      <c r="Q986" s="2" t="s">
        <v>9891</v>
      </c>
      <c r="R986" s="2"/>
      <c r="S986" s="2"/>
      <c r="T986" s="2" t="s">
        <v>1073</v>
      </c>
      <c r="U986" s="2" t="n">
        <v>20</v>
      </c>
      <c r="V986" s="2" t="s">
        <v>130</v>
      </c>
      <c r="W986" s="2" t="n">
        <v>20</v>
      </c>
      <c r="X986" s="2" t="s">
        <v>10217</v>
      </c>
      <c r="Y986" s="2" t="s">
        <v>9712</v>
      </c>
      <c r="Z986" s="2" t="s">
        <v>133</v>
      </c>
      <c r="AA986" s="2"/>
      <c r="AB986" s="2"/>
      <c r="AC986" s="2"/>
      <c r="AD986" s="2"/>
      <c r="AE986" s="2"/>
      <c r="AF986" s="2"/>
      <c r="AG986" s="2" t="s">
        <v>10218</v>
      </c>
      <c r="AH986" s="2" t="s">
        <v>10219</v>
      </c>
      <c r="AI986" s="2"/>
      <c r="AJ986" s="2"/>
      <c r="AK986" s="2"/>
      <c r="AL986" s="2"/>
      <c r="AM986" s="2"/>
      <c r="AN986" s="2" t="s">
        <v>87</v>
      </c>
      <c r="AO986" s="2" t="s">
        <v>10220</v>
      </c>
      <c r="AP986" s="2" t="s">
        <v>89</v>
      </c>
    </row>
    <row r="987" customFormat="false" ht="15" hidden="false" customHeight="false" outlineLevel="0" collapsed="false">
      <c r="A987" s="8" t="s">
        <v>10221</v>
      </c>
      <c r="B987" s="8" t="s">
        <v>10221</v>
      </c>
      <c r="C987" s="2" t="s">
        <v>10222</v>
      </c>
      <c r="D987" s="2" t="s">
        <v>575</v>
      </c>
      <c r="E987" s="2" t="s">
        <v>576</v>
      </c>
      <c r="F987" s="9" t="n">
        <f aca="false">Precios!N987</f>
        <v>217</v>
      </c>
      <c r="G987" s="2" t="n">
        <v>13</v>
      </c>
      <c r="H987" s="10" t="str">
        <f aca="false">Parámetros!$B$28</f>
        <v>Nuevo</v>
      </c>
      <c r="I987" s="10" t="str">
        <f aca="false">Parámetros!$B$29</f>
        <v>Clásica</v>
      </c>
      <c r="J987" s="11" t="s">
        <v>10223</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10224</v>
      </c>
      <c r="P987" s="2" t="s">
        <v>3274</v>
      </c>
      <c r="Q987" s="2" t="s">
        <v>3275</v>
      </c>
      <c r="R987" s="2" t="s">
        <v>10225</v>
      </c>
      <c r="S987" s="2" t="s">
        <v>10226</v>
      </c>
      <c r="T987" s="2" t="s">
        <v>10227</v>
      </c>
      <c r="U987" s="2" t="n">
        <v>14</v>
      </c>
      <c r="V987" s="2" t="s">
        <v>168</v>
      </c>
      <c r="W987" s="2" t="n">
        <v>14</v>
      </c>
      <c r="X987" s="2"/>
      <c r="Y987" s="2"/>
      <c r="Z987" s="2"/>
      <c r="AA987" s="2"/>
      <c r="AB987" s="2" t="s">
        <v>10228</v>
      </c>
      <c r="AC987" s="2"/>
      <c r="AD987" s="2" t="s">
        <v>551</v>
      </c>
      <c r="AE987" s="2"/>
      <c r="AF987" s="2"/>
      <c r="AG987" s="2" t="s">
        <v>10229</v>
      </c>
      <c r="AH987" s="2" t="s">
        <v>10230</v>
      </c>
      <c r="AI987" s="2"/>
      <c r="AJ987" s="2"/>
      <c r="AK987" s="2"/>
      <c r="AL987" s="2"/>
      <c r="AM987" s="2"/>
      <c r="AN987" s="2" t="s">
        <v>172</v>
      </c>
      <c r="AO987" s="2" t="s">
        <v>10231</v>
      </c>
      <c r="AP987" s="2" t="s">
        <v>89</v>
      </c>
    </row>
    <row r="988" customFormat="false" ht="15" hidden="false" customHeight="false" outlineLevel="0" collapsed="false">
      <c r="A988" s="8" t="s">
        <v>10232</v>
      </c>
      <c r="B988" s="8" t="s">
        <v>10232</v>
      </c>
      <c r="C988" s="2" t="s">
        <v>10233</v>
      </c>
      <c r="D988" s="2" t="s">
        <v>542</v>
      </c>
      <c r="E988" s="2" t="s">
        <v>543</v>
      </c>
      <c r="F988" s="9" t="n">
        <f aca="false">Precios!N988</f>
        <v>907</v>
      </c>
      <c r="G988" s="2" t="n">
        <v>53</v>
      </c>
      <c r="H988" s="10" t="str">
        <f aca="false">Parámetros!$B$28</f>
        <v>Nuevo</v>
      </c>
      <c r="I988" s="10" t="str">
        <f aca="false">Parámetros!$B$29</f>
        <v>Clásica</v>
      </c>
      <c r="J988" s="11" t="s">
        <v>10234</v>
      </c>
      <c r="K988" s="10" t="str">
        <f aca="false">Parámetros!$B$30</f>
        <v>Mercado Envíos</v>
      </c>
      <c r="L988" s="2" t="str">
        <f aca="false">IF(F988&gt;=Parámetros!$B$7,"Envío gratis (obligatorio en Mercado Libre)",Parámetros!$B$31)</f>
        <v>Envío gratis (obligatorio en Mercado Libre)</v>
      </c>
      <c r="M988" s="10" t="str">
        <f aca="false">Parámetros!$B$32</f>
        <v>No acepto</v>
      </c>
      <c r="N988" s="10" t="str">
        <f aca="false">Parámetros!$B$33</f>
        <v>Sin garantía</v>
      </c>
      <c r="O988" s="2" t="s">
        <v>10235</v>
      </c>
      <c r="P988" s="2" t="s">
        <v>6205</v>
      </c>
      <c r="Q988" s="2" t="s">
        <v>4520</v>
      </c>
      <c r="R988" s="2"/>
      <c r="S988" s="2"/>
      <c r="T988" s="2" t="s">
        <v>76</v>
      </c>
      <c r="U988" s="2" t="n">
        <v>1</v>
      </c>
      <c r="V988" s="2" t="s">
        <v>77</v>
      </c>
      <c r="W988" s="2" t="n">
        <v>1</v>
      </c>
      <c r="X988" s="2" t="s">
        <v>10236</v>
      </c>
      <c r="Y988" s="2" t="s">
        <v>10237</v>
      </c>
      <c r="Z988" s="2" t="s">
        <v>80</v>
      </c>
      <c r="AA988" s="2"/>
      <c r="AB988" s="2"/>
      <c r="AC988" s="2"/>
      <c r="AD988" s="2"/>
      <c r="AE988" s="2"/>
      <c r="AF988" s="2"/>
      <c r="AG988" s="2" t="s">
        <v>10238</v>
      </c>
      <c r="AH988" s="2" t="s">
        <v>10239</v>
      </c>
      <c r="AI988" s="2"/>
      <c r="AJ988" s="2"/>
      <c r="AK988" s="2"/>
      <c r="AL988" s="2"/>
      <c r="AM988" s="2"/>
      <c r="AN988" s="2" t="s">
        <v>87</v>
      </c>
      <c r="AO988" s="2" t="s">
        <v>10240</v>
      </c>
      <c r="AP988" s="2" t="s">
        <v>89</v>
      </c>
    </row>
    <row r="989" customFormat="false" ht="15" hidden="false" customHeight="false" outlineLevel="0" collapsed="false">
      <c r="A989" s="8" t="s">
        <v>10241</v>
      </c>
      <c r="B989" s="8" t="s">
        <v>10241</v>
      </c>
      <c r="C989" s="2" t="s">
        <v>10242</v>
      </c>
      <c r="D989" s="2" t="s">
        <v>704</v>
      </c>
      <c r="E989" s="2" t="s">
        <v>705</v>
      </c>
      <c r="F989" s="9" t="n">
        <f aca="false">Precios!N989</f>
        <v>242</v>
      </c>
      <c r="G989" s="2" t="n">
        <v>0</v>
      </c>
      <c r="H989" s="10" t="str">
        <f aca="false">Parámetros!$B$28</f>
        <v>Nuevo</v>
      </c>
      <c r="I989" s="10" t="str">
        <f aca="false">Parámetros!$B$29</f>
        <v>Clásica</v>
      </c>
      <c r="J989" s="11" t="s">
        <v>10243</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c r="P989" s="2" t="s">
        <v>10244</v>
      </c>
      <c r="Q989" s="2" t="s">
        <v>2736</v>
      </c>
      <c r="R989" s="2"/>
      <c r="S989" s="2"/>
      <c r="T989" s="2" t="s">
        <v>10245</v>
      </c>
      <c r="U989" s="2" t="n">
        <v>20</v>
      </c>
      <c r="V989" s="2" t="s">
        <v>130</v>
      </c>
      <c r="W989" s="2" t="n">
        <v>20</v>
      </c>
      <c r="X989" s="2" t="s">
        <v>7322</v>
      </c>
      <c r="Y989" s="2" t="s">
        <v>7973</v>
      </c>
      <c r="Z989" s="2" t="s">
        <v>133</v>
      </c>
      <c r="AA989" s="2"/>
      <c r="AB989" s="2"/>
      <c r="AC989" s="2"/>
      <c r="AD989" s="2"/>
      <c r="AE989" s="2"/>
      <c r="AF989" s="2"/>
      <c r="AG989" s="2" t="s">
        <v>10246</v>
      </c>
      <c r="AH989" s="2" t="s">
        <v>10247</v>
      </c>
      <c r="AI989" s="2"/>
      <c r="AJ989" s="2"/>
      <c r="AK989" s="2"/>
      <c r="AL989" s="2"/>
      <c r="AM989" s="2"/>
      <c r="AN989" s="2" t="s">
        <v>87</v>
      </c>
      <c r="AO989" s="2" t="s">
        <v>10248</v>
      </c>
      <c r="AP989" s="2" t="s">
        <v>89</v>
      </c>
    </row>
    <row r="990" customFormat="false" ht="15" hidden="false" customHeight="false" outlineLevel="0" collapsed="false">
      <c r="A990" s="8" t="s">
        <v>10249</v>
      </c>
      <c r="B990" s="8" t="s">
        <v>10249</v>
      </c>
      <c r="C990" s="2" t="s">
        <v>10250</v>
      </c>
      <c r="D990" s="2" t="s">
        <v>3044</v>
      </c>
      <c r="E990" s="2" t="s">
        <v>3045</v>
      </c>
      <c r="F990" s="9" t="n">
        <f aca="false">Precios!N990</f>
        <v>369</v>
      </c>
      <c r="G990" s="2" t="n">
        <v>17</v>
      </c>
      <c r="H990" s="10" t="str">
        <f aca="false">Parámetros!$B$28</f>
        <v>Nuevo</v>
      </c>
      <c r="I990" s="10" t="str">
        <f aca="false">Parámetros!$B$29</f>
        <v>Clásica</v>
      </c>
      <c r="J990" s="11" t="s">
        <v>10251</v>
      </c>
      <c r="K990" s="10" t="str">
        <f aca="false">Parámetros!$B$30</f>
        <v>Mercado Envíos</v>
      </c>
      <c r="L990" s="2" t="str">
        <f aca="false">IF(F990&gt;=Parámetros!$B$7,"Envío gratis (obligatorio en Mercado Libre)",Parámetros!$B$31)</f>
        <v>Envío gratis (obligatorio en Mercado Libre)</v>
      </c>
      <c r="M990" s="10" t="str">
        <f aca="false">Parámetros!$B$32</f>
        <v>No acepto</v>
      </c>
      <c r="N990" s="10" t="str">
        <f aca="false">Parámetros!$B$33</f>
        <v>Sin garantía</v>
      </c>
      <c r="O990" s="2"/>
      <c r="P990" s="2" t="s">
        <v>3445</v>
      </c>
      <c r="Q990" s="2" t="s">
        <v>3446</v>
      </c>
      <c r="R990" s="2" t="s">
        <v>2254</v>
      </c>
      <c r="S990" s="2"/>
      <c r="T990" s="2" t="s">
        <v>10252</v>
      </c>
      <c r="U990" s="2" t="n">
        <v>120</v>
      </c>
      <c r="V990" s="2" t="s">
        <v>77</v>
      </c>
      <c r="W990" s="2" t="n">
        <v>1</v>
      </c>
      <c r="X990" s="2" t="s">
        <v>3447</v>
      </c>
      <c r="Y990" s="2" t="s">
        <v>10253</v>
      </c>
      <c r="Z990" s="2" t="s">
        <v>133</v>
      </c>
      <c r="AA990" s="2"/>
      <c r="AB990" s="2"/>
      <c r="AC990" s="2"/>
      <c r="AD990" s="2"/>
      <c r="AE990" s="2"/>
      <c r="AF990" s="2"/>
      <c r="AG990" s="2" t="s">
        <v>10254</v>
      </c>
      <c r="AH990" s="2" t="s">
        <v>10255</v>
      </c>
      <c r="AI990" s="2"/>
      <c r="AJ990" s="2"/>
      <c r="AK990" s="2"/>
      <c r="AL990" s="2"/>
      <c r="AM990" s="2"/>
      <c r="AN990" s="2" t="s">
        <v>87</v>
      </c>
      <c r="AO990" s="2" t="s">
        <v>10256</v>
      </c>
      <c r="AP990" s="2" t="s">
        <v>89</v>
      </c>
    </row>
    <row r="991" customFormat="false" ht="15" hidden="false" customHeight="false" outlineLevel="0" collapsed="false">
      <c r="A991" s="8" t="s">
        <v>10257</v>
      </c>
      <c r="B991" s="8" t="s">
        <v>10257</v>
      </c>
      <c r="C991" s="2" t="s">
        <v>10258</v>
      </c>
      <c r="D991" s="2" t="s">
        <v>5988</v>
      </c>
      <c r="E991" s="2" t="s">
        <v>5989</v>
      </c>
      <c r="F991" s="9" t="n">
        <f aca="false">Precios!N991</f>
        <v>84</v>
      </c>
      <c r="G991" s="2" t="n">
        <v>129</v>
      </c>
      <c r="H991" s="10" t="str">
        <f aca="false">Parámetros!$B$28</f>
        <v>Nuevo</v>
      </c>
      <c r="I991" s="10" t="str">
        <f aca="false">Parámetros!$B$29</f>
        <v>Clásica</v>
      </c>
      <c r="J991" s="11" t="s">
        <v>10259</v>
      </c>
      <c r="K991" s="10" t="str">
        <f aca="false">Parámetros!$B$30</f>
        <v>Mercado Envíos</v>
      </c>
      <c r="L991" s="2" t="str">
        <f aca="false">IF(F991&gt;=Parámetros!$B$7,"Envío gratis (obligatorio en Mercado Libre)",Parámetros!$B$31)</f>
        <v>A cargo del comprador</v>
      </c>
      <c r="M991" s="10" t="str">
        <f aca="false">Parámetros!$B$32</f>
        <v>No acepto</v>
      </c>
      <c r="N991" s="10" t="str">
        <f aca="false">Parámetros!$B$33</f>
        <v>Sin garantía</v>
      </c>
      <c r="O991" s="2"/>
      <c r="P991" s="2" t="s">
        <v>7755</v>
      </c>
      <c r="Q991" s="2" t="s">
        <v>594</v>
      </c>
      <c r="R991" s="2" t="s">
        <v>10260</v>
      </c>
      <c r="S991" s="2" t="s">
        <v>6377</v>
      </c>
      <c r="T991" s="2" t="s">
        <v>7619</v>
      </c>
      <c r="U991" s="2" t="n">
        <v>60</v>
      </c>
      <c r="V991" s="2" t="s">
        <v>100</v>
      </c>
      <c r="W991" s="2" t="n">
        <v>1</v>
      </c>
      <c r="X991" s="2"/>
      <c r="Y991" s="2"/>
      <c r="Z991" s="2"/>
      <c r="AA991" s="2"/>
      <c r="AB991" s="2"/>
      <c r="AC991" s="2" t="s">
        <v>6377</v>
      </c>
      <c r="AD991" s="2" t="s">
        <v>1000</v>
      </c>
      <c r="AE991" s="2"/>
      <c r="AF991" s="2"/>
      <c r="AG991" s="2" t="s">
        <v>10261</v>
      </c>
      <c r="AH991" s="2" t="s">
        <v>10262</v>
      </c>
      <c r="AI991" s="2" t="s">
        <v>10263</v>
      </c>
      <c r="AJ991" s="2"/>
      <c r="AK991" s="2"/>
      <c r="AL991" s="2"/>
      <c r="AM991" s="2"/>
      <c r="AN991" s="2" t="s">
        <v>172</v>
      </c>
      <c r="AO991" s="2" t="s">
        <v>10264</v>
      </c>
      <c r="AP991" s="2" t="s">
        <v>89</v>
      </c>
    </row>
    <row r="992" customFormat="false" ht="15" hidden="false" customHeight="false" outlineLevel="0" collapsed="false">
      <c r="A992" s="8" t="s">
        <v>10265</v>
      </c>
      <c r="B992" s="8" t="s">
        <v>10265</v>
      </c>
      <c r="C992" s="2" t="s">
        <v>10266</v>
      </c>
      <c r="D992" s="2" t="s">
        <v>10267</v>
      </c>
      <c r="E992" s="2" t="s">
        <v>10268</v>
      </c>
      <c r="F992" s="9" t="n">
        <f aca="false">Precios!N992</f>
        <v>120</v>
      </c>
      <c r="G992" s="2" t="n">
        <v>94</v>
      </c>
      <c r="H992" s="10" t="str">
        <f aca="false">Parámetros!$B$28</f>
        <v>Nuevo</v>
      </c>
      <c r="I992" s="10" t="str">
        <f aca="false">Parámetros!$B$29</f>
        <v>Clásica</v>
      </c>
      <c r="J992" s="11" t="s">
        <v>10269</v>
      </c>
      <c r="K992" s="10" t="str">
        <f aca="false">Parámetros!$B$30</f>
        <v>Mercado Envíos</v>
      </c>
      <c r="L992" s="2" t="str">
        <f aca="false">IF(F992&gt;=Parámetros!$B$7,"Envío gratis (obligatorio en Mercado Libre)",Parámetros!$B$31)</f>
        <v>A cargo del comprador</v>
      </c>
      <c r="M992" s="10" t="str">
        <f aca="false">Parámetros!$B$32</f>
        <v>No acepto</v>
      </c>
      <c r="N992" s="10" t="str">
        <f aca="false">Parámetros!$B$33</f>
        <v>Sin garantía</v>
      </c>
      <c r="O992" s="2"/>
      <c r="P992" s="2" t="s">
        <v>8146</v>
      </c>
      <c r="Q992" s="2" t="s">
        <v>3275</v>
      </c>
      <c r="R992" s="2" t="s">
        <v>10270</v>
      </c>
      <c r="S992" s="2" t="s">
        <v>10271</v>
      </c>
      <c r="T992" s="2" t="s">
        <v>10272</v>
      </c>
      <c r="U992" s="2" t="n">
        <v>22</v>
      </c>
      <c r="V992" s="2" t="s">
        <v>168</v>
      </c>
      <c r="W992" s="2" t="n">
        <v>22</v>
      </c>
      <c r="X992" s="2"/>
      <c r="Y992" s="2"/>
      <c r="Z992" s="2"/>
      <c r="AA992" s="2"/>
      <c r="AB992" s="2"/>
      <c r="AC992" s="2"/>
      <c r="AD992" s="2" t="s">
        <v>551</v>
      </c>
      <c r="AE992" s="2"/>
      <c r="AF992" s="2"/>
      <c r="AG992" s="2" t="s">
        <v>10273</v>
      </c>
      <c r="AH992" s="2" t="s">
        <v>10274</v>
      </c>
      <c r="AI992" s="2"/>
      <c r="AJ992" s="2"/>
      <c r="AK992" s="2"/>
      <c r="AL992" s="2"/>
      <c r="AM992" s="2"/>
      <c r="AN992" s="2" t="s">
        <v>172</v>
      </c>
      <c r="AO992" s="2" t="s">
        <v>10275</v>
      </c>
      <c r="AP992" s="2" t="s">
        <v>89</v>
      </c>
    </row>
    <row r="993" customFormat="false" ht="15" hidden="false" customHeight="false" outlineLevel="0" collapsed="false">
      <c r="A993" s="8" t="s">
        <v>10276</v>
      </c>
      <c r="B993" s="8" t="s">
        <v>10276</v>
      </c>
      <c r="C993" s="2" t="s">
        <v>10277</v>
      </c>
      <c r="D993" s="2" t="s">
        <v>10278</v>
      </c>
      <c r="E993" s="2" t="s">
        <v>10279</v>
      </c>
      <c r="F993" s="9" t="n">
        <f aca="false">Precios!N993</f>
        <v>306</v>
      </c>
      <c r="G993" s="2" t="n">
        <v>10</v>
      </c>
      <c r="H993" s="10" t="str">
        <f aca="false">Parámetros!$B$28</f>
        <v>Nuevo</v>
      </c>
      <c r="I993" s="10" t="str">
        <f aca="false">Parámetros!$B$29</f>
        <v>Clásica</v>
      </c>
      <c r="J993" s="11" t="s">
        <v>10280</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c r="P993" s="2" t="s">
        <v>10281</v>
      </c>
      <c r="Q993" s="2"/>
      <c r="R993" s="2" t="s">
        <v>10282</v>
      </c>
      <c r="S993" s="2" t="s">
        <v>10283</v>
      </c>
      <c r="T993" s="2" t="s">
        <v>10284</v>
      </c>
      <c r="U993" s="2" t="n">
        <v>9</v>
      </c>
      <c r="V993" s="2" t="s">
        <v>7159</v>
      </c>
      <c r="W993" s="2" t="n">
        <v>2</v>
      </c>
      <c r="X993" s="2"/>
      <c r="Y993" s="2"/>
      <c r="Z993" s="2"/>
      <c r="AA993" s="2"/>
      <c r="AB993" s="2"/>
      <c r="AC993" s="2"/>
      <c r="AD993" s="2"/>
      <c r="AE993" s="2"/>
      <c r="AF993" s="2"/>
      <c r="AG993" s="2" t="s">
        <v>10285</v>
      </c>
      <c r="AH993" s="2" t="s">
        <v>10286</v>
      </c>
      <c r="AI993" s="2" t="s">
        <v>10287</v>
      </c>
      <c r="AJ993" s="2" t="s">
        <v>10288</v>
      </c>
      <c r="AK993" s="2"/>
      <c r="AL993" s="2"/>
      <c r="AM993" s="2"/>
      <c r="AN993" s="2" t="s">
        <v>172</v>
      </c>
      <c r="AO993" s="2" t="s">
        <v>10289</v>
      </c>
      <c r="AP993" s="2" t="s">
        <v>89</v>
      </c>
    </row>
    <row r="994" customFormat="false" ht="15" hidden="false" customHeight="false" outlineLevel="0" collapsed="false">
      <c r="A994" s="8" t="s">
        <v>10290</v>
      </c>
      <c r="B994" s="8" t="s">
        <v>10290</v>
      </c>
      <c r="C994" s="2" t="s">
        <v>10291</v>
      </c>
      <c r="D994" s="2" t="s">
        <v>300</v>
      </c>
      <c r="E994" s="2" t="s">
        <v>301</v>
      </c>
      <c r="F994" s="9" t="n">
        <f aca="false">Precios!N994</f>
        <v>337</v>
      </c>
      <c r="G994" s="2" t="n">
        <v>28</v>
      </c>
      <c r="H994" s="10" t="str">
        <f aca="false">Parámetros!$B$28</f>
        <v>Nuevo</v>
      </c>
      <c r="I994" s="10" t="str">
        <f aca="false">Parámetros!$B$29</f>
        <v>Clásica</v>
      </c>
      <c r="J994" s="11" t="s">
        <v>10292</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10293</v>
      </c>
      <c r="P994" s="2" t="s">
        <v>10294</v>
      </c>
      <c r="Q994" s="2" t="s">
        <v>3520</v>
      </c>
      <c r="R994" s="2"/>
      <c r="S994" s="2" t="s">
        <v>1108</v>
      </c>
      <c r="T994" s="2" t="s">
        <v>10295</v>
      </c>
      <c r="U994" s="2" t="n">
        <v>10</v>
      </c>
      <c r="V994" s="2" t="s">
        <v>710</v>
      </c>
      <c r="W994" s="2" t="n">
        <v>10</v>
      </c>
      <c r="X994" s="2" t="s">
        <v>10296</v>
      </c>
      <c r="Y994" s="2" t="s">
        <v>10297</v>
      </c>
      <c r="Z994" s="2" t="s">
        <v>133</v>
      </c>
      <c r="AA994" s="2" t="s">
        <v>81</v>
      </c>
      <c r="AB994" s="2"/>
      <c r="AC994" s="2"/>
      <c r="AD994" s="2"/>
      <c r="AE994" s="2"/>
      <c r="AF994" s="2"/>
      <c r="AG994" s="2" t="s">
        <v>10298</v>
      </c>
      <c r="AH994" s="2" t="s">
        <v>10299</v>
      </c>
      <c r="AI994" s="2"/>
      <c r="AJ994" s="2"/>
      <c r="AK994" s="2"/>
      <c r="AL994" s="2"/>
      <c r="AM994" s="2"/>
      <c r="AN994" s="2" t="s">
        <v>87</v>
      </c>
      <c r="AO994" s="2" t="s">
        <v>10300</v>
      </c>
      <c r="AP994" s="2" t="s">
        <v>89</v>
      </c>
    </row>
    <row r="995" customFormat="false" ht="15" hidden="false" customHeight="false" outlineLevel="0" collapsed="false">
      <c r="A995" s="8" t="s">
        <v>10301</v>
      </c>
      <c r="B995" s="8" t="s">
        <v>10301</v>
      </c>
      <c r="C995" s="2" t="s">
        <v>10302</v>
      </c>
      <c r="D995" s="2" t="s">
        <v>704</v>
      </c>
      <c r="E995" s="2" t="s">
        <v>705</v>
      </c>
      <c r="F995" s="9" t="n">
        <f aca="false">Precios!N995</f>
        <v>388</v>
      </c>
      <c r="G995" s="2" t="n">
        <v>19</v>
      </c>
      <c r="H995" s="10" t="str">
        <f aca="false">Parámetros!$B$28</f>
        <v>Nuevo</v>
      </c>
      <c r="I995" s="10" t="str">
        <f aca="false">Parámetros!$B$29</f>
        <v>Clásica</v>
      </c>
      <c r="J995" s="11" t="s">
        <v>10303</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c r="P995" s="2" t="s">
        <v>10304</v>
      </c>
      <c r="Q995" s="2" t="s">
        <v>830</v>
      </c>
      <c r="R995" s="2" t="s">
        <v>8798</v>
      </c>
      <c r="S995" s="2"/>
      <c r="T995" s="2" t="s">
        <v>1276</v>
      </c>
      <c r="U995" s="2" t="n">
        <v>10</v>
      </c>
      <c r="V995" s="2" t="s">
        <v>217</v>
      </c>
      <c r="W995" s="2" t="n">
        <v>10</v>
      </c>
      <c r="X995" s="2" t="s">
        <v>8800</v>
      </c>
      <c r="Y995" s="2" t="s">
        <v>10305</v>
      </c>
      <c r="Z995" s="2" t="s">
        <v>133</v>
      </c>
      <c r="AA995" s="2"/>
      <c r="AB995" s="2"/>
      <c r="AC995" s="2"/>
      <c r="AD995" s="2"/>
      <c r="AE995" s="2"/>
      <c r="AF995" s="2"/>
      <c r="AG995" s="2" t="s">
        <v>10306</v>
      </c>
      <c r="AH995" s="2" t="s">
        <v>10307</v>
      </c>
      <c r="AI995" s="2"/>
      <c r="AJ995" s="2"/>
      <c r="AK995" s="2"/>
      <c r="AL995" s="2"/>
      <c r="AM995" s="2"/>
      <c r="AN995" s="2" t="s">
        <v>87</v>
      </c>
      <c r="AO995" s="2" t="s">
        <v>10308</v>
      </c>
      <c r="AP995" s="2" t="s">
        <v>89</v>
      </c>
    </row>
    <row r="996" customFormat="false" ht="15" hidden="false" customHeight="false" outlineLevel="0" collapsed="false">
      <c r="A996" s="8" t="s">
        <v>10309</v>
      </c>
      <c r="B996" s="8" t="s">
        <v>10309</v>
      </c>
      <c r="C996" s="2" t="s">
        <v>10310</v>
      </c>
      <c r="D996" s="2" t="s">
        <v>1641</v>
      </c>
      <c r="E996" s="2" t="s">
        <v>1642</v>
      </c>
      <c r="F996" s="9" t="n">
        <f aca="false">Precios!N996</f>
        <v>91</v>
      </c>
      <c r="G996" s="2" t="n">
        <v>0</v>
      </c>
      <c r="H996" s="10" t="str">
        <f aca="false">Parámetros!$B$28</f>
        <v>Nuevo</v>
      </c>
      <c r="I996" s="10" t="str">
        <f aca="false">Parámetros!$B$29</f>
        <v>Clásica</v>
      </c>
      <c r="J996" s="11" t="s">
        <v>10311</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c r="P996" s="2" t="s">
        <v>4533</v>
      </c>
      <c r="Q996" s="2" t="s">
        <v>2747</v>
      </c>
      <c r="R996" s="2"/>
      <c r="S996" s="2"/>
      <c r="T996" s="2" t="s">
        <v>7831</v>
      </c>
      <c r="U996" s="2" t="n">
        <v>2</v>
      </c>
      <c r="V996" s="2" t="s">
        <v>100</v>
      </c>
      <c r="W996" s="2" t="n">
        <v>1</v>
      </c>
      <c r="X996" s="2" t="s">
        <v>4537</v>
      </c>
      <c r="Y996" s="2" t="s">
        <v>1888</v>
      </c>
      <c r="Z996" s="2" t="s">
        <v>337</v>
      </c>
      <c r="AA996" s="2"/>
      <c r="AB996" s="2"/>
      <c r="AC996" s="2"/>
      <c r="AD996" s="2"/>
      <c r="AE996" s="2"/>
      <c r="AF996" s="2"/>
      <c r="AG996" s="2" t="s">
        <v>10312</v>
      </c>
      <c r="AH996" s="2" t="s">
        <v>10313</v>
      </c>
      <c r="AI996" s="2"/>
      <c r="AJ996" s="2"/>
      <c r="AK996" s="2"/>
      <c r="AL996" s="2"/>
      <c r="AM996" s="2"/>
      <c r="AN996" s="2" t="s">
        <v>87</v>
      </c>
      <c r="AO996" s="2" t="s">
        <v>10314</v>
      </c>
      <c r="AP996" s="2" t="s">
        <v>89</v>
      </c>
    </row>
    <row r="997" customFormat="false" ht="15" hidden="false" customHeight="false" outlineLevel="0" collapsed="false">
      <c r="A997" s="8" t="s">
        <v>10315</v>
      </c>
      <c r="B997" s="8" t="s">
        <v>10315</v>
      </c>
      <c r="C997" s="2" t="s">
        <v>10316</v>
      </c>
      <c r="D997" s="2" t="s">
        <v>704</v>
      </c>
      <c r="E997" s="2" t="s">
        <v>705</v>
      </c>
      <c r="F997" s="9" t="n">
        <f aca="false">Precios!N997</f>
        <v>399</v>
      </c>
      <c r="G997" s="2" t="n">
        <v>4</v>
      </c>
      <c r="H997" s="10" t="str">
        <f aca="false">Parámetros!$B$28</f>
        <v>Nuevo</v>
      </c>
      <c r="I997" s="10" t="str">
        <f aca="false">Parámetros!$B$29</f>
        <v>Clásica</v>
      </c>
      <c r="J997" s="11" t="s">
        <v>10317</v>
      </c>
      <c r="K997" s="10" t="str">
        <f aca="false">Parámetros!$B$30</f>
        <v>Mercado Envíos</v>
      </c>
      <c r="L997" s="2" t="str">
        <f aca="false">IF(F997&gt;=Parámetros!$B$7,"Envío gratis (obligatorio en Mercado Libre)",Parámetros!$B$31)</f>
        <v>Envío gratis (obligatorio en Mercado Libre)</v>
      </c>
      <c r="M997" s="10" t="str">
        <f aca="false">Parámetros!$B$32</f>
        <v>No acepto</v>
      </c>
      <c r="N997" s="10" t="str">
        <f aca="false">Parámetros!$B$33</f>
        <v>Sin garantía</v>
      </c>
      <c r="O997" s="2" t="s">
        <v>10318</v>
      </c>
      <c r="P997" s="2" t="s">
        <v>10319</v>
      </c>
      <c r="Q997" s="2" t="s">
        <v>741</v>
      </c>
      <c r="R997" s="2"/>
      <c r="S997" s="2"/>
      <c r="T997" s="2" t="s">
        <v>10320</v>
      </c>
      <c r="U997" s="2" t="n">
        <v>120</v>
      </c>
      <c r="V997" s="2" t="s">
        <v>77</v>
      </c>
      <c r="W997" s="2" t="n">
        <v>1</v>
      </c>
      <c r="X997" s="2" t="s">
        <v>10321</v>
      </c>
      <c r="Y997" s="2" t="s">
        <v>10322</v>
      </c>
      <c r="Z997" s="2" t="s">
        <v>133</v>
      </c>
      <c r="AA997" s="2"/>
      <c r="AB997" s="2"/>
      <c r="AC997" s="2"/>
      <c r="AD997" s="2"/>
      <c r="AE997" s="2"/>
      <c r="AF997" s="2"/>
      <c r="AG997" s="2" t="s">
        <v>10323</v>
      </c>
      <c r="AH997" s="2" t="s">
        <v>10324</v>
      </c>
      <c r="AI997" s="2"/>
      <c r="AJ997" s="2"/>
      <c r="AK997" s="2"/>
      <c r="AL997" s="2"/>
      <c r="AM997" s="2"/>
      <c r="AN997" s="2" t="s">
        <v>87</v>
      </c>
      <c r="AO997" s="2" t="s">
        <v>10325</v>
      </c>
      <c r="AP997" s="2" t="s">
        <v>89</v>
      </c>
    </row>
    <row r="998" customFormat="false" ht="15" hidden="false" customHeight="false" outlineLevel="0" collapsed="false">
      <c r="A998" s="8" t="s">
        <v>10326</v>
      </c>
      <c r="B998" s="8" t="s">
        <v>10326</v>
      </c>
      <c r="C998" s="2" t="s">
        <v>10327</v>
      </c>
      <c r="D998" s="2" t="s">
        <v>237</v>
      </c>
      <c r="E998" s="2" t="s">
        <v>238</v>
      </c>
      <c r="F998" s="9" t="n">
        <f aca="false">Precios!N998</f>
        <v>236</v>
      </c>
      <c r="G998" s="2" t="n">
        <v>30</v>
      </c>
      <c r="H998" s="10" t="str">
        <f aca="false">Parámetros!$B$28</f>
        <v>Nuevo</v>
      </c>
      <c r="I998" s="10" t="str">
        <f aca="false">Parámetros!$B$29</f>
        <v>Clásica</v>
      </c>
      <c r="J998" s="11" t="s">
        <v>10328</v>
      </c>
      <c r="K998" s="10" t="str">
        <f aca="false">Parámetros!$B$30</f>
        <v>Mercado Envíos</v>
      </c>
      <c r="L998" s="2" t="str">
        <f aca="false">IF(F998&gt;=Parámetros!$B$7,"Envío gratis (obligatorio en Mercado Libre)",Parámetros!$B$31)</f>
        <v>A cargo del comprador</v>
      </c>
      <c r="M998" s="10" t="str">
        <f aca="false">Parámetros!$B$32</f>
        <v>No acepto</v>
      </c>
      <c r="N998" s="10" t="str">
        <f aca="false">Parámetros!$B$33</f>
        <v>Sin garantía</v>
      </c>
      <c r="O998" s="2"/>
      <c r="P998" s="2" t="s">
        <v>1225</v>
      </c>
      <c r="Q998" s="2"/>
      <c r="R998" s="2" t="s">
        <v>10329</v>
      </c>
      <c r="S998" s="2" t="s">
        <v>81</v>
      </c>
      <c r="T998" s="2" t="s">
        <v>149</v>
      </c>
      <c r="U998" s="2" t="n">
        <v>36</v>
      </c>
      <c r="V998" s="2" t="s">
        <v>130</v>
      </c>
      <c r="W998" s="2" t="n">
        <v>36</v>
      </c>
      <c r="X998" s="2" t="s">
        <v>1229</v>
      </c>
      <c r="Y998" s="2" t="s">
        <v>2006</v>
      </c>
      <c r="Z998" s="2" t="s">
        <v>133</v>
      </c>
      <c r="AA998" s="2" t="s">
        <v>1663</v>
      </c>
      <c r="AB998" s="2"/>
      <c r="AC998" s="2"/>
      <c r="AD998" s="2"/>
      <c r="AE998" s="2"/>
      <c r="AF998" s="2"/>
      <c r="AG998" s="2" t="s">
        <v>10330</v>
      </c>
      <c r="AH998" s="2" t="s">
        <v>10331</v>
      </c>
      <c r="AI998" s="2"/>
      <c r="AJ998" s="2"/>
      <c r="AK998" s="2"/>
      <c r="AL998" s="2"/>
      <c r="AM998" s="2"/>
      <c r="AN998" s="2" t="s">
        <v>87</v>
      </c>
      <c r="AO998" s="2" t="s">
        <v>10332</v>
      </c>
      <c r="AP998" s="2" t="s">
        <v>89</v>
      </c>
    </row>
    <row r="999" customFormat="false" ht="15" hidden="false" customHeight="false" outlineLevel="0" collapsed="false">
      <c r="A999" s="8" t="s">
        <v>10333</v>
      </c>
      <c r="B999" s="8" t="s">
        <v>10333</v>
      </c>
      <c r="C999" s="2" t="s">
        <v>10334</v>
      </c>
      <c r="D999" s="2" t="s">
        <v>5988</v>
      </c>
      <c r="E999" s="2" t="s">
        <v>5989</v>
      </c>
      <c r="F999" s="9" t="n">
        <f aca="false">Precios!N999</f>
        <v>89</v>
      </c>
      <c r="G999" s="2" t="n">
        <v>153</v>
      </c>
      <c r="H999" s="10" t="str">
        <f aca="false">Parámetros!$B$28</f>
        <v>Nuevo</v>
      </c>
      <c r="I999" s="10" t="str">
        <f aca="false">Parámetros!$B$29</f>
        <v>Clásica</v>
      </c>
      <c r="J999" s="11" t="s">
        <v>10335</v>
      </c>
      <c r="K999" s="10" t="str">
        <f aca="false">Parámetros!$B$30</f>
        <v>Mercado Envíos</v>
      </c>
      <c r="L999" s="2" t="str">
        <f aca="false">IF(F999&gt;=Parámetros!$B$7,"Envío gratis (obligatorio en Mercado Libre)",Parámetros!$B$31)</f>
        <v>A cargo del comprador</v>
      </c>
      <c r="M999" s="10" t="str">
        <f aca="false">Parámetros!$B$32</f>
        <v>No acepto</v>
      </c>
      <c r="N999" s="10" t="str">
        <f aca="false">Parámetros!$B$33</f>
        <v>Sin garantía</v>
      </c>
      <c r="O999" s="2"/>
      <c r="P999" s="2" t="s">
        <v>6043</v>
      </c>
      <c r="Q999" s="2" t="s">
        <v>5538</v>
      </c>
      <c r="R999" s="2" t="s">
        <v>10336</v>
      </c>
      <c r="S999" s="2" t="s">
        <v>10337</v>
      </c>
      <c r="T999" s="2" t="s">
        <v>3085</v>
      </c>
      <c r="U999" s="2" t="n">
        <v>150</v>
      </c>
      <c r="V999" s="2" t="s">
        <v>77</v>
      </c>
      <c r="W999" s="2" t="n">
        <v>1</v>
      </c>
      <c r="X999" s="2"/>
      <c r="Y999" s="2"/>
      <c r="Z999" s="2"/>
      <c r="AA999" s="2"/>
      <c r="AB999" s="2"/>
      <c r="AC999" s="2" t="s">
        <v>10337</v>
      </c>
      <c r="AD999" s="2" t="s">
        <v>551</v>
      </c>
      <c r="AE999" s="2"/>
      <c r="AF999" s="2"/>
      <c r="AG999" s="2" t="s">
        <v>10338</v>
      </c>
      <c r="AH999" s="2" t="s">
        <v>10339</v>
      </c>
      <c r="AI999" s="2"/>
      <c r="AJ999" s="2"/>
      <c r="AK999" s="2"/>
      <c r="AL999" s="2"/>
      <c r="AM999" s="2"/>
      <c r="AN999" s="2" t="s">
        <v>172</v>
      </c>
      <c r="AO999" s="2" t="s">
        <v>10340</v>
      </c>
      <c r="AP999" s="2" t="s">
        <v>89</v>
      </c>
    </row>
    <row r="1000" customFormat="false" ht="15" hidden="false" customHeight="false" outlineLevel="0" collapsed="false">
      <c r="A1000" s="8" t="s">
        <v>10341</v>
      </c>
      <c r="B1000" s="8" t="s">
        <v>10341</v>
      </c>
      <c r="C1000" s="2" t="s">
        <v>10342</v>
      </c>
      <c r="D1000" s="2" t="s">
        <v>4738</v>
      </c>
      <c r="E1000" s="2" t="s">
        <v>4739</v>
      </c>
      <c r="F1000" s="9" t="n">
        <f aca="false">Precios!N1000</f>
        <v>84</v>
      </c>
      <c r="G1000" s="2" t="n">
        <v>83</v>
      </c>
      <c r="H1000" s="10" t="str">
        <f aca="false">Parámetros!$B$28</f>
        <v>Nuevo</v>
      </c>
      <c r="I1000" s="10" t="str">
        <f aca="false">Parámetros!$B$29</f>
        <v>Clásica</v>
      </c>
      <c r="J1000" s="11" t="s">
        <v>10343</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c r="P1000" s="2" t="s">
        <v>3009</v>
      </c>
      <c r="Q1000" s="2" t="s">
        <v>594</v>
      </c>
      <c r="R1000" s="2" t="s">
        <v>6961</v>
      </c>
      <c r="S1000" s="2" t="s">
        <v>10344</v>
      </c>
      <c r="T1000" s="2" t="s">
        <v>10345</v>
      </c>
      <c r="U1000" s="2" t="n">
        <v>400</v>
      </c>
      <c r="V1000" s="2" t="s">
        <v>77</v>
      </c>
      <c r="W1000" s="2" t="n">
        <v>1</v>
      </c>
      <c r="X1000" s="2"/>
      <c r="Y1000" s="2"/>
      <c r="Z1000" s="2"/>
      <c r="AA1000" s="2"/>
      <c r="AB1000" s="2"/>
      <c r="AC1000" s="2"/>
      <c r="AD1000" s="2"/>
      <c r="AE1000" s="2" t="s">
        <v>10346</v>
      </c>
      <c r="AF1000" s="2"/>
      <c r="AG1000" s="2" t="s">
        <v>10347</v>
      </c>
      <c r="AH1000" s="2" t="s">
        <v>10348</v>
      </c>
      <c r="AI1000" s="2"/>
      <c r="AJ1000" s="2"/>
      <c r="AK1000" s="2"/>
      <c r="AL1000" s="2"/>
      <c r="AM1000" s="2"/>
      <c r="AN1000" s="2" t="s">
        <v>172</v>
      </c>
      <c r="AO1000" s="2" t="s">
        <v>10349</v>
      </c>
      <c r="AP1000" s="2" t="s">
        <v>89</v>
      </c>
    </row>
    <row r="1001" customFormat="false" ht="15" hidden="false" customHeight="false" outlineLevel="0" collapsed="false">
      <c r="A1001" s="8" t="s">
        <v>10350</v>
      </c>
      <c r="B1001" s="8" t="s">
        <v>10350</v>
      </c>
      <c r="C1001" s="2" t="s">
        <v>10351</v>
      </c>
      <c r="D1001" s="2" t="s">
        <v>327</v>
      </c>
      <c r="E1001" s="2" t="s">
        <v>328</v>
      </c>
      <c r="F1001" s="9" t="n">
        <f aca="false">Precios!N1001</f>
        <v>141</v>
      </c>
      <c r="G1001" s="2" t="n">
        <v>19</v>
      </c>
      <c r="H1001" s="10" t="str">
        <f aca="false">Parámetros!$B$28</f>
        <v>Nuevo</v>
      </c>
      <c r="I1001" s="10" t="str">
        <f aca="false">Parámetros!$B$29</f>
        <v>Clásica</v>
      </c>
      <c r="J1001" s="11" t="s">
        <v>10352</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c r="P1001" s="2" t="s">
        <v>10353</v>
      </c>
      <c r="Q1001" s="2" t="s">
        <v>10354</v>
      </c>
      <c r="R1001" s="2" t="s">
        <v>10353</v>
      </c>
      <c r="S1001" s="2" t="s">
        <v>10355</v>
      </c>
      <c r="T1001" s="2" t="s">
        <v>10356</v>
      </c>
      <c r="U1001" s="2" t="n">
        <v>33</v>
      </c>
      <c r="V1001" s="2" t="s">
        <v>100</v>
      </c>
      <c r="W1001" s="2" t="n">
        <v>12</v>
      </c>
      <c r="X1001" s="2"/>
      <c r="Y1001" s="2"/>
      <c r="Z1001" s="2"/>
      <c r="AA1001" s="2"/>
      <c r="AB1001" s="2"/>
      <c r="AC1001" s="2" t="s">
        <v>10357</v>
      </c>
      <c r="AD1001" s="2"/>
      <c r="AE1001" s="2"/>
      <c r="AF1001" s="2"/>
      <c r="AG1001" s="2" t="s">
        <v>10358</v>
      </c>
      <c r="AH1001" s="2"/>
      <c r="AI1001" s="2"/>
      <c r="AJ1001" s="2"/>
      <c r="AK1001" s="2"/>
      <c r="AL1001" s="2"/>
      <c r="AM1001" s="2"/>
      <c r="AN1001" s="2" t="s">
        <v>87</v>
      </c>
      <c r="AO1001" s="2" t="s">
        <v>10359</v>
      </c>
      <c r="AP1001" s="2" t="s">
        <v>89</v>
      </c>
    </row>
    <row r="1002" customFormat="false" ht="15" hidden="false" customHeight="false" outlineLevel="0" collapsed="false">
      <c r="A1002" s="8" t="s">
        <v>10360</v>
      </c>
      <c r="B1002" s="8" t="s">
        <v>10360</v>
      </c>
      <c r="C1002" s="2" t="s">
        <v>10361</v>
      </c>
      <c r="D1002" s="2" t="s">
        <v>92</v>
      </c>
      <c r="E1002" s="2" t="s">
        <v>93</v>
      </c>
      <c r="F1002" s="9" t="n">
        <f aca="false">Precios!N1002</f>
        <v>636</v>
      </c>
      <c r="G1002" s="2" t="n">
        <v>0</v>
      </c>
      <c r="H1002" s="10" t="str">
        <f aca="false">Parámetros!$B$28</f>
        <v>Nuevo</v>
      </c>
      <c r="I1002" s="10" t="str">
        <f aca="false">Parámetros!$B$29</f>
        <v>Clásica</v>
      </c>
      <c r="J1002" s="11" t="s">
        <v>10362</v>
      </c>
      <c r="K1002" s="10" t="str">
        <f aca="false">Parámetros!$B$30</f>
        <v>Mercado Envíos</v>
      </c>
      <c r="L1002" s="2" t="str">
        <f aca="false">IF(F1002&gt;=Parámetros!$B$7,"Envío gratis (obligatorio en Mercado Libre)",Parámetros!$B$31)</f>
        <v>Envío gratis (obligatorio en Mercado Libre)</v>
      </c>
      <c r="M1002" s="10" t="str">
        <f aca="false">Parámetros!$B$32</f>
        <v>No acepto</v>
      </c>
      <c r="N1002" s="10" t="str">
        <f aca="false">Parámetros!$B$33</f>
        <v>Sin garantía</v>
      </c>
      <c r="O1002" s="2"/>
      <c r="P1002" s="2" t="s">
        <v>1160</v>
      </c>
      <c r="Q1002" s="2" t="s">
        <v>1161</v>
      </c>
      <c r="R1002" s="2" t="s">
        <v>10363</v>
      </c>
      <c r="S1002" s="2" t="s">
        <v>10364</v>
      </c>
      <c r="T1002" s="2" t="s">
        <v>10365</v>
      </c>
      <c r="U1002" s="2" t="n">
        <v>800</v>
      </c>
      <c r="V1002" s="2" t="s">
        <v>100</v>
      </c>
      <c r="W1002" s="2" t="n">
        <v>1</v>
      </c>
      <c r="X1002" s="2"/>
      <c r="Y1002" s="2"/>
      <c r="Z1002" s="2"/>
      <c r="AA1002" s="2" t="s">
        <v>10366</v>
      </c>
      <c r="AB1002" s="2"/>
      <c r="AC1002" s="2"/>
      <c r="AD1002" s="2"/>
      <c r="AE1002" s="2"/>
      <c r="AF1002" s="2"/>
      <c r="AG1002" s="2" t="s">
        <v>10367</v>
      </c>
      <c r="AH1002" s="2" t="s">
        <v>10368</v>
      </c>
      <c r="AI1002" s="2"/>
      <c r="AJ1002" s="2"/>
      <c r="AK1002" s="2"/>
      <c r="AL1002" s="2"/>
      <c r="AM1002" s="2"/>
      <c r="AN1002" s="2" t="s">
        <v>87</v>
      </c>
      <c r="AO1002" s="2" t="s">
        <v>10369</v>
      </c>
      <c r="AP1002" s="2" t="s">
        <v>89</v>
      </c>
    </row>
    <row r="1003" customFormat="false" ht="15" hidden="false" customHeight="false" outlineLevel="0" collapsed="false">
      <c r="A1003" s="8" t="s">
        <v>10370</v>
      </c>
      <c r="B1003" s="8" t="s">
        <v>10370</v>
      </c>
      <c r="C1003" s="2" t="s">
        <v>10371</v>
      </c>
      <c r="D1003" s="2" t="s">
        <v>448</v>
      </c>
      <c r="E1003" s="2" t="s">
        <v>449</v>
      </c>
      <c r="F1003" s="9" t="n">
        <f aca="false">Precios!N1003</f>
        <v>604</v>
      </c>
      <c r="G1003" s="2" t="n">
        <v>43</v>
      </c>
      <c r="H1003" s="10" t="str">
        <f aca="false">Parámetros!$B$28</f>
        <v>Nuevo</v>
      </c>
      <c r="I1003" s="10" t="str">
        <f aca="false">Parámetros!$B$29</f>
        <v>Clásica</v>
      </c>
      <c r="J1003" s="11" t="s">
        <v>10372</v>
      </c>
      <c r="K1003" s="10" t="str">
        <f aca="false">Parámetros!$B$30</f>
        <v>Mercado Envíos</v>
      </c>
      <c r="L1003" s="2" t="str">
        <f aca="false">IF(F1003&gt;=Parámetros!$B$7,"Envío gratis (obligatorio en Mercado Libre)",Parámetros!$B$31)</f>
        <v>Envío gratis (obligatorio en Mercado Libre)</v>
      </c>
      <c r="M1003" s="10" t="str">
        <f aca="false">Parámetros!$B$32</f>
        <v>No acepto</v>
      </c>
      <c r="N1003" s="10" t="str">
        <f aca="false">Parámetros!$B$33</f>
        <v>Sin garantía</v>
      </c>
      <c r="O1003" s="2"/>
      <c r="P1003" s="2" t="s">
        <v>10373</v>
      </c>
      <c r="Q1003" s="2" t="s">
        <v>2747</v>
      </c>
      <c r="R1003" s="2" t="s">
        <v>10374</v>
      </c>
      <c r="S1003" s="2"/>
      <c r="T1003" s="2" t="s">
        <v>6766</v>
      </c>
      <c r="U1003" s="2" t="n">
        <v>7</v>
      </c>
      <c r="V1003" s="2" t="s">
        <v>130</v>
      </c>
      <c r="W1003" s="2" t="n">
        <v>7</v>
      </c>
      <c r="X1003" s="2" t="s">
        <v>6767</v>
      </c>
      <c r="Y1003" s="2" t="s">
        <v>2354</v>
      </c>
      <c r="Z1003" s="2" t="s">
        <v>133</v>
      </c>
      <c r="AA1003" s="2"/>
      <c r="AB1003" s="2"/>
      <c r="AC1003" s="2"/>
      <c r="AD1003" s="2"/>
      <c r="AE1003" s="2"/>
      <c r="AF1003" s="2"/>
      <c r="AG1003" s="2" t="s">
        <v>10375</v>
      </c>
      <c r="AH1003" s="2" t="s">
        <v>10376</v>
      </c>
      <c r="AI1003" s="2" t="s">
        <v>10377</v>
      </c>
      <c r="AJ1003" s="2" t="s">
        <v>10378</v>
      </c>
      <c r="AK1003" s="2"/>
      <c r="AL1003" s="2"/>
      <c r="AM1003" s="2"/>
      <c r="AN1003" s="2" t="s">
        <v>87</v>
      </c>
      <c r="AO1003" s="2" t="s">
        <v>10379</v>
      </c>
      <c r="AP1003" s="2" t="s">
        <v>89</v>
      </c>
    </row>
    <row r="1004" customFormat="false" ht="15" hidden="false" customHeight="false" outlineLevel="0" collapsed="false">
      <c r="A1004" s="8" t="s">
        <v>10380</v>
      </c>
      <c r="B1004" s="8" t="s">
        <v>10380</v>
      </c>
      <c r="C1004" s="2" t="s">
        <v>10381</v>
      </c>
      <c r="D1004" s="2" t="s">
        <v>3044</v>
      </c>
      <c r="E1004" s="2" t="s">
        <v>3045</v>
      </c>
      <c r="F1004" s="9" t="n">
        <f aca="false">Precios!N1004</f>
        <v>413</v>
      </c>
      <c r="G1004" s="2" t="n">
        <v>9</v>
      </c>
      <c r="H1004" s="10" t="str">
        <f aca="false">Parámetros!$B$28</f>
        <v>Nuevo</v>
      </c>
      <c r="I1004" s="10" t="str">
        <f aca="false">Parámetros!$B$29</f>
        <v>Clásica</v>
      </c>
      <c r="J1004" s="11" t="s">
        <v>10382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c r="P1004" s="2" t="s">
        <v>10383</v>
      </c>
      <c r="Q1004" s="2" t="s">
        <v>2747</v>
      </c>
      <c r="R1004" s="2" t="s">
        <v>10383</v>
      </c>
      <c r="S1004" s="2"/>
      <c r="T1004" s="2" t="s">
        <v>10384</v>
      </c>
      <c r="U1004" s="2" t="n">
        <v>6</v>
      </c>
      <c r="V1004" s="2" t="s">
        <v>130</v>
      </c>
      <c r="W1004" s="2" t="n">
        <v>6</v>
      </c>
      <c r="X1004" s="2" t="s">
        <v>4512</v>
      </c>
      <c r="Y1004" s="2" t="s">
        <v>453</v>
      </c>
      <c r="Z1004" s="2" t="s">
        <v>133</v>
      </c>
      <c r="AA1004" s="2"/>
      <c r="AB1004" s="2"/>
      <c r="AC1004" s="2"/>
      <c r="AD1004" s="2"/>
      <c r="AE1004" s="2"/>
      <c r="AF1004" s="2"/>
      <c r="AG1004" s="2" t="s">
        <v>10385</v>
      </c>
      <c r="AH1004" s="2" t="s">
        <v>10386</v>
      </c>
      <c r="AI1004" s="2" t="s">
        <v>10387</v>
      </c>
      <c r="AJ1004" s="2" t="s">
        <v>10388</v>
      </c>
      <c r="AK1004" s="2"/>
      <c r="AL1004" s="2"/>
      <c r="AM1004" s="2"/>
      <c r="AN1004" s="2" t="s">
        <v>87</v>
      </c>
      <c r="AO1004" s="2" t="s">
        <v>10389</v>
      </c>
      <c r="AP1004" s="2" t="s">
        <v>89</v>
      </c>
    </row>
    <row r="1005" customFormat="false" ht="15" hidden="false" customHeight="false" outlineLevel="0" collapsed="false">
      <c r="A1005" s="8" t="s">
        <v>10390</v>
      </c>
      <c r="B1005" s="8" t="s">
        <v>10390</v>
      </c>
      <c r="C1005" s="2" t="s">
        <v>10391</v>
      </c>
      <c r="D1005" s="2" t="s">
        <v>478</v>
      </c>
      <c r="E1005" s="2" t="s">
        <v>479</v>
      </c>
      <c r="F1005" s="9" t="n">
        <f aca="false">Precios!N1005</f>
        <v>471</v>
      </c>
      <c r="G1005" s="2" t="n">
        <v>18</v>
      </c>
      <c r="H1005" s="10" t="str">
        <f aca="false">Parámetros!$B$28</f>
        <v>Nuevo</v>
      </c>
      <c r="I1005" s="10" t="str">
        <f aca="false">Parámetros!$B$29</f>
        <v>Clásica</v>
      </c>
      <c r="J1005" s="11" t="s">
        <v>10392</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c r="P1005" s="2" t="s">
        <v>10393</v>
      </c>
      <c r="Q1005" s="2" t="s">
        <v>317</v>
      </c>
      <c r="R1005" s="2" t="s">
        <v>10393</v>
      </c>
      <c r="S1005" s="2"/>
      <c r="T1005" s="2" t="s">
        <v>10394</v>
      </c>
      <c r="U1005" s="2" t="n">
        <v>10</v>
      </c>
      <c r="V1005" s="2" t="s">
        <v>77</v>
      </c>
      <c r="W1005" s="2" t="n">
        <v>1</v>
      </c>
      <c r="X1005" s="2" t="s">
        <v>10395</v>
      </c>
      <c r="Y1005" s="2" t="s">
        <v>10396</v>
      </c>
      <c r="Z1005" s="2" t="s">
        <v>488</v>
      </c>
      <c r="AA1005" s="2"/>
      <c r="AB1005" s="2"/>
      <c r="AC1005" s="2"/>
      <c r="AD1005" s="2"/>
      <c r="AE1005" s="2"/>
      <c r="AF1005" s="2"/>
      <c r="AG1005" s="2" t="s">
        <v>10397</v>
      </c>
      <c r="AH1005" s="2" t="s">
        <v>10398</v>
      </c>
      <c r="AI1005" s="2"/>
      <c r="AJ1005" s="2"/>
      <c r="AK1005" s="2"/>
      <c r="AL1005" s="2"/>
      <c r="AM1005" s="2"/>
      <c r="AN1005" s="2" t="s">
        <v>87</v>
      </c>
      <c r="AO1005" s="2" t="s">
        <v>10399</v>
      </c>
      <c r="AP1005" s="2" t="s">
        <v>89</v>
      </c>
    </row>
    <row r="1006" customFormat="false" ht="15" hidden="false" customHeight="false" outlineLevel="0" collapsed="false">
      <c r="A1006" s="8" t="s">
        <v>10400</v>
      </c>
      <c r="B1006" s="8" t="s">
        <v>10400</v>
      </c>
      <c r="C1006" s="2" t="s">
        <v>10401</v>
      </c>
      <c r="D1006" s="2" t="s">
        <v>300</v>
      </c>
      <c r="E1006" s="2" t="s">
        <v>301</v>
      </c>
      <c r="F1006" s="9" t="n">
        <f aca="false">Precios!N1006</f>
        <v>385</v>
      </c>
      <c r="G1006" s="2" t="n">
        <v>0</v>
      </c>
      <c r="H1006" s="10" t="str">
        <f aca="false">Parámetros!$B$28</f>
        <v>Nuevo</v>
      </c>
      <c r="I1006" s="10" t="str">
        <f aca="false">Parámetros!$B$29</f>
        <v>Clásica</v>
      </c>
      <c r="J1006" s="11" t="s">
        <v>10402</v>
      </c>
      <c r="K1006" s="10" t="str">
        <f aca="false">Parámetros!$B$30</f>
        <v>Mercado Envíos</v>
      </c>
      <c r="L1006" s="2" t="str">
        <f aca="false">IF(F1006&gt;=Parámetros!$B$7,"Envío gratis (obligatorio en Mercado Libre)",Parámetros!$B$31)</f>
        <v>Envío gratis (obligatorio en Mercado Libre)</v>
      </c>
      <c r="M1006" s="10" t="str">
        <f aca="false">Parámetros!$B$32</f>
        <v>No acepto</v>
      </c>
      <c r="N1006" s="10" t="str">
        <f aca="false">Parámetros!$B$33</f>
        <v>Sin garantía</v>
      </c>
      <c r="O1006" s="2"/>
      <c r="P1006" s="2" t="s">
        <v>5702</v>
      </c>
      <c r="Q1006" s="2" t="s">
        <v>527</v>
      </c>
      <c r="R1006" s="2" t="s">
        <v>10403</v>
      </c>
      <c r="S1006" s="2" t="s">
        <v>10404</v>
      </c>
      <c r="T1006" s="2" t="s">
        <v>5706</v>
      </c>
      <c r="U1006" s="2" t="n">
        <v>60</v>
      </c>
      <c r="V1006" s="2" t="s">
        <v>130</v>
      </c>
      <c r="W1006" s="2" t="n">
        <v>1</v>
      </c>
      <c r="X1006" s="2"/>
      <c r="Y1006" s="2"/>
      <c r="Z1006" s="2"/>
      <c r="AA1006" s="2" t="s">
        <v>10405</v>
      </c>
      <c r="AB1006" s="2"/>
      <c r="AC1006" s="2"/>
      <c r="AD1006" s="2" t="s">
        <v>1000</v>
      </c>
      <c r="AE1006" s="2"/>
      <c r="AF1006" s="2"/>
      <c r="AG1006" s="2" t="s">
        <v>10406</v>
      </c>
      <c r="AH1006" s="2" t="s">
        <v>10407</v>
      </c>
      <c r="AI1006" s="2"/>
      <c r="AJ1006" s="2"/>
      <c r="AK1006" s="2"/>
      <c r="AL1006" s="2"/>
      <c r="AM1006" s="2"/>
      <c r="AN1006" s="2" t="s">
        <v>87</v>
      </c>
      <c r="AO1006" s="2" t="s">
        <v>10408</v>
      </c>
      <c r="AP1006" s="2" t="s">
        <v>89</v>
      </c>
    </row>
    <row r="1007" customFormat="false" ht="15" hidden="false" customHeight="false" outlineLevel="0" collapsed="false">
      <c r="A1007" s="8" t="s">
        <v>10409</v>
      </c>
      <c r="B1007" s="8" t="s">
        <v>10409</v>
      </c>
      <c r="C1007" s="2" t="s">
        <v>10410</v>
      </c>
      <c r="D1007" s="2" t="s">
        <v>704</v>
      </c>
      <c r="E1007" s="2" t="s">
        <v>705</v>
      </c>
      <c r="F1007" s="9" t="n">
        <f aca="false">Precios!N1007</f>
        <v>291</v>
      </c>
      <c r="G1007" s="2" t="n">
        <v>42</v>
      </c>
      <c r="H1007" s="10" t="str">
        <f aca="false">Parámetros!$B$28</f>
        <v>Nuevo</v>
      </c>
      <c r="I1007" s="10" t="str">
        <f aca="false">Parámetros!$B$29</f>
        <v>Clásica</v>
      </c>
      <c r="J1007" s="11" t="s">
        <v>10411</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4479</v>
      </c>
      <c r="Q1007" s="2" t="s">
        <v>2747</v>
      </c>
      <c r="R1007" s="2" t="s">
        <v>10412</v>
      </c>
      <c r="S1007" s="2"/>
      <c r="T1007" s="2" t="s">
        <v>10413</v>
      </c>
      <c r="U1007" s="2" t="n">
        <v>120</v>
      </c>
      <c r="V1007" s="2" t="s">
        <v>77</v>
      </c>
      <c r="W1007" s="2" t="n">
        <v>1</v>
      </c>
      <c r="X1007" s="2" t="s">
        <v>10414</v>
      </c>
      <c r="Y1007" s="2" t="s">
        <v>10415</v>
      </c>
      <c r="Z1007" s="2" t="s">
        <v>133</v>
      </c>
      <c r="AA1007" s="2"/>
      <c r="AB1007" s="2"/>
      <c r="AC1007" s="2" t="s">
        <v>10416</v>
      </c>
      <c r="AD1007" s="2"/>
      <c r="AE1007" s="2"/>
      <c r="AF1007" s="2" t="s">
        <v>10417</v>
      </c>
      <c r="AG1007" s="2" t="s">
        <v>10418</v>
      </c>
      <c r="AH1007" s="2" t="s">
        <v>10419</v>
      </c>
      <c r="AI1007" s="2" t="s">
        <v>10420</v>
      </c>
      <c r="AJ1007" s="2" t="s">
        <v>10421</v>
      </c>
      <c r="AK1007" s="2"/>
      <c r="AL1007" s="2"/>
      <c r="AM1007" s="2"/>
      <c r="AN1007" s="2" t="s">
        <v>87</v>
      </c>
      <c r="AO1007" s="2" t="s">
        <v>10422</v>
      </c>
      <c r="AP1007" s="2" t="s">
        <v>89</v>
      </c>
    </row>
    <row r="1008" customFormat="false" ht="15" hidden="false" customHeight="false" outlineLevel="0" collapsed="false">
      <c r="A1008" s="8" t="s">
        <v>10423</v>
      </c>
      <c r="B1008" s="8" t="s">
        <v>10423</v>
      </c>
      <c r="C1008" s="2" t="s">
        <v>10424</v>
      </c>
      <c r="D1008" s="2" t="s">
        <v>809</v>
      </c>
      <c r="E1008" s="2" t="s">
        <v>810</v>
      </c>
      <c r="F1008" s="9" t="n">
        <f aca="false">Precios!N1008</f>
        <v>132</v>
      </c>
      <c r="G1008" s="2" t="n">
        <v>195</v>
      </c>
      <c r="H1008" s="10" t="str">
        <f aca="false">Parámetros!$B$28</f>
        <v>Nuevo</v>
      </c>
      <c r="I1008" s="10" t="str">
        <f aca="false">Parámetros!$B$29</f>
        <v>Clásica</v>
      </c>
      <c r="J1008" s="11" t="s">
        <v>10425</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c r="P1008" s="2" t="s">
        <v>227</v>
      </c>
      <c r="Q1008" s="2" t="s">
        <v>579</v>
      </c>
      <c r="R1008" s="2" t="s">
        <v>228</v>
      </c>
      <c r="S1008" s="2" t="s">
        <v>10426</v>
      </c>
      <c r="T1008" s="2" t="s">
        <v>10427</v>
      </c>
      <c r="U1008" s="2" t="n">
        <v>300</v>
      </c>
      <c r="V1008" s="2" t="s">
        <v>814</v>
      </c>
      <c r="W1008" s="2" t="n">
        <v>3</v>
      </c>
      <c r="X1008" s="2"/>
      <c r="Y1008" s="2"/>
      <c r="Z1008" s="2"/>
      <c r="AA1008" s="2" t="s">
        <v>1242</v>
      </c>
      <c r="AB1008" s="2"/>
      <c r="AC1008" s="2" t="s">
        <v>10416</v>
      </c>
      <c r="AD1008" s="2"/>
      <c r="AE1008" s="2" t="s">
        <v>9953</v>
      </c>
      <c r="AF1008" s="2"/>
      <c r="AG1008" s="2" t="s">
        <v>10428</v>
      </c>
      <c r="AH1008" s="2" t="s">
        <v>10429</v>
      </c>
      <c r="AI1008" s="2" t="s">
        <v>10430</v>
      </c>
      <c r="AJ1008" s="2" t="s">
        <v>10431</v>
      </c>
      <c r="AK1008" s="2"/>
      <c r="AL1008" s="2"/>
      <c r="AM1008" s="2"/>
      <c r="AN1008" s="2" t="s">
        <v>172</v>
      </c>
      <c r="AO1008" s="2" t="s">
        <v>10432</v>
      </c>
      <c r="AP1008" s="2" t="s">
        <v>89</v>
      </c>
    </row>
    <row r="1009" customFormat="false" ht="15" hidden="false" customHeight="false" outlineLevel="0" collapsed="false">
      <c r="A1009" s="8" t="s">
        <v>10433</v>
      </c>
      <c r="B1009" s="8" t="s">
        <v>10433</v>
      </c>
      <c r="C1009" s="2" t="s">
        <v>10434</v>
      </c>
      <c r="D1009" s="2" t="s">
        <v>141</v>
      </c>
      <c r="E1009" s="2" t="s">
        <v>142</v>
      </c>
      <c r="F1009" s="9" t="n">
        <f aca="false">Precios!N1009</f>
        <v>399</v>
      </c>
      <c r="G1009" s="2" t="n">
        <v>82</v>
      </c>
      <c r="H1009" s="10" t="str">
        <f aca="false">Parámetros!$B$28</f>
        <v>Nuevo</v>
      </c>
      <c r="I1009" s="10" t="str">
        <f aca="false">Parámetros!$B$29</f>
        <v>Clásica</v>
      </c>
      <c r="J1009" s="11" t="s">
        <v>10435</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c r="P1009" s="2" t="s">
        <v>6177</v>
      </c>
      <c r="Q1009" s="2" t="s">
        <v>830</v>
      </c>
      <c r="R1009" s="2" t="s">
        <v>6177</v>
      </c>
      <c r="S1009" s="2"/>
      <c r="T1009" s="2" t="s">
        <v>4883</v>
      </c>
      <c r="U1009" s="2" t="n">
        <v>12</v>
      </c>
      <c r="V1009" s="2" t="s">
        <v>217</v>
      </c>
      <c r="W1009" s="2" t="n">
        <v>12</v>
      </c>
      <c r="X1009" s="2" t="s">
        <v>6179</v>
      </c>
      <c r="Y1009" s="2" t="s">
        <v>1417</v>
      </c>
      <c r="Z1009" s="2" t="s">
        <v>133</v>
      </c>
      <c r="AA1009" s="2"/>
      <c r="AB1009" s="2"/>
      <c r="AC1009" s="2"/>
      <c r="AD1009" s="2"/>
      <c r="AE1009" s="2"/>
      <c r="AF1009" s="2" t="s">
        <v>10436</v>
      </c>
      <c r="AG1009" s="2" t="s">
        <v>10437</v>
      </c>
      <c r="AH1009" s="2" t="s">
        <v>10438</v>
      </c>
      <c r="AI1009" s="2" t="s">
        <v>10439</v>
      </c>
      <c r="AJ1009" s="2"/>
      <c r="AK1009" s="2"/>
      <c r="AL1009" s="2"/>
      <c r="AM1009" s="2"/>
      <c r="AN1009" s="2" t="s">
        <v>87</v>
      </c>
      <c r="AO1009" s="2" t="s">
        <v>10440</v>
      </c>
      <c r="AP1009" s="2" t="s">
        <v>89</v>
      </c>
    </row>
    <row r="1010" customFormat="false" ht="15" hidden="false" customHeight="false" outlineLevel="0" collapsed="false">
      <c r="A1010" s="8" t="s">
        <v>10441</v>
      </c>
      <c r="B1010" s="8" t="s">
        <v>10441</v>
      </c>
      <c r="C1010" s="2" t="s">
        <v>10442</v>
      </c>
      <c r="D1010" s="2" t="s">
        <v>2732</v>
      </c>
      <c r="E1010" s="2" t="s">
        <v>2733</v>
      </c>
      <c r="F1010" s="9" t="n">
        <f aca="false">Precios!N1010</f>
        <v>538</v>
      </c>
      <c r="G1010" s="2" t="n">
        <v>170</v>
      </c>
      <c r="H1010" s="10" t="str">
        <f aca="false">Parámetros!$B$28</f>
        <v>Nuevo</v>
      </c>
      <c r="I1010" s="10" t="str">
        <f aca="false">Parámetros!$B$29</f>
        <v>Clásica</v>
      </c>
      <c r="J1010" s="11" t="s">
        <v>10443</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c r="P1010" s="2" t="s">
        <v>6267</v>
      </c>
      <c r="Q1010" s="2" t="s">
        <v>126</v>
      </c>
      <c r="R1010" s="2" t="s">
        <v>10204</v>
      </c>
      <c r="S1010" s="2"/>
      <c r="T1010" s="2" t="s">
        <v>6532</v>
      </c>
      <c r="U1010" s="2" t="n">
        <v>20</v>
      </c>
      <c r="V1010" s="2" t="s">
        <v>130</v>
      </c>
      <c r="W1010" s="2" t="n">
        <v>20</v>
      </c>
      <c r="X1010" s="2" t="s">
        <v>6269</v>
      </c>
      <c r="Y1010" s="2" t="s">
        <v>10444</v>
      </c>
      <c r="Z1010" s="2" t="s">
        <v>133</v>
      </c>
      <c r="AA1010" s="2" t="s">
        <v>533</v>
      </c>
      <c r="AB1010" s="2"/>
      <c r="AC1010" s="2"/>
      <c r="AD1010" s="2"/>
      <c r="AE1010" s="2"/>
      <c r="AF1010" s="2"/>
      <c r="AG1010" s="2" t="s">
        <v>10445</v>
      </c>
      <c r="AH1010" s="2" t="s">
        <v>10446</v>
      </c>
      <c r="AI1010" s="2" t="s">
        <v>10447</v>
      </c>
      <c r="AJ1010" s="2" t="s">
        <v>10448</v>
      </c>
      <c r="AK1010" s="2" t="s">
        <v>10449</v>
      </c>
      <c r="AL1010" s="2"/>
      <c r="AM1010" s="2"/>
      <c r="AN1010" s="2" t="s">
        <v>87</v>
      </c>
      <c r="AO1010" s="2" t="s">
        <v>10450</v>
      </c>
      <c r="AP1010" s="2" t="s">
        <v>89</v>
      </c>
    </row>
    <row r="1011" customFormat="false" ht="15" hidden="false" customHeight="false" outlineLevel="0" collapsed="false">
      <c r="A1011" s="8" t="s">
        <v>10451</v>
      </c>
      <c r="B1011" s="8" t="s">
        <v>10451</v>
      </c>
      <c r="C1011" s="2" t="s">
        <v>10452</v>
      </c>
      <c r="D1011" s="2" t="s">
        <v>237</v>
      </c>
      <c r="E1011" s="2" t="s">
        <v>238</v>
      </c>
      <c r="F1011" s="9" t="n">
        <f aca="false">Precios!N1011</f>
        <v>145</v>
      </c>
      <c r="G1011" s="2" t="n">
        <v>0</v>
      </c>
      <c r="H1011" s="10" t="str">
        <f aca="false">Parámetros!$B$28</f>
        <v>Nuevo</v>
      </c>
      <c r="I1011" s="10" t="str">
        <f aca="false">Parámetros!$B$29</f>
        <v>Clásica</v>
      </c>
      <c r="J1011" s="11" t="s">
        <v>10453</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c r="P1011" s="2" t="s">
        <v>8163</v>
      </c>
      <c r="Q1011" s="2" t="s">
        <v>2999</v>
      </c>
      <c r="R1011" s="2" t="s">
        <v>10454</v>
      </c>
      <c r="S1011" s="2"/>
      <c r="T1011" s="2" t="s">
        <v>10455</v>
      </c>
      <c r="U1011" s="2" t="n">
        <v>20</v>
      </c>
      <c r="V1011" s="2" t="s">
        <v>130</v>
      </c>
      <c r="W1011" s="2" t="n">
        <v>20</v>
      </c>
      <c r="X1011" s="2" t="s">
        <v>1229</v>
      </c>
      <c r="Y1011" s="2" t="s">
        <v>453</v>
      </c>
      <c r="Z1011" s="2" t="s">
        <v>133</v>
      </c>
      <c r="AA1011" s="2" t="s">
        <v>533</v>
      </c>
      <c r="AB1011" s="2"/>
      <c r="AC1011" s="2"/>
      <c r="AD1011" s="2"/>
      <c r="AE1011" s="2"/>
      <c r="AF1011" s="2" t="s">
        <v>10456</v>
      </c>
      <c r="AG1011" s="2" t="s">
        <v>10457</v>
      </c>
      <c r="AH1011" s="2" t="s">
        <v>10458</v>
      </c>
      <c r="AI1011" s="2" t="s">
        <v>10459</v>
      </c>
      <c r="AJ1011" s="2" t="s">
        <v>10460</v>
      </c>
      <c r="AK1011" s="2"/>
      <c r="AL1011" s="2"/>
      <c r="AM1011" s="2"/>
      <c r="AN1011" s="2" t="s">
        <v>87</v>
      </c>
      <c r="AO1011" s="2" t="s">
        <v>10461</v>
      </c>
      <c r="AP1011" s="2" t="s">
        <v>89</v>
      </c>
    </row>
    <row r="1012" customFormat="false" ht="15" hidden="false" customHeight="false" outlineLevel="0" collapsed="false">
      <c r="A1012" s="8" t="s">
        <v>10462</v>
      </c>
      <c r="B1012" s="8" t="s">
        <v>10462</v>
      </c>
      <c r="C1012" s="2" t="s">
        <v>10463</v>
      </c>
      <c r="D1012" s="2" t="s">
        <v>809</v>
      </c>
      <c r="E1012" s="2" t="s">
        <v>810</v>
      </c>
      <c r="F1012" s="9" t="n">
        <f aca="false">Precios!N1012</f>
        <v>81</v>
      </c>
      <c r="G1012" s="2" t="n">
        <v>552</v>
      </c>
      <c r="H1012" s="10" t="str">
        <f aca="false">Parámetros!$B$28</f>
        <v>Nuevo</v>
      </c>
      <c r="I1012" s="10" t="str">
        <f aca="false">Parámetros!$B$29</f>
        <v>Clásica</v>
      </c>
      <c r="J1012" s="11" t="s">
        <v>10464</v>
      </c>
      <c r="K1012" s="10" t="str">
        <f aca="false">Parámetros!$B$30</f>
        <v>Mercado Envíos</v>
      </c>
      <c r="L1012" s="2" t="str">
        <f aca="false">IF(F1012&gt;=Parámetros!$B$7,"Envío gratis (obligatorio en Mercado Libre)",Parámetros!$B$31)</f>
        <v>A cargo del comprador</v>
      </c>
      <c r="M1012" s="10" t="str">
        <f aca="false">Parámetros!$B$32</f>
        <v>No acepto</v>
      </c>
      <c r="N1012" s="10" t="str">
        <f aca="false">Parámetros!$B$33</f>
        <v>Sin garantía</v>
      </c>
      <c r="O1012" s="2"/>
      <c r="P1012" s="2" t="s">
        <v>10465</v>
      </c>
      <c r="Q1012" s="2" t="s">
        <v>579</v>
      </c>
      <c r="R1012" s="2" t="s">
        <v>10465</v>
      </c>
      <c r="S1012" s="2" t="s">
        <v>9306</v>
      </c>
      <c r="T1012" s="2" t="s">
        <v>10466</v>
      </c>
      <c r="U1012" s="2" t="n">
        <v>72</v>
      </c>
      <c r="V1012" s="2" t="s">
        <v>814</v>
      </c>
      <c r="W1012" s="2" t="n">
        <v>1</v>
      </c>
      <c r="X1012" s="2"/>
      <c r="Y1012" s="2"/>
      <c r="Z1012" s="2"/>
      <c r="AA1012" s="2" t="s">
        <v>1242</v>
      </c>
      <c r="AB1012" s="2"/>
      <c r="AC1012" s="2" t="s">
        <v>9306</v>
      </c>
      <c r="AD1012" s="2"/>
      <c r="AE1012" s="2" t="s">
        <v>9953</v>
      </c>
      <c r="AF1012" s="2"/>
      <c r="AG1012" s="2" t="s">
        <v>10467</v>
      </c>
      <c r="AH1012" s="2" t="s">
        <v>10468</v>
      </c>
      <c r="AI1012" s="2"/>
      <c r="AJ1012" s="2"/>
      <c r="AK1012" s="2"/>
      <c r="AL1012" s="2"/>
      <c r="AM1012" s="2"/>
      <c r="AN1012" s="2" t="s">
        <v>172</v>
      </c>
      <c r="AO1012" s="2" t="s">
        <v>10469</v>
      </c>
      <c r="AP1012" s="2" t="s">
        <v>89</v>
      </c>
    </row>
    <row r="1013" customFormat="false" ht="15" hidden="false" customHeight="false" outlineLevel="0" collapsed="false">
      <c r="A1013" s="8" t="s">
        <v>10470</v>
      </c>
      <c r="B1013" s="8" t="s">
        <v>10470</v>
      </c>
      <c r="C1013" s="2" t="s">
        <v>10471</v>
      </c>
      <c r="D1013" s="2" t="s">
        <v>327</v>
      </c>
      <c r="E1013" s="2" t="s">
        <v>328</v>
      </c>
      <c r="F1013" s="9" t="n">
        <f aca="false">Precios!N1013</f>
        <v>65</v>
      </c>
      <c r="G1013" s="2" t="n">
        <v>329</v>
      </c>
      <c r="H1013" s="10" t="str">
        <f aca="false">Parámetros!$B$28</f>
        <v>Nuevo</v>
      </c>
      <c r="I1013" s="10" t="str">
        <f aca="false">Parámetros!$B$29</f>
        <v>Clásica</v>
      </c>
      <c r="J1013" s="11" t="s">
        <v>10472</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c r="P1013" s="2" t="s">
        <v>10354</v>
      </c>
      <c r="Q1013" s="2" t="s">
        <v>10354</v>
      </c>
      <c r="R1013" s="2" t="s">
        <v>10473</v>
      </c>
      <c r="S1013" s="2" t="s">
        <v>9445</v>
      </c>
      <c r="T1013" s="2" t="s">
        <v>10474</v>
      </c>
      <c r="U1013" s="2" t="n">
        <v>16</v>
      </c>
      <c r="V1013" s="2" t="s">
        <v>2376</v>
      </c>
      <c r="W1013" s="2" t="n">
        <v>16</v>
      </c>
      <c r="X1013" s="2" t="s">
        <v>10475</v>
      </c>
      <c r="Y1013" s="2"/>
      <c r="Z1013" s="2" t="s">
        <v>133</v>
      </c>
      <c r="AA1013" s="2"/>
      <c r="AB1013" s="2"/>
      <c r="AC1013" s="2" t="s">
        <v>9445</v>
      </c>
      <c r="AD1013" s="2"/>
      <c r="AE1013" s="2"/>
      <c r="AF1013" s="2" t="s">
        <v>10476</v>
      </c>
      <c r="AG1013" s="2" t="s">
        <v>10477</v>
      </c>
      <c r="AH1013" s="2" t="s">
        <v>10478</v>
      </c>
      <c r="AI1013" s="2" t="s">
        <v>10479</v>
      </c>
      <c r="AJ1013" s="2" t="s">
        <v>10480</v>
      </c>
      <c r="AK1013" s="2"/>
      <c r="AL1013" s="2"/>
      <c r="AM1013" s="2"/>
      <c r="AN1013" s="2" t="s">
        <v>87</v>
      </c>
      <c r="AO1013" s="2" t="s">
        <v>10481</v>
      </c>
      <c r="AP1013" s="2" t="s">
        <v>89</v>
      </c>
    </row>
    <row r="1014" customFormat="false" ht="15" hidden="false" customHeight="false" outlineLevel="0" collapsed="false">
      <c r="A1014" s="8" t="s">
        <v>10482</v>
      </c>
      <c r="B1014" s="8" t="s">
        <v>10482</v>
      </c>
      <c r="C1014" s="2" t="s">
        <v>10483</v>
      </c>
      <c r="D1014" s="2" t="s">
        <v>3070</v>
      </c>
      <c r="E1014" s="2" t="s">
        <v>3071</v>
      </c>
      <c r="F1014" s="9" t="n">
        <f aca="false">Precios!N1014</f>
        <v>84</v>
      </c>
      <c r="G1014" s="2" t="n">
        <v>337</v>
      </c>
      <c r="H1014" s="10" t="str">
        <f aca="false">Parámetros!$B$28</f>
        <v>Nuevo</v>
      </c>
      <c r="I1014" s="10" t="str">
        <f aca="false">Parámetros!$B$29</f>
        <v>Clásica</v>
      </c>
      <c r="J1014" s="11" t="s">
        <v>10484</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c r="P1014" s="2" t="s">
        <v>4871</v>
      </c>
      <c r="Q1014" s="2"/>
      <c r="R1014" s="2" t="s">
        <v>10485</v>
      </c>
      <c r="S1014" s="2" t="s">
        <v>10486</v>
      </c>
      <c r="T1014" s="2" t="s">
        <v>10487</v>
      </c>
      <c r="U1014" s="2" t="n">
        <v>50</v>
      </c>
      <c r="V1014" s="2" t="s">
        <v>100</v>
      </c>
      <c r="W1014" s="2" t="n">
        <v>1</v>
      </c>
      <c r="X1014" s="2"/>
      <c r="Y1014" s="2"/>
      <c r="Z1014" s="2"/>
      <c r="AA1014" s="2" t="s">
        <v>1242</v>
      </c>
      <c r="AB1014" s="2"/>
      <c r="AC1014" s="2"/>
      <c r="AD1014" s="2"/>
      <c r="AE1014" s="2" t="s">
        <v>1244</v>
      </c>
      <c r="AF1014" s="2"/>
      <c r="AG1014" s="2" t="s">
        <v>10488</v>
      </c>
      <c r="AH1014" s="2" t="s">
        <v>10489</v>
      </c>
      <c r="AI1014" s="2" t="s">
        <v>10490</v>
      </c>
      <c r="AJ1014" s="2" t="s">
        <v>10491</v>
      </c>
      <c r="AK1014" s="2" t="s">
        <v>10492</v>
      </c>
      <c r="AL1014" s="2"/>
      <c r="AM1014" s="2"/>
      <c r="AN1014" s="2" t="s">
        <v>87</v>
      </c>
      <c r="AO1014" s="2" t="s">
        <v>10493</v>
      </c>
      <c r="AP1014" s="2" t="s">
        <v>89</v>
      </c>
    </row>
    <row r="1015" customFormat="false" ht="15" hidden="false" customHeight="false" outlineLevel="0" collapsed="false">
      <c r="A1015" s="8" t="s">
        <v>10494</v>
      </c>
      <c r="B1015" s="8" t="s">
        <v>10494</v>
      </c>
      <c r="C1015" s="2" t="s">
        <v>10495</v>
      </c>
      <c r="D1015" s="2" t="s">
        <v>963</v>
      </c>
      <c r="E1015" s="2" t="s">
        <v>964</v>
      </c>
      <c r="F1015" s="9" t="n">
        <f aca="false">Precios!N1015</f>
        <v>798</v>
      </c>
      <c r="G1015" s="2" t="n">
        <v>0</v>
      </c>
      <c r="H1015" s="10" t="str">
        <f aca="false">Parámetros!$B$28</f>
        <v>Nuevo</v>
      </c>
      <c r="I1015" s="10" t="str">
        <f aca="false">Parámetros!$B$29</f>
        <v>Clásica</v>
      </c>
      <c r="J1015" s="11" t="s">
        <v>10496</v>
      </c>
      <c r="K1015" s="10" t="str">
        <f aca="false">Parámetros!$B$30</f>
        <v>Mercado Envíos</v>
      </c>
      <c r="L1015" s="2" t="str">
        <f aca="false">IF(F1015&gt;=Parámetros!$B$7,"Envío gratis (obligatorio en Mercado Libre)",Parámetros!$B$31)</f>
        <v>Envío gratis (obligatorio en Mercado Libre)</v>
      </c>
      <c r="M1015" s="10" t="str">
        <f aca="false">Parámetros!$B$32</f>
        <v>No acepto</v>
      </c>
      <c r="N1015" s="10" t="str">
        <f aca="false">Parámetros!$B$33</f>
        <v>Sin garantía</v>
      </c>
      <c r="O1015" s="2"/>
      <c r="P1015" s="2" t="s">
        <v>10497</v>
      </c>
      <c r="Q1015" s="2" t="s">
        <v>1374</v>
      </c>
      <c r="R1015" s="2" t="s">
        <v>10498</v>
      </c>
      <c r="S1015" s="2"/>
      <c r="T1015" s="2" t="s">
        <v>4977</v>
      </c>
      <c r="U1015" s="2" t="n">
        <v>28</v>
      </c>
      <c r="V1015" s="2" t="s">
        <v>130</v>
      </c>
      <c r="W1015" s="2" t="n">
        <v>28</v>
      </c>
      <c r="X1015" s="2" t="s">
        <v>10499</v>
      </c>
      <c r="Y1015" s="2" t="s">
        <v>10500</v>
      </c>
      <c r="Z1015" s="2" t="s">
        <v>133</v>
      </c>
      <c r="AA1015" s="2"/>
      <c r="AB1015" s="2"/>
      <c r="AC1015" s="2"/>
      <c r="AD1015" s="2"/>
      <c r="AE1015" s="2"/>
      <c r="AF1015" s="2" t="s">
        <v>10501</v>
      </c>
      <c r="AG1015" s="2" t="s">
        <v>10502</v>
      </c>
      <c r="AH1015" s="2" t="s">
        <v>10503</v>
      </c>
      <c r="AI1015" s="2" t="s">
        <v>10504</v>
      </c>
      <c r="AJ1015" s="2"/>
      <c r="AK1015" s="2"/>
      <c r="AL1015" s="2"/>
      <c r="AM1015" s="2"/>
      <c r="AN1015" s="2" t="s">
        <v>87</v>
      </c>
      <c r="AO1015" s="2" t="s">
        <v>10505</v>
      </c>
      <c r="AP1015" s="2" t="s">
        <v>89</v>
      </c>
    </row>
    <row r="1016" customFormat="false" ht="15" hidden="false" customHeight="false" outlineLevel="0" collapsed="false">
      <c r="A1016" s="8" t="s">
        <v>10506</v>
      </c>
      <c r="B1016" s="8" t="s">
        <v>10506</v>
      </c>
      <c r="C1016" s="2" t="s">
        <v>10507</v>
      </c>
      <c r="D1016" s="2" t="s">
        <v>448</v>
      </c>
      <c r="E1016" s="2" t="s">
        <v>449</v>
      </c>
      <c r="F1016" s="9" t="n">
        <f aca="false">Precios!N1016</f>
        <v>327</v>
      </c>
      <c r="G1016" s="2" t="n">
        <v>15</v>
      </c>
      <c r="H1016" s="10" t="str">
        <f aca="false">Parámetros!$B$28</f>
        <v>Nuevo</v>
      </c>
      <c r="I1016" s="10" t="str">
        <f aca="false">Parámetros!$B$29</f>
        <v>Clásica</v>
      </c>
      <c r="J1016" s="11" t="s">
        <v>10508</v>
      </c>
      <c r="K1016" s="10" t="str">
        <f aca="false">Parámetros!$B$30</f>
        <v>Mercado Envíos</v>
      </c>
      <c r="L1016" s="2" t="str">
        <f aca="false">IF(F1016&gt;=Parámetros!$B$7,"Envío gratis (obligatorio en Mercado Libre)",Parámetros!$B$31)</f>
        <v>Envío gratis (obligatorio en Mercado Libre)</v>
      </c>
      <c r="M1016" s="10" t="str">
        <f aca="false">Parámetros!$B$32</f>
        <v>No acepto</v>
      </c>
      <c r="N1016" s="10" t="str">
        <f aca="false">Parámetros!$B$33</f>
        <v>Sin garantía</v>
      </c>
      <c r="O1016" s="2"/>
      <c r="P1016" s="2" t="s">
        <v>10509</v>
      </c>
      <c r="Q1016" s="2" t="s">
        <v>10510</v>
      </c>
      <c r="R1016" s="2" t="s">
        <v>10511</v>
      </c>
      <c r="S1016" s="2"/>
      <c r="T1016" s="2" t="s">
        <v>10512</v>
      </c>
      <c r="U1016" s="2" t="n">
        <v>75</v>
      </c>
      <c r="V1016" s="2" t="s">
        <v>77</v>
      </c>
      <c r="W1016" s="2" t="n">
        <v>1</v>
      </c>
      <c r="X1016" s="2" t="s">
        <v>10513</v>
      </c>
      <c r="Y1016" s="2" t="s">
        <v>10514</v>
      </c>
      <c r="Z1016" s="2" t="s">
        <v>133</v>
      </c>
      <c r="AA1016" s="2" t="s">
        <v>1227</v>
      </c>
      <c r="AB1016" s="2"/>
      <c r="AC1016" s="2"/>
      <c r="AD1016" s="2"/>
      <c r="AE1016" s="2"/>
      <c r="AF1016" s="2" t="s">
        <v>10515</v>
      </c>
      <c r="AG1016" s="2" t="s">
        <v>10516</v>
      </c>
      <c r="AH1016" s="2" t="s">
        <v>10517</v>
      </c>
      <c r="AI1016" s="2" t="s">
        <v>10518</v>
      </c>
      <c r="AJ1016" s="2"/>
      <c r="AK1016" s="2"/>
      <c r="AL1016" s="2"/>
      <c r="AM1016" s="2"/>
      <c r="AN1016" s="2" t="s">
        <v>87</v>
      </c>
      <c r="AO1016" s="2" t="s">
        <v>10519</v>
      </c>
      <c r="AP1016" s="2" t="s">
        <v>89</v>
      </c>
    </row>
    <row r="1017" customFormat="false" ht="15" hidden="false" customHeight="false" outlineLevel="0" collapsed="false">
      <c r="A1017" s="8" t="s">
        <v>10520</v>
      </c>
      <c r="B1017" s="8" t="s">
        <v>10520</v>
      </c>
      <c r="C1017" s="2" t="s">
        <v>10521</v>
      </c>
      <c r="D1017" s="2" t="s">
        <v>237</v>
      </c>
      <c r="E1017" s="2" t="s">
        <v>238</v>
      </c>
      <c r="F1017" s="9" t="n">
        <f aca="false">Precios!N1017</f>
        <v>135</v>
      </c>
      <c r="G1017" s="2" t="n">
        <v>99</v>
      </c>
      <c r="H1017" s="10" t="str">
        <f aca="false">Parámetros!$B$28</f>
        <v>Nuevo</v>
      </c>
      <c r="I1017" s="10" t="str">
        <f aca="false">Parámetros!$B$29</f>
        <v>Clásica</v>
      </c>
      <c r="J1017" s="11" t="s">
        <v>10522</v>
      </c>
      <c r="K1017" s="10" t="str">
        <f aca="false">Parámetros!$B$30</f>
        <v>Mercado Envíos</v>
      </c>
      <c r="L1017" s="2" t="str">
        <f aca="false">IF(F1017&gt;=Parámetros!$B$7,"Envío gratis (obligatorio en Mercado Libre)",Parámetros!$B$31)</f>
        <v>A cargo del comprador</v>
      </c>
      <c r="M1017" s="10" t="str">
        <f aca="false">Parámetros!$B$32</f>
        <v>No acepto</v>
      </c>
      <c r="N1017" s="10" t="str">
        <f aca="false">Parámetros!$B$33</f>
        <v>Sin garantía</v>
      </c>
      <c r="O1017" s="2"/>
      <c r="P1017" s="2" t="s">
        <v>8163</v>
      </c>
      <c r="Q1017" s="2" t="s">
        <v>2999</v>
      </c>
      <c r="R1017" s="2" t="s">
        <v>10523</v>
      </c>
      <c r="S1017" s="2" t="s">
        <v>10524</v>
      </c>
      <c r="T1017" s="2" t="s">
        <v>10525</v>
      </c>
      <c r="U1017" s="2" t="n">
        <v>15</v>
      </c>
      <c r="V1017" s="2" t="s">
        <v>77</v>
      </c>
      <c r="W1017" s="2" t="n">
        <v>1</v>
      </c>
      <c r="X1017" s="2" t="s">
        <v>1229</v>
      </c>
      <c r="Y1017" s="2" t="s">
        <v>712</v>
      </c>
      <c r="Z1017" s="2" t="s">
        <v>133</v>
      </c>
      <c r="AA1017" s="2" t="s">
        <v>10526</v>
      </c>
      <c r="AB1017" s="2"/>
      <c r="AC1017" s="2" t="s">
        <v>249</v>
      </c>
      <c r="AD1017" s="2"/>
      <c r="AE1017" s="2"/>
      <c r="AF1017" s="2" t="s">
        <v>8167</v>
      </c>
      <c r="AG1017" s="2" t="s">
        <v>10527</v>
      </c>
      <c r="AH1017" s="2" t="s">
        <v>10528</v>
      </c>
      <c r="AI1017" s="2" t="s">
        <v>10529</v>
      </c>
      <c r="AJ1017" s="2" t="s">
        <v>10530</v>
      </c>
      <c r="AK1017" s="2"/>
      <c r="AL1017" s="2"/>
      <c r="AM1017" s="2"/>
      <c r="AN1017" s="2" t="s">
        <v>87</v>
      </c>
      <c r="AO1017" s="2" t="s">
        <v>10531</v>
      </c>
      <c r="AP1017" s="2" t="s">
        <v>89</v>
      </c>
    </row>
    <row r="1018" customFormat="false" ht="15" hidden="false" customHeight="false" outlineLevel="0" collapsed="false">
      <c r="A1018" s="8" t="s">
        <v>10532</v>
      </c>
      <c r="B1018" s="8" t="s">
        <v>10532</v>
      </c>
      <c r="C1018" s="2" t="s">
        <v>10533</v>
      </c>
      <c r="D1018" s="2" t="s">
        <v>141</v>
      </c>
      <c r="E1018" s="2" t="s">
        <v>142</v>
      </c>
      <c r="F1018" s="9" t="n">
        <f aca="false">Precios!N1018</f>
        <v>173</v>
      </c>
      <c r="G1018" s="2" t="n">
        <v>250</v>
      </c>
      <c r="H1018" s="10" t="str">
        <f aca="false">Parámetros!$B$28</f>
        <v>Nuevo</v>
      </c>
      <c r="I1018" s="10" t="str">
        <f aca="false">Parámetros!$B$29</f>
        <v>Clásica</v>
      </c>
      <c r="J1018" s="11" t="s">
        <v>10534</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c r="P1018" s="2" t="s">
        <v>1214</v>
      </c>
      <c r="Q1018" s="2" t="s">
        <v>1022</v>
      </c>
      <c r="R1018" s="2" t="s">
        <v>10535</v>
      </c>
      <c r="S1018" s="2"/>
      <c r="T1018" s="2" t="s">
        <v>6610</v>
      </c>
      <c r="U1018" s="2" t="n">
        <v>10</v>
      </c>
      <c r="V1018" s="2" t="s">
        <v>130</v>
      </c>
      <c r="W1018" s="2" t="n">
        <v>10</v>
      </c>
      <c r="X1018" s="2" t="s">
        <v>10536</v>
      </c>
      <c r="Y1018" s="2" t="s">
        <v>10537</v>
      </c>
      <c r="Z1018" s="2" t="s">
        <v>133</v>
      </c>
      <c r="AA1018" s="2" t="s">
        <v>533</v>
      </c>
      <c r="AB1018" s="2"/>
      <c r="AC1018" s="2"/>
      <c r="AD1018" s="2"/>
      <c r="AE1018" s="2"/>
      <c r="AF1018" s="2"/>
      <c r="AG1018" s="2" t="s">
        <v>10538</v>
      </c>
      <c r="AH1018" s="2" t="s">
        <v>10539</v>
      </c>
      <c r="AI1018" s="2"/>
      <c r="AJ1018" s="2"/>
      <c r="AK1018" s="2"/>
      <c r="AL1018" s="2"/>
      <c r="AM1018" s="2"/>
      <c r="AN1018" s="2" t="s">
        <v>87</v>
      </c>
      <c r="AO1018" s="2" t="s">
        <v>10540</v>
      </c>
      <c r="AP1018" s="2" t="s">
        <v>89</v>
      </c>
    </row>
    <row r="1019" customFormat="false" ht="15" hidden="false" customHeight="false" outlineLevel="0" collapsed="false">
      <c r="A1019" s="8" t="s">
        <v>10541</v>
      </c>
      <c r="B1019" s="8" t="s">
        <v>10541</v>
      </c>
      <c r="C1019" s="2" t="s">
        <v>10542</v>
      </c>
      <c r="D1019" s="2" t="s">
        <v>4664</v>
      </c>
      <c r="E1019" s="2" t="s">
        <v>4665</v>
      </c>
      <c r="F1019" s="9" t="n">
        <f aca="false">Precios!N1019</f>
        <v>86</v>
      </c>
      <c r="G1019" s="2" t="n">
        <v>49</v>
      </c>
      <c r="H1019" s="10" t="str">
        <f aca="false">Parámetros!$B$28</f>
        <v>Nuevo</v>
      </c>
      <c r="I1019" s="10" t="str">
        <f aca="false">Parámetros!$B$29</f>
        <v>Clásica</v>
      </c>
      <c r="J1019" s="11" t="s">
        <v>10543</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c r="P1019" s="2" t="s">
        <v>5805</v>
      </c>
      <c r="Q1019" s="2" t="s">
        <v>2999</v>
      </c>
      <c r="R1019" s="2" t="s">
        <v>5806</v>
      </c>
      <c r="S1019" s="2" t="s">
        <v>10544</v>
      </c>
      <c r="T1019" s="2" t="s">
        <v>9863</v>
      </c>
      <c r="U1019" s="2" t="n">
        <v>200</v>
      </c>
      <c r="V1019" s="2" t="s">
        <v>77</v>
      </c>
      <c r="W1019" s="2" t="n">
        <v>1</v>
      </c>
      <c r="X1019" s="2"/>
      <c r="Y1019" s="2"/>
      <c r="Z1019" s="2"/>
      <c r="AA1019" s="2"/>
      <c r="AB1019" s="2"/>
      <c r="AC1019" s="2"/>
      <c r="AD1019" s="2"/>
      <c r="AE1019" s="2" t="s">
        <v>10545</v>
      </c>
      <c r="AF1019" s="2"/>
      <c r="AG1019" s="2" t="s">
        <v>10546</v>
      </c>
      <c r="AH1019" s="2" t="s">
        <v>10547</v>
      </c>
      <c r="AI1019" s="2" t="s">
        <v>10548</v>
      </c>
      <c r="AJ1019" s="2"/>
      <c r="AK1019" s="2"/>
      <c r="AL1019" s="2"/>
      <c r="AM1019" s="2"/>
      <c r="AN1019" s="2" t="s">
        <v>172</v>
      </c>
      <c r="AO1019" s="2" t="s">
        <v>10549</v>
      </c>
      <c r="AP1019" s="2" t="s">
        <v>89</v>
      </c>
    </row>
    <row r="1020" customFormat="false" ht="15" hidden="false" customHeight="false" outlineLevel="0" collapsed="false">
      <c r="A1020" s="8" t="s">
        <v>10550</v>
      </c>
      <c r="B1020" s="8" t="s">
        <v>10550</v>
      </c>
      <c r="C1020" s="2" t="s">
        <v>10551</v>
      </c>
      <c r="D1020" s="2" t="s">
        <v>448</v>
      </c>
      <c r="E1020" s="2" t="s">
        <v>449</v>
      </c>
      <c r="F1020" s="9" t="n">
        <f aca="false">Precios!N1020</f>
        <v>507</v>
      </c>
      <c r="G1020" s="2" t="n">
        <v>10</v>
      </c>
      <c r="H1020" s="10" t="str">
        <f aca="false">Parámetros!$B$28</f>
        <v>Nuevo</v>
      </c>
      <c r="I1020" s="10" t="str">
        <f aca="false">Parámetros!$B$29</f>
        <v>Clásica</v>
      </c>
      <c r="J1020" s="11" t="s">
        <v>10552</v>
      </c>
      <c r="K1020" s="10" t="str">
        <f aca="false">Parámetros!$B$30</f>
        <v>Mercado Envíos</v>
      </c>
      <c r="L1020" s="2" t="str">
        <f aca="false">IF(F1020&gt;=Parámetros!$B$7,"Envío gratis (obligatorio en Mercado Libre)",Parámetros!$B$31)</f>
        <v>Envío gratis (obligatorio en Mercado Libre)</v>
      </c>
      <c r="M1020" s="10" t="str">
        <f aca="false">Parámetros!$B$32</f>
        <v>No acepto</v>
      </c>
      <c r="N1020" s="10" t="str">
        <f aca="false">Parámetros!$B$33</f>
        <v>Sin garantía</v>
      </c>
      <c r="O1020" s="2"/>
      <c r="P1020" s="2" t="s">
        <v>10373</v>
      </c>
      <c r="Q1020" s="2" t="s">
        <v>2747</v>
      </c>
      <c r="R1020" s="2" t="s">
        <v>10374</v>
      </c>
      <c r="S1020" s="2"/>
      <c r="T1020" s="2" t="s">
        <v>6766</v>
      </c>
      <c r="U1020" s="2" t="n">
        <v>7</v>
      </c>
      <c r="V1020" s="2" t="s">
        <v>130</v>
      </c>
      <c r="W1020" s="2" t="n">
        <v>7</v>
      </c>
      <c r="X1020" s="2" t="s">
        <v>6767</v>
      </c>
      <c r="Y1020" s="2" t="s">
        <v>453</v>
      </c>
      <c r="Z1020" s="2" t="s">
        <v>133</v>
      </c>
      <c r="AA1020" s="2" t="s">
        <v>81</v>
      </c>
      <c r="AB1020" s="2"/>
      <c r="AC1020" s="2"/>
      <c r="AD1020" s="2"/>
      <c r="AE1020" s="2"/>
      <c r="AF1020" s="2" t="s">
        <v>10553</v>
      </c>
      <c r="AG1020" s="2" t="s">
        <v>10375</v>
      </c>
      <c r="AH1020" s="2" t="s">
        <v>10554</v>
      </c>
      <c r="AI1020" s="2" t="s">
        <v>10555</v>
      </c>
      <c r="AJ1020" s="2" t="s">
        <v>10556</v>
      </c>
      <c r="AK1020" s="2" t="s">
        <v>10557</v>
      </c>
      <c r="AL1020" s="2"/>
      <c r="AM1020" s="2"/>
      <c r="AN1020" s="2" t="s">
        <v>87</v>
      </c>
      <c r="AO1020" s="2" t="s">
        <v>10558</v>
      </c>
      <c r="AP1020" s="2" t="s">
        <v>89</v>
      </c>
    </row>
    <row r="1021" customFormat="false" ht="15" hidden="false" customHeight="false" outlineLevel="0" collapsed="false">
      <c r="A1021" s="8" t="s">
        <v>10559</v>
      </c>
      <c r="B1021" s="8" t="s">
        <v>10559</v>
      </c>
      <c r="C1021" s="2" t="s">
        <v>10560</v>
      </c>
      <c r="D1021" s="2" t="s">
        <v>121</v>
      </c>
      <c r="E1021" s="2" t="s">
        <v>122</v>
      </c>
      <c r="F1021" s="9" t="n">
        <f aca="false">Precios!N1021</f>
        <v>564</v>
      </c>
      <c r="G1021" s="2" t="n">
        <v>13</v>
      </c>
      <c r="H1021" s="10" t="str">
        <f aca="false">Parámetros!$B$28</f>
        <v>Nuevo</v>
      </c>
      <c r="I1021" s="10" t="str">
        <f aca="false">Parámetros!$B$29</f>
        <v>Clásica</v>
      </c>
      <c r="J1021" s="11" t="s">
        <v>10561</v>
      </c>
      <c r="K1021" s="10" t="str">
        <f aca="false">Parámetros!$B$30</f>
        <v>Mercado Envíos</v>
      </c>
      <c r="L1021" s="2" t="str">
        <f aca="false">IF(F1021&gt;=Parámetros!$B$7,"Envío gratis (obligatorio en Mercado Libre)",Parámetros!$B$31)</f>
        <v>Envío gratis (obligatorio en Mercado Libre)</v>
      </c>
      <c r="M1021" s="10" t="str">
        <f aca="false">Parámetros!$B$32</f>
        <v>No acepto</v>
      </c>
      <c r="N1021" s="10" t="str">
        <f aca="false">Parámetros!$B$33</f>
        <v>Sin garantía</v>
      </c>
      <c r="O1021" s="2"/>
      <c r="P1021" s="2" t="s">
        <v>10562</v>
      </c>
      <c r="Q1021" s="2" t="s">
        <v>349</v>
      </c>
      <c r="R1021" s="2" t="s">
        <v>10562</v>
      </c>
      <c r="S1021" s="2"/>
      <c r="T1021" s="2" t="s">
        <v>4850</v>
      </c>
      <c r="U1021" s="2" t="n">
        <v>30</v>
      </c>
      <c r="V1021" s="2" t="s">
        <v>130</v>
      </c>
      <c r="W1021" s="2" t="n">
        <v>30</v>
      </c>
      <c r="X1021" s="2" t="s">
        <v>10563</v>
      </c>
      <c r="Y1021" s="2" t="s">
        <v>132</v>
      </c>
      <c r="Z1021" s="2" t="s">
        <v>133</v>
      </c>
      <c r="AA1021" s="2"/>
      <c r="AB1021" s="2"/>
      <c r="AC1021" s="2"/>
      <c r="AD1021" s="2"/>
      <c r="AE1021" s="2"/>
      <c r="AF1021" s="2" t="s">
        <v>10564</v>
      </c>
      <c r="AG1021" s="2" t="s">
        <v>10565</v>
      </c>
      <c r="AH1021" s="2" t="s">
        <v>10566</v>
      </c>
      <c r="AI1021" s="2" t="s">
        <v>10567</v>
      </c>
      <c r="AJ1021" s="2" t="s">
        <v>10568</v>
      </c>
      <c r="AK1021" s="2" t="s">
        <v>10569</v>
      </c>
      <c r="AL1021" s="2"/>
      <c r="AM1021" s="2"/>
      <c r="AN1021" s="2" t="s">
        <v>87</v>
      </c>
      <c r="AO1021" s="2" t="s">
        <v>10570</v>
      </c>
      <c r="AP1021" s="2" t="s">
        <v>89</v>
      </c>
    </row>
    <row r="1022" customFormat="false" ht="15" hidden="false" customHeight="false" outlineLevel="0" collapsed="false">
      <c r="A1022" s="8" t="s">
        <v>10571</v>
      </c>
      <c r="B1022" s="8" t="s">
        <v>10571</v>
      </c>
      <c r="C1022" s="2" t="s">
        <v>10572</v>
      </c>
      <c r="D1022" s="2" t="s">
        <v>237</v>
      </c>
      <c r="E1022" s="2" t="s">
        <v>238</v>
      </c>
      <c r="F1022" s="9" t="n">
        <f aca="false">Precios!N1022</f>
        <v>176</v>
      </c>
      <c r="G1022" s="2" t="n">
        <v>141</v>
      </c>
      <c r="H1022" s="10" t="str">
        <f aca="false">Parámetros!$B$28</f>
        <v>Nuevo</v>
      </c>
      <c r="I1022" s="10" t="str">
        <f aca="false">Parámetros!$B$29</f>
        <v>Clásica</v>
      </c>
      <c r="J1022" s="11" t="s">
        <v>10573</v>
      </c>
      <c r="K1022" s="10" t="str">
        <f aca="false">Parámetros!$B$30</f>
        <v>Mercado Envíos</v>
      </c>
      <c r="L1022" s="2" t="str">
        <f aca="false">IF(F1022&gt;=Parámetros!$B$7,"Envío gratis (obligatorio en Mercado Libre)",Parámetros!$B$31)</f>
        <v>A cargo del comprador</v>
      </c>
      <c r="M1022" s="10" t="str">
        <f aca="false">Parámetros!$B$32</f>
        <v>No acepto</v>
      </c>
      <c r="N1022" s="10" t="str">
        <f aca="false">Parámetros!$B$33</f>
        <v>Sin garantía</v>
      </c>
      <c r="O1022" s="2"/>
      <c r="P1022" s="2" t="s">
        <v>10574</v>
      </c>
      <c r="Q1022" s="2" t="s">
        <v>527</v>
      </c>
      <c r="R1022" s="2" t="s">
        <v>10575</v>
      </c>
      <c r="S1022" s="2"/>
      <c r="T1022" s="2" t="s">
        <v>7505</v>
      </c>
      <c r="U1022" s="2" t="n">
        <v>20</v>
      </c>
      <c r="V1022" s="2" t="s">
        <v>217</v>
      </c>
      <c r="W1022" s="2" t="n">
        <v>20</v>
      </c>
      <c r="X1022" s="2" t="s">
        <v>246</v>
      </c>
      <c r="Y1022" s="2" t="s">
        <v>1957</v>
      </c>
      <c r="Z1022" s="2" t="s">
        <v>133</v>
      </c>
      <c r="AA1022" s="2" t="s">
        <v>533</v>
      </c>
      <c r="AB1022" s="2"/>
      <c r="AC1022" s="2"/>
      <c r="AD1022" s="2"/>
      <c r="AE1022" s="2"/>
      <c r="AF1022" s="2" t="s">
        <v>10576</v>
      </c>
      <c r="AG1022" s="2" t="s">
        <v>10577</v>
      </c>
      <c r="AH1022" s="2" t="s">
        <v>10578</v>
      </c>
      <c r="AI1022" s="2" t="s">
        <v>10579</v>
      </c>
      <c r="AJ1022" s="2" t="s">
        <v>10580</v>
      </c>
      <c r="AK1022" s="2"/>
      <c r="AL1022" s="2"/>
      <c r="AM1022" s="2"/>
      <c r="AN1022" s="2" t="s">
        <v>87</v>
      </c>
      <c r="AO1022" s="2" t="s">
        <v>10581</v>
      </c>
      <c r="AP1022" s="2" t="s">
        <v>89</v>
      </c>
    </row>
    <row r="1023" customFormat="false" ht="15" hidden="false" customHeight="false" outlineLevel="0" collapsed="false">
      <c r="A1023" s="8" t="s">
        <v>10582</v>
      </c>
      <c r="B1023" s="8" t="s">
        <v>10582</v>
      </c>
      <c r="C1023" s="2" t="s">
        <v>10583</v>
      </c>
      <c r="D1023" s="2" t="s">
        <v>9048</v>
      </c>
      <c r="E1023" s="2" t="s">
        <v>9049</v>
      </c>
      <c r="F1023" s="9" t="n">
        <f aca="false">Precios!N1023</f>
        <v>170</v>
      </c>
      <c r="G1023" s="2" t="n">
        <v>97</v>
      </c>
      <c r="H1023" s="10" t="str">
        <f aca="false">Parámetros!$B$28</f>
        <v>Nuevo</v>
      </c>
      <c r="I1023" s="10" t="str">
        <f aca="false">Parámetros!$B$29</f>
        <v>Clásica</v>
      </c>
      <c r="J1023" s="11" t="s">
        <v>10584</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c r="P1023" s="2" t="s">
        <v>4642</v>
      </c>
      <c r="Q1023" s="2" t="s">
        <v>10585</v>
      </c>
      <c r="R1023" s="2" t="s">
        <v>10586</v>
      </c>
      <c r="S1023" s="2" t="s">
        <v>10587</v>
      </c>
      <c r="T1023" s="2" t="s">
        <v>10588</v>
      </c>
      <c r="U1023" s="2" t="n">
        <v>800</v>
      </c>
      <c r="V1023" s="2" t="s">
        <v>77</v>
      </c>
      <c r="W1023" s="2" t="n">
        <v>2</v>
      </c>
      <c r="X1023" s="2"/>
      <c r="Y1023" s="2"/>
      <c r="Z1023" s="2"/>
      <c r="AA1023" s="2" t="s">
        <v>1242</v>
      </c>
      <c r="AB1023" s="2"/>
      <c r="AC1023" s="2" t="s">
        <v>10589</v>
      </c>
      <c r="AD1023" s="2"/>
      <c r="AE1023" s="2" t="s">
        <v>10590</v>
      </c>
      <c r="AF1023" s="2"/>
      <c r="AG1023" s="2" t="s">
        <v>10591</v>
      </c>
      <c r="AH1023" s="2" t="s">
        <v>10592</v>
      </c>
      <c r="AI1023" s="2" t="s">
        <v>10593</v>
      </c>
      <c r="AJ1023" s="2"/>
      <c r="AK1023" s="2"/>
      <c r="AL1023" s="2"/>
      <c r="AM1023" s="2"/>
      <c r="AN1023" s="2" t="s">
        <v>172</v>
      </c>
      <c r="AO1023" s="2" t="s">
        <v>10594</v>
      </c>
      <c r="AP1023" s="2" t="s">
        <v>89</v>
      </c>
    </row>
    <row r="1024" customFormat="false" ht="15" hidden="false" customHeight="false" outlineLevel="0" collapsed="false">
      <c r="A1024" s="8" t="s">
        <v>10595</v>
      </c>
      <c r="B1024" s="8" t="s">
        <v>10595</v>
      </c>
      <c r="C1024" s="2" t="s">
        <v>10596</v>
      </c>
      <c r="D1024" s="2" t="s">
        <v>237</v>
      </c>
      <c r="E1024" s="2" t="s">
        <v>238</v>
      </c>
      <c r="F1024" s="9" t="n">
        <f aca="false">Precios!N1024</f>
        <v>262</v>
      </c>
      <c r="G1024" s="2" t="n">
        <v>58</v>
      </c>
      <c r="H1024" s="10" t="str">
        <f aca="false">Parámetros!$B$28</f>
        <v>Nuevo</v>
      </c>
      <c r="I1024" s="10" t="str">
        <f aca="false">Parámetros!$B$29</f>
        <v>Clásica</v>
      </c>
      <c r="J1024" s="11" t="s">
        <v>10597</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c r="P1024" s="2" t="s">
        <v>1225</v>
      </c>
      <c r="Q1024" s="2" t="s">
        <v>2374</v>
      </c>
      <c r="R1024" s="2" t="s">
        <v>10598</v>
      </c>
      <c r="S1024" s="2" t="s">
        <v>10599</v>
      </c>
      <c r="T1024" s="2" t="s">
        <v>10600</v>
      </c>
      <c r="U1024" s="2" t="n">
        <v>100</v>
      </c>
      <c r="V1024" s="2" t="s">
        <v>77</v>
      </c>
      <c r="W1024" s="2" t="n">
        <v>1</v>
      </c>
      <c r="X1024" s="2" t="s">
        <v>246</v>
      </c>
      <c r="Y1024" s="2" t="s">
        <v>10601</v>
      </c>
      <c r="Z1024" s="2" t="s">
        <v>133</v>
      </c>
      <c r="AA1024" s="2" t="s">
        <v>248</v>
      </c>
      <c r="AB1024" s="2"/>
      <c r="AC1024" s="2" t="s">
        <v>1318</v>
      </c>
      <c r="AD1024" s="2"/>
      <c r="AE1024" s="2"/>
      <c r="AF1024" s="2" t="s">
        <v>10602</v>
      </c>
      <c r="AG1024" s="2" t="s">
        <v>10603</v>
      </c>
      <c r="AH1024" s="2" t="s">
        <v>10604</v>
      </c>
      <c r="AI1024" s="2" t="s">
        <v>10605</v>
      </c>
      <c r="AJ1024" s="2" t="s">
        <v>10606</v>
      </c>
      <c r="AK1024" s="2" t="s">
        <v>10607</v>
      </c>
      <c r="AL1024" s="2"/>
      <c r="AM1024" s="2"/>
      <c r="AN1024" s="2" t="s">
        <v>87</v>
      </c>
      <c r="AO1024" s="2" t="s">
        <v>10608</v>
      </c>
      <c r="AP1024" s="2" t="s">
        <v>89</v>
      </c>
    </row>
    <row r="1025" customFormat="false" ht="15" hidden="false" customHeight="false" outlineLevel="0" collapsed="false">
      <c r="A1025" s="8" t="s">
        <v>10609</v>
      </c>
      <c r="B1025" s="8" t="s">
        <v>10609</v>
      </c>
      <c r="C1025" s="2" t="s">
        <v>10610</v>
      </c>
      <c r="D1025" s="2" t="s">
        <v>1523</v>
      </c>
      <c r="E1025" s="2" t="s">
        <v>1524</v>
      </c>
      <c r="F1025" s="9" t="n">
        <f aca="false">Precios!N1025</f>
        <v>234</v>
      </c>
      <c r="G1025" s="2" t="n">
        <v>53</v>
      </c>
      <c r="H1025" s="10" t="str">
        <f aca="false">Parámetros!$B$28</f>
        <v>Nuevo</v>
      </c>
      <c r="I1025" s="10" t="str">
        <f aca="false">Parámetros!$B$29</f>
        <v>Clásica</v>
      </c>
      <c r="J1025" s="11" t="s">
        <v>10611</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c r="P1025" s="2" t="s">
        <v>593</v>
      </c>
      <c r="Q1025" s="2" t="s">
        <v>594</v>
      </c>
      <c r="R1025" s="2" t="s">
        <v>10612</v>
      </c>
      <c r="S1025" s="2" t="s">
        <v>10613</v>
      </c>
      <c r="T1025" s="2" t="s">
        <v>10614</v>
      </c>
      <c r="U1025" s="2" t="n">
        <v>250</v>
      </c>
      <c r="V1025" s="2" t="s">
        <v>77</v>
      </c>
      <c r="W1025" s="2" t="n">
        <v>1</v>
      </c>
      <c r="X1025" s="2"/>
      <c r="Y1025" s="2"/>
      <c r="Z1025" s="2"/>
      <c r="AA1025" s="2" t="s">
        <v>5100</v>
      </c>
      <c r="AB1025" s="2"/>
      <c r="AC1025" s="2"/>
      <c r="AD1025" s="2"/>
      <c r="AE1025" s="2"/>
      <c r="AF1025" s="2"/>
      <c r="AG1025" s="2" t="s">
        <v>10615</v>
      </c>
      <c r="AH1025" s="2" t="s">
        <v>10616</v>
      </c>
      <c r="AI1025" s="2"/>
      <c r="AJ1025" s="2"/>
      <c r="AK1025" s="2"/>
      <c r="AL1025" s="2"/>
      <c r="AM1025" s="2"/>
      <c r="AN1025" s="2" t="s">
        <v>172</v>
      </c>
      <c r="AO1025" s="2" t="s">
        <v>10617</v>
      </c>
      <c r="AP1025" s="2" t="s">
        <v>89</v>
      </c>
    </row>
    <row r="1026" customFormat="false" ht="15" hidden="false" customHeight="false" outlineLevel="0" collapsed="false">
      <c r="A1026" s="8" t="s">
        <v>10618</v>
      </c>
      <c r="B1026" s="8" t="s">
        <v>10618</v>
      </c>
      <c r="C1026" s="2" t="s">
        <v>10619</v>
      </c>
      <c r="D1026" s="2" t="s">
        <v>8682</v>
      </c>
      <c r="E1026" s="2" t="s">
        <v>8683</v>
      </c>
      <c r="F1026" s="9" t="n">
        <f aca="false">Precios!N1026</f>
        <v>91</v>
      </c>
      <c r="G1026" s="2" t="n">
        <v>346</v>
      </c>
      <c r="H1026" s="10" t="str">
        <f aca="false">Parámetros!$B$28</f>
        <v>Nuevo</v>
      </c>
      <c r="I1026" s="10" t="str">
        <f aca="false">Parámetros!$B$29</f>
        <v>Clásica</v>
      </c>
      <c r="J1026" s="11" t="s">
        <v>10620</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c r="P1026" s="2" t="s">
        <v>4185</v>
      </c>
      <c r="Q1026" s="2" t="s">
        <v>4186</v>
      </c>
      <c r="R1026" s="2" t="s">
        <v>10621</v>
      </c>
      <c r="S1026" s="2" t="s">
        <v>8687</v>
      </c>
      <c r="T1026" s="2" t="s">
        <v>10622</v>
      </c>
      <c r="U1026" s="2" t="n">
        <v>129</v>
      </c>
      <c r="V1026" s="2" t="s">
        <v>4590</v>
      </c>
      <c r="W1026" s="2" t="n">
        <v>1</v>
      </c>
      <c r="X1026" s="2"/>
      <c r="Y1026" s="2"/>
      <c r="Z1026" s="2"/>
      <c r="AA1026" s="2"/>
      <c r="AB1026" s="2"/>
      <c r="AC1026" s="2" t="s">
        <v>2148</v>
      </c>
      <c r="AD1026" s="2"/>
      <c r="AE1026" s="2"/>
      <c r="AF1026" s="2"/>
      <c r="AG1026" s="2" t="s">
        <v>10623</v>
      </c>
      <c r="AH1026" s="2" t="s">
        <v>10624</v>
      </c>
      <c r="AI1026" s="2"/>
      <c r="AJ1026" s="2"/>
      <c r="AK1026" s="2"/>
      <c r="AL1026" s="2"/>
      <c r="AM1026" s="2"/>
      <c r="AN1026" s="2" t="s">
        <v>172</v>
      </c>
      <c r="AO1026" s="2" t="s">
        <v>10625</v>
      </c>
      <c r="AP1026" s="2" t="s">
        <v>89</v>
      </c>
    </row>
    <row r="1027" customFormat="false" ht="15" hidden="false" customHeight="false" outlineLevel="0" collapsed="false">
      <c r="A1027" s="8" t="s">
        <v>10626</v>
      </c>
      <c r="B1027" s="8" t="s">
        <v>10626</v>
      </c>
      <c r="C1027" s="2" t="s">
        <v>10627</v>
      </c>
      <c r="D1027" s="2" t="s">
        <v>542</v>
      </c>
      <c r="E1027" s="2" t="s">
        <v>543</v>
      </c>
      <c r="F1027" s="9" t="n">
        <f aca="false">Precios!N1027</f>
        <v>286</v>
      </c>
      <c r="G1027" s="2" t="n">
        <v>0</v>
      </c>
      <c r="H1027" s="10" t="str">
        <f aca="false">Parámetros!$B$28</f>
        <v>Nuevo</v>
      </c>
      <c r="I1027" s="10" t="str">
        <f aca="false">Parámetros!$B$29</f>
        <v>Clásica</v>
      </c>
      <c r="J1027" s="11" t="s">
        <v>10628</v>
      </c>
      <c r="K1027" s="10" t="str">
        <f aca="false">Parámetros!$B$30</f>
        <v>Mercado Envíos</v>
      </c>
      <c r="L1027" s="2" t="str">
        <f aca="false">IF(F1027&gt;=Parámetros!$B$7,"Envío gratis (obligatorio en Mercado Libre)",Parámetros!$B$31)</f>
        <v>A cargo del comprador</v>
      </c>
      <c r="M1027" s="10" t="str">
        <f aca="false">Parámetros!$B$32</f>
        <v>No acepto</v>
      </c>
      <c r="N1027" s="10" t="str">
        <f aca="false">Parámetros!$B$33</f>
        <v>Sin garantía</v>
      </c>
      <c r="O1027" s="2"/>
      <c r="P1027" s="2" t="s">
        <v>2720</v>
      </c>
      <c r="Q1027" s="2" t="s">
        <v>928</v>
      </c>
      <c r="R1027" s="2" t="s">
        <v>1085</v>
      </c>
      <c r="S1027" s="2"/>
      <c r="T1027" s="2" t="s">
        <v>2033</v>
      </c>
      <c r="U1027" s="2" t="n">
        <v>2</v>
      </c>
      <c r="V1027" s="2" t="s">
        <v>77</v>
      </c>
      <c r="W1027" s="2" t="n">
        <v>1</v>
      </c>
      <c r="X1027" s="2" t="s">
        <v>10629</v>
      </c>
      <c r="Y1027" s="2" t="s">
        <v>487</v>
      </c>
      <c r="Z1027" s="2" t="s">
        <v>80</v>
      </c>
      <c r="AA1027" s="2"/>
      <c r="AB1027" s="2"/>
      <c r="AC1027" s="2"/>
      <c r="AD1027" s="2"/>
      <c r="AE1027" s="2"/>
      <c r="AF1027" s="2"/>
      <c r="AG1027" s="2" t="s">
        <v>10630</v>
      </c>
      <c r="AH1027" s="2" t="s">
        <v>10631</v>
      </c>
      <c r="AI1027" s="2" t="s">
        <v>10632</v>
      </c>
      <c r="AJ1027" s="2"/>
      <c r="AK1027" s="2"/>
      <c r="AL1027" s="2"/>
      <c r="AM1027" s="2"/>
      <c r="AN1027" s="2" t="s">
        <v>87</v>
      </c>
      <c r="AO1027" s="2" t="s">
        <v>10633</v>
      </c>
      <c r="AP1027" s="2" t="s">
        <v>89</v>
      </c>
    </row>
    <row r="1028" customFormat="false" ht="15" hidden="false" customHeight="false" outlineLevel="0" collapsed="false">
      <c r="A1028" s="8" t="s">
        <v>10634</v>
      </c>
      <c r="B1028" s="8" t="s">
        <v>10634</v>
      </c>
      <c r="C1028" s="2" t="s">
        <v>10635</v>
      </c>
      <c r="D1028" s="2" t="s">
        <v>448</v>
      </c>
      <c r="E1028" s="2" t="s">
        <v>449</v>
      </c>
      <c r="F1028" s="9" t="n">
        <f aca="false">Precios!N1028</f>
        <v>57</v>
      </c>
      <c r="G1028" s="2" t="n">
        <v>503</v>
      </c>
      <c r="H1028" s="10" t="str">
        <f aca="false">Parámetros!$B$28</f>
        <v>Nuevo</v>
      </c>
      <c r="I1028" s="10" t="str">
        <f aca="false">Parámetros!$B$29</f>
        <v>Clásica</v>
      </c>
      <c r="J1028" s="11" t="s">
        <v>10636</v>
      </c>
      <c r="K1028" s="10" t="str">
        <f aca="false">Parámetros!$B$30</f>
        <v>Mercado Envíos</v>
      </c>
      <c r="L1028" s="2" t="str">
        <f aca="false">IF(F1028&gt;=Parámetros!$B$7,"Envío gratis (obligatorio en Mercado Libre)",Parámetros!$B$31)</f>
        <v>A cargo del comprador</v>
      </c>
      <c r="M1028" s="10" t="str">
        <f aca="false">Parámetros!$B$32</f>
        <v>No acepto</v>
      </c>
      <c r="N1028" s="10" t="str">
        <f aca="false">Parámetros!$B$33</f>
        <v>Sin garantía</v>
      </c>
      <c r="O1028" s="2"/>
      <c r="P1028" s="2" t="s">
        <v>10637</v>
      </c>
      <c r="Q1028" s="2" t="s">
        <v>2186</v>
      </c>
      <c r="R1028" s="2"/>
      <c r="S1028" s="2"/>
      <c r="T1028" s="2" t="s">
        <v>375</v>
      </c>
      <c r="U1028" s="2" t="n">
        <v>2</v>
      </c>
      <c r="V1028" s="2" t="s">
        <v>77</v>
      </c>
      <c r="W1028" s="2" t="n">
        <v>1</v>
      </c>
      <c r="X1028" s="2" t="s">
        <v>10638</v>
      </c>
      <c r="Y1028" s="2" t="s">
        <v>10639</v>
      </c>
      <c r="Z1028" s="2" t="s">
        <v>377</v>
      </c>
      <c r="AA1028" s="2"/>
      <c r="AB1028" s="2"/>
      <c r="AC1028" s="2"/>
      <c r="AD1028" s="2"/>
      <c r="AE1028" s="2"/>
      <c r="AF1028" s="2" t="s">
        <v>10640</v>
      </c>
      <c r="AG1028" s="2" t="s">
        <v>10641</v>
      </c>
      <c r="AH1028" s="2" t="s">
        <v>10642</v>
      </c>
      <c r="AI1028" s="2"/>
      <c r="AJ1028" s="2"/>
      <c r="AK1028" s="2"/>
      <c r="AL1028" s="2"/>
      <c r="AM1028" s="2"/>
      <c r="AN1028" s="2" t="s">
        <v>87</v>
      </c>
      <c r="AO1028" s="2" t="s">
        <v>10643</v>
      </c>
      <c r="AP1028" s="2" t="s">
        <v>89</v>
      </c>
    </row>
    <row r="1029" customFormat="false" ht="15" hidden="false" customHeight="false" outlineLevel="0" collapsed="false">
      <c r="A1029" s="8" t="s">
        <v>10644</v>
      </c>
      <c r="B1029" s="8" t="s">
        <v>10644</v>
      </c>
      <c r="C1029" s="2" t="s">
        <v>10645</v>
      </c>
      <c r="D1029" s="2" t="s">
        <v>4738</v>
      </c>
      <c r="E1029" s="2" t="s">
        <v>4739</v>
      </c>
      <c r="F1029" s="9" t="n">
        <f aca="false">Precios!N1029</f>
        <v>63</v>
      </c>
      <c r="G1029" s="2" t="n">
        <v>72</v>
      </c>
      <c r="H1029" s="10" t="str">
        <f aca="false">Parámetros!$B$28</f>
        <v>Nuevo</v>
      </c>
      <c r="I1029" s="10" t="str">
        <f aca="false">Parámetros!$B$29</f>
        <v>Clásica</v>
      </c>
      <c r="J1029" s="11" t="s">
        <v>10646</v>
      </c>
      <c r="K1029" s="10" t="str">
        <f aca="false">Parámetros!$B$30</f>
        <v>Mercado Envíos</v>
      </c>
      <c r="L1029" s="2" t="str">
        <f aca="false">IF(F1029&gt;=Parámetros!$B$7,"Envío gratis (obligatorio en Mercado Libre)",Parámetros!$B$31)</f>
        <v>A cargo del comprador</v>
      </c>
      <c r="M1029" s="10" t="str">
        <f aca="false">Parámetros!$B$32</f>
        <v>No acepto</v>
      </c>
      <c r="N1029" s="10" t="str">
        <f aca="false">Parámetros!$B$33</f>
        <v>Sin garantía</v>
      </c>
      <c r="O1029" s="2"/>
      <c r="P1029" s="2" t="s">
        <v>3009</v>
      </c>
      <c r="Q1029" s="2" t="s">
        <v>594</v>
      </c>
      <c r="R1029" s="2" t="s">
        <v>6961</v>
      </c>
      <c r="S1029" s="2" t="s">
        <v>10647</v>
      </c>
      <c r="T1029" s="2" t="s">
        <v>10648</v>
      </c>
      <c r="U1029" s="2" t="n">
        <v>200</v>
      </c>
      <c r="V1029" s="2" t="s">
        <v>77</v>
      </c>
      <c r="W1029" s="2" t="n">
        <v>1</v>
      </c>
      <c r="X1029" s="2"/>
      <c r="Y1029" s="2"/>
      <c r="Z1029" s="2"/>
      <c r="AA1029" s="2"/>
      <c r="AB1029" s="2"/>
      <c r="AC1029" s="2"/>
      <c r="AD1029" s="2"/>
      <c r="AE1029" s="2"/>
      <c r="AF1029" s="2"/>
      <c r="AG1029" s="2" t="s">
        <v>10649</v>
      </c>
      <c r="AH1029" s="2" t="s">
        <v>10650</v>
      </c>
      <c r="AI1029" s="2"/>
      <c r="AJ1029" s="2"/>
      <c r="AK1029" s="2"/>
      <c r="AL1029" s="2"/>
      <c r="AM1029" s="2"/>
      <c r="AN1029" s="2" t="s">
        <v>172</v>
      </c>
      <c r="AO1029" s="2" t="s">
        <v>10651</v>
      </c>
      <c r="AP1029" s="2" t="s">
        <v>89</v>
      </c>
    </row>
    <row r="1030" customFormat="false" ht="15" hidden="false" customHeight="false" outlineLevel="0" collapsed="false">
      <c r="A1030" s="8" t="s">
        <v>10652</v>
      </c>
      <c r="B1030" s="8" t="s">
        <v>10652</v>
      </c>
      <c r="C1030" s="2" t="s">
        <v>10653</v>
      </c>
      <c r="D1030" s="2" t="s">
        <v>704</v>
      </c>
      <c r="E1030" s="2" t="s">
        <v>705</v>
      </c>
      <c r="F1030" s="9" t="n">
        <f aca="false">Precios!N1030</f>
        <v>65</v>
      </c>
      <c r="G1030" s="2" t="n">
        <v>420</v>
      </c>
      <c r="H1030" s="10" t="str">
        <f aca="false">Parámetros!$B$28</f>
        <v>Nuevo</v>
      </c>
      <c r="I1030" s="10" t="str">
        <f aca="false">Parámetros!$B$29</f>
        <v>Clásica</v>
      </c>
      <c r="J1030" s="11" t="s">
        <v>10654</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c r="P1030" s="2" t="s">
        <v>10354</v>
      </c>
      <c r="Q1030" s="2"/>
      <c r="R1030" s="2" t="s">
        <v>10473</v>
      </c>
      <c r="S1030" s="2" t="s">
        <v>2564</v>
      </c>
      <c r="T1030" s="2" t="s">
        <v>2375</v>
      </c>
      <c r="U1030" s="2" t="n">
        <v>16</v>
      </c>
      <c r="V1030" s="2" t="s">
        <v>2376</v>
      </c>
      <c r="W1030" s="2" t="n">
        <v>1</v>
      </c>
      <c r="X1030" s="2" t="s">
        <v>10655</v>
      </c>
      <c r="Y1030" s="2"/>
      <c r="Z1030" s="2" t="s">
        <v>133</v>
      </c>
      <c r="AA1030" s="2"/>
      <c r="AB1030" s="2"/>
      <c r="AC1030" s="2" t="s">
        <v>2564</v>
      </c>
      <c r="AD1030" s="2"/>
      <c r="AE1030" s="2"/>
      <c r="AF1030" s="2" t="s">
        <v>10656</v>
      </c>
      <c r="AG1030" s="2" t="s">
        <v>10657</v>
      </c>
      <c r="AH1030" s="2" t="s">
        <v>10658</v>
      </c>
      <c r="AI1030" s="2"/>
      <c r="AJ1030" s="2"/>
      <c r="AK1030" s="2"/>
      <c r="AL1030" s="2"/>
      <c r="AM1030" s="2"/>
      <c r="AN1030" s="2" t="s">
        <v>87</v>
      </c>
      <c r="AO1030" s="2" t="s">
        <v>10659</v>
      </c>
      <c r="AP1030" s="2" t="s">
        <v>89</v>
      </c>
    </row>
    <row r="1031" customFormat="false" ht="15" hidden="false" customHeight="false" outlineLevel="0" collapsed="false">
      <c r="A1031" s="8" t="s">
        <v>10660</v>
      </c>
      <c r="B1031" s="8" t="s">
        <v>10660</v>
      </c>
      <c r="C1031" s="2" t="s">
        <v>10661</v>
      </c>
      <c r="D1031" s="2" t="s">
        <v>704</v>
      </c>
      <c r="E1031" s="2" t="s">
        <v>705</v>
      </c>
      <c r="F1031" s="9" t="n">
        <f aca="false">Precios!N1031</f>
        <v>65</v>
      </c>
      <c r="G1031" s="2" t="n">
        <v>148</v>
      </c>
      <c r="H1031" s="10" t="str">
        <f aca="false">Parámetros!$B$28</f>
        <v>Nuevo</v>
      </c>
      <c r="I1031" s="10" t="str">
        <f aca="false">Parámetros!$B$29</f>
        <v>Clásica</v>
      </c>
      <c r="J1031" s="11" t="s">
        <v>10662</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c r="P1031" s="2" t="s">
        <v>10354</v>
      </c>
      <c r="Q1031" s="2"/>
      <c r="R1031" s="2" t="s">
        <v>10473</v>
      </c>
      <c r="S1031" s="2" t="s">
        <v>534</v>
      </c>
      <c r="T1031" s="2" t="s">
        <v>2375</v>
      </c>
      <c r="U1031" s="2" t="n">
        <v>16</v>
      </c>
      <c r="V1031" s="2" t="s">
        <v>2376</v>
      </c>
      <c r="W1031" s="2" t="n">
        <v>1</v>
      </c>
      <c r="X1031" s="2" t="s">
        <v>10655</v>
      </c>
      <c r="Y1031" s="2"/>
      <c r="Z1031" s="2" t="s">
        <v>133</v>
      </c>
      <c r="AA1031" s="2"/>
      <c r="AB1031" s="2"/>
      <c r="AC1031" s="2" t="s">
        <v>534</v>
      </c>
      <c r="AD1031" s="2"/>
      <c r="AE1031" s="2"/>
      <c r="AF1031" s="2" t="s">
        <v>10656</v>
      </c>
      <c r="AG1031" s="2" t="s">
        <v>10657</v>
      </c>
      <c r="AH1031" s="2" t="s">
        <v>10663</v>
      </c>
      <c r="AI1031" s="2"/>
      <c r="AJ1031" s="2"/>
      <c r="AK1031" s="2"/>
      <c r="AL1031" s="2"/>
      <c r="AM1031" s="2"/>
      <c r="AN1031" s="2" t="s">
        <v>87</v>
      </c>
      <c r="AO1031" s="2" t="s">
        <v>10664</v>
      </c>
      <c r="AP1031" s="2" t="s">
        <v>89</v>
      </c>
    </row>
    <row r="1032" customFormat="false" ht="15" hidden="false" customHeight="false" outlineLevel="0" collapsed="false">
      <c r="A1032" s="8" t="s">
        <v>10665</v>
      </c>
      <c r="B1032" s="8" t="s">
        <v>10665</v>
      </c>
      <c r="C1032" s="2" t="s">
        <v>10666</v>
      </c>
      <c r="D1032" s="2" t="s">
        <v>10102</v>
      </c>
      <c r="E1032" s="2" t="s">
        <v>10103</v>
      </c>
      <c r="F1032" s="9" t="n">
        <f aca="false">Precios!N1032</f>
        <v>107</v>
      </c>
      <c r="G1032" s="2" t="n">
        <v>40</v>
      </c>
      <c r="H1032" s="10" t="str">
        <f aca="false">Parámetros!$B$28</f>
        <v>Nuevo</v>
      </c>
      <c r="I1032" s="10" t="str">
        <f aca="false">Parámetros!$B$29</f>
        <v>Clásica</v>
      </c>
      <c r="J1032" s="11" t="s">
        <v>10667</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c r="P1032" s="2" t="s">
        <v>7155</v>
      </c>
      <c r="Q1032" s="2" t="s">
        <v>7155</v>
      </c>
      <c r="R1032" s="2" t="s">
        <v>10668</v>
      </c>
      <c r="S1032" s="2" t="s">
        <v>10669</v>
      </c>
      <c r="T1032" s="2" t="s">
        <v>10670</v>
      </c>
      <c r="U1032" s="2" t="n">
        <v>11</v>
      </c>
      <c r="V1032" s="2" t="s">
        <v>7159</v>
      </c>
      <c r="W1032" s="2" t="n">
        <v>1</v>
      </c>
      <c r="X1032" s="2"/>
      <c r="Y1032" s="2"/>
      <c r="Z1032" s="2"/>
      <c r="AA1032" s="2"/>
      <c r="AB1032" s="2"/>
      <c r="AC1032" s="2"/>
      <c r="AD1032" s="2"/>
      <c r="AE1032" s="2"/>
      <c r="AF1032" s="2"/>
      <c r="AG1032" s="2" t="s">
        <v>10671</v>
      </c>
      <c r="AH1032" s="2" t="s">
        <v>10672</v>
      </c>
      <c r="AI1032" s="2" t="s">
        <v>10673</v>
      </c>
      <c r="AJ1032" s="2"/>
      <c r="AK1032" s="2"/>
      <c r="AL1032" s="2"/>
      <c r="AM1032" s="2"/>
      <c r="AN1032" s="2" t="s">
        <v>172</v>
      </c>
      <c r="AO1032" s="2" t="s">
        <v>10674</v>
      </c>
      <c r="AP1032" s="2" t="s">
        <v>89</v>
      </c>
    </row>
    <row r="1033" customFormat="false" ht="15" hidden="false" customHeight="false" outlineLevel="0" collapsed="false">
      <c r="A1033" s="8" t="s">
        <v>10675</v>
      </c>
      <c r="B1033" s="8" t="s">
        <v>10675</v>
      </c>
      <c r="C1033" s="2" t="s">
        <v>10676</v>
      </c>
      <c r="D1033" s="2" t="s">
        <v>141</v>
      </c>
      <c r="E1033" s="2" t="s">
        <v>142</v>
      </c>
      <c r="F1033" s="9" t="n">
        <f aca="false">Precios!N1033</f>
        <v>526</v>
      </c>
      <c r="G1033" s="2" t="n">
        <v>0</v>
      </c>
      <c r="H1033" s="10" t="str">
        <f aca="false">Parámetros!$B$28</f>
        <v>Nuevo</v>
      </c>
      <c r="I1033" s="10" t="str">
        <f aca="false">Parámetros!$B$29</f>
        <v>Clásica</v>
      </c>
      <c r="J1033" s="11" t="s">
        <v>10677</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8826</v>
      </c>
      <c r="Q1033" s="2" t="s">
        <v>7524</v>
      </c>
      <c r="R1033" s="2"/>
      <c r="S1033" s="2"/>
      <c r="T1033" s="2" t="s">
        <v>149</v>
      </c>
      <c r="U1033" s="2" t="n">
        <v>28</v>
      </c>
      <c r="V1033" s="2" t="s">
        <v>130</v>
      </c>
      <c r="W1033" s="2" t="n">
        <v>1</v>
      </c>
      <c r="X1033" s="2" t="s">
        <v>8828</v>
      </c>
      <c r="Y1033" s="2" t="s">
        <v>10678</v>
      </c>
      <c r="Z1033" s="2" t="s">
        <v>133</v>
      </c>
      <c r="AA1033" s="2"/>
      <c r="AB1033" s="2"/>
      <c r="AC1033" s="2"/>
      <c r="AD1033" s="2"/>
      <c r="AE1033" s="2"/>
      <c r="AF1033" s="2" t="s">
        <v>8830</v>
      </c>
      <c r="AG1033" s="2" t="s">
        <v>10679</v>
      </c>
      <c r="AH1033" s="2" t="s">
        <v>10680</v>
      </c>
      <c r="AI1033" s="2" t="s">
        <v>10681</v>
      </c>
      <c r="AJ1033" s="2" t="s">
        <v>10682</v>
      </c>
      <c r="AK1033" s="2"/>
      <c r="AL1033" s="2"/>
      <c r="AM1033" s="2"/>
      <c r="AN1033" s="2" t="s">
        <v>87</v>
      </c>
      <c r="AO1033" s="2" t="s">
        <v>10683</v>
      </c>
      <c r="AP1033" s="2" t="s">
        <v>89</v>
      </c>
    </row>
    <row r="1034" customFormat="false" ht="15" hidden="false" customHeight="false" outlineLevel="0" collapsed="false">
      <c r="A1034" s="8" t="s">
        <v>10684</v>
      </c>
      <c r="B1034" s="8" t="s">
        <v>10684</v>
      </c>
      <c r="C1034" s="2" t="s">
        <v>10685</v>
      </c>
      <c r="D1034" s="2" t="s">
        <v>300</v>
      </c>
      <c r="E1034" s="2" t="s">
        <v>301</v>
      </c>
      <c r="F1034" s="9" t="n">
        <f aca="false">Precios!N1034</f>
        <v>89</v>
      </c>
      <c r="G1034" s="2" t="n">
        <v>143</v>
      </c>
      <c r="H1034" s="10" t="str">
        <f aca="false">Parámetros!$B$28</f>
        <v>Nuevo</v>
      </c>
      <c r="I1034" s="10" t="str">
        <f aca="false">Parámetros!$B$29</f>
        <v>Clásica</v>
      </c>
      <c r="J1034" s="11" t="s">
        <v>10686</v>
      </c>
      <c r="K1034" s="10" t="str">
        <f aca="false">Parámetros!$B$30</f>
        <v>Mercado Envíos</v>
      </c>
      <c r="L1034" s="2" t="str">
        <f aca="false">IF(F1034&gt;=Parámetros!$B$7,"Envío gratis (obligatorio en Mercado Libre)",Parámetros!$B$31)</f>
        <v>A cargo del comprador</v>
      </c>
      <c r="M1034" s="10" t="str">
        <f aca="false">Parámetros!$B$32</f>
        <v>No acepto</v>
      </c>
      <c r="N1034" s="10" t="str">
        <f aca="false">Parámetros!$B$33</f>
        <v>Sin garantía</v>
      </c>
      <c r="O1034" s="2"/>
      <c r="P1034" s="2" t="s">
        <v>2766</v>
      </c>
      <c r="Q1034" s="2" t="s">
        <v>2766</v>
      </c>
      <c r="R1034" s="2" t="s">
        <v>10687</v>
      </c>
      <c r="S1034" s="2" t="s">
        <v>10688</v>
      </c>
      <c r="T1034" s="2" t="s">
        <v>1316</v>
      </c>
      <c r="U1034" s="2" t="n">
        <v>250</v>
      </c>
      <c r="V1034" s="2" t="s">
        <v>77</v>
      </c>
      <c r="W1034" s="2" t="n">
        <v>1</v>
      </c>
      <c r="X1034" s="2" t="s">
        <v>10689</v>
      </c>
      <c r="Y1034" s="2"/>
      <c r="Z1034" s="2" t="s">
        <v>133</v>
      </c>
      <c r="AA1034" s="2" t="s">
        <v>10690</v>
      </c>
      <c r="AB1034" s="2"/>
      <c r="AC1034" s="2" t="s">
        <v>10691</v>
      </c>
      <c r="AD1034" s="2"/>
      <c r="AE1034" s="2"/>
      <c r="AF1034" s="2"/>
      <c r="AG1034" s="2" t="s">
        <v>10692</v>
      </c>
      <c r="AH1034" s="2" t="s">
        <v>10693</v>
      </c>
      <c r="AI1034" s="2" t="s">
        <v>10694</v>
      </c>
      <c r="AJ1034" s="2"/>
      <c r="AK1034" s="2"/>
      <c r="AL1034" s="2"/>
      <c r="AM1034" s="2"/>
      <c r="AN1034" s="2" t="s">
        <v>87</v>
      </c>
      <c r="AO1034" s="2" t="s">
        <v>10695</v>
      </c>
      <c r="AP1034" s="2" t="s">
        <v>89</v>
      </c>
    </row>
    <row r="1035" customFormat="false" ht="15" hidden="false" customHeight="false" outlineLevel="0" collapsed="false">
      <c r="A1035" s="8" t="s">
        <v>10696</v>
      </c>
      <c r="B1035" s="8" t="s">
        <v>10696</v>
      </c>
      <c r="C1035" s="2" t="s">
        <v>10697</v>
      </c>
      <c r="D1035" s="2" t="s">
        <v>448</v>
      </c>
      <c r="E1035" s="2" t="s">
        <v>449</v>
      </c>
      <c r="F1035" s="9" t="n">
        <f aca="false">Precios!N1035</f>
        <v>61</v>
      </c>
      <c r="G1035" s="2" t="n">
        <v>153</v>
      </c>
      <c r="H1035" s="10" t="str">
        <f aca="false">Parámetros!$B$28</f>
        <v>Nuevo</v>
      </c>
      <c r="I1035" s="10" t="str">
        <f aca="false">Parámetros!$B$29</f>
        <v>Clásica</v>
      </c>
      <c r="J1035" s="11" t="s">
        <v>10698</v>
      </c>
      <c r="K1035" s="10" t="str">
        <f aca="false">Parámetros!$B$30</f>
        <v>Mercado Envíos</v>
      </c>
      <c r="L1035" s="2" t="str">
        <f aca="false">IF(F1035&gt;=Parámetros!$B$7,"Envío gratis (obligatorio en Mercado Libre)",Parámetros!$B$31)</f>
        <v>A cargo del comprador</v>
      </c>
      <c r="M1035" s="10" t="str">
        <f aca="false">Parámetros!$B$32</f>
        <v>No acepto</v>
      </c>
      <c r="N1035" s="10" t="str">
        <f aca="false">Parámetros!$B$33</f>
        <v>Sin garantía</v>
      </c>
      <c r="O1035" s="2"/>
      <c r="P1035" s="2" t="s">
        <v>10699</v>
      </c>
      <c r="Q1035" s="2" t="s">
        <v>7409</v>
      </c>
      <c r="R1035" s="2"/>
      <c r="S1035" s="2"/>
      <c r="T1035" s="2" t="s">
        <v>149</v>
      </c>
      <c r="U1035" s="2" t="n">
        <v>3</v>
      </c>
      <c r="V1035" s="2" t="s">
        <v>130</v>
      </c>
      <c r="W1035" s="2" t="n">
        <v>1</v>
      </c>
      <c r="X1035" s="2" t="s">
        <v>10700</v>
      </c>
      <c r="Y1035" s="2" t="s">
        <v>453</v>
      </c>
      <c r="Z1035" s="2" t="s">
        <v>133</v>
      </c>
      <c r="AA1035" s="2"/>
      <c r="AB1035" s="2"/>
      <c r="AC1035" s="2"/>
      <c r="AD1035" s="2"/>
      <c r="AE1035" s="2"/>
      <c r="AF1035" s="2"/>
      <c r="AG1035" s="2" t="s">
        <v>10701</v>
      </c>
      <c r="AH1035" s="2" t="s">
        <v>10702</v>
      </c>
      <c r="AI1035" s="2"/>
      <c r="AJ1035" s="2"/>
      <c r="AK1035" s="2"/>
      <c r="AL1035" s="2"/>
      <c r="AM1035" s="2"/>
      <c r="AN1035" s="2" t="s">
        <v>87</v>
      </c>
      <c r="AO1035" s="2" t="s">
        <v>10703</v>
      </c>
      <c r="AP1035" s="2" t="s">
        <v>89</v>
      </c>
    </row>
    <row r="1036" customFormat="false" ht="15" hidden="false" customHeight="false" outlineLevel="0" collapsed="false">
      <c r="A1036" s="8" t="s">
        <v>10704</v>
      </c>
      <c r="B1036" s="8" t="s">
        <v>10704</v>
      </c>
      <c r="C1036" s="2" t="s">
        <v>10705</v>
      </c>
      <c r="D1036" s="2" t="s">
        <v>5988</v>
      </c>
      <c r="E1036" s="2" t="s">
        <v>5989</v>
      </c>
      <c r="F1036" s="9" t="n">
        <f aca="false">Precios!N1036</f>
        <v>80</v>
      </c>
      <c r="G1036" s="2" t="n">
        <v>295</v>
      </c>
      <c r="H1036" s="10" t="str">
        <f aca="false">Parámetros!$B$28</f>
        <v>Nuevo</v>
      </c>
      <c r="I1036" s="10" t="str">
        <f aca="false">Parámetros!$B$29</f>
        <v>Clásica</v>
      </c>
      <c r="J1036" s="11" t="s">
        <v>10706</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c r="P1036" s="2" t="s">
        <v>5991</v>
      </c>
      <c r="Q1036" s="2" t="s">
        <v>5538</v>
      </c>
      <c r="R1036" s="2" t="s">
        <v>5991</v>
      </c>
      <c r="S1036" s="2" t="s">
        <v>10707</v>
      </c>
      <c r="T1036" s="2" t="s">
        <v>3085</v>
      </c>
      <c r="U1036" s="2" t="n">
        <v>150</v>
      </c>
      <c r="V1036" s="2" t="s">
        <v>77</v>
      </c>
      <c r="W1036" s="2" t="n">
        <v>1</v>
      </c>
      <c r="X1036" s="2"/>
      <c r="Y1036" s="2"/>
      <c r="Z1036" s="2"/>
      <c r="AA1036" s="2"/>
      <c r="AB1036" s="2"/>
      <c r="AC1036" s="2" t="s">
        <v>10708</v>
      </c>
      <c r="AD1036" s="2" t="s">
        <v>1000</v>
      </c>
      <c r="AE1036" s="2"/>
      <c r="AF1036" s="2"/>
      <c r="AG1036" s="2" t="s">
        <v>10709</v>
      </c>
      <c r="AH1036" s="2" t="s">
        <v>10710</v>
      </c>
      <c r="AI1036" s="2"/>
      <c r="AJ1036" s="2"/>
      <c r="AK1036" s="2"/>
      <c r="AL1036" s="2"/>
      <c r="AM1036" s="2"/>
      <c r="AN1036" s="2" t="s">
        <v>172</v>
      </c>
      <c r="AO1036" s="2" t="s">
        <v>10711</v>
      </c>
      <c r="AP1036" s="2" t="s">
        <v>89</v>
      </c>
    </row>
    <row r="1037" customFormat="false" ht="15" hidden="false" customHeight="false" outlineLevel="0" collapsed="false">
      <c r="A1037" s="8" t="s">
        <v>10712</v>
      </c>
      <c r="B1037" s="8" t="s">
        <v>10712</v>
      </c>
      <c r="C1037" s="2" t="s">
        <v>10713</v>
      </c>
      <c r="D1037" s="2" t="s">
        <v>4738</v>
      </c>
      <c r="E1037" s="2" t="s">
        <v>4739</v>
      </c>
      <c r="F1037" s="9" t="n">
        <f aca="false">Precios!N1037</f>
        <v>113</v>
      </c>
      <c r="G1037" s="2" t="n">
        <v>25</v>
      </c>
      <c r="H1037" s="10" t="str">
        <f aca="false">Parámetros!$B$28</f>
        <v>Nuevo</v>
      </c>
      <c r="I1037" s="10" t="str">
        <f aca="false">Parámetros!$B$29</f>
        <v>Clásica</v>
      </c>
      <c r="J1037" s="11" t="s">
        <v>10714</v>
      </c>
      <c r="K1037" s="10" t="str">
        <f aca="false">Parámetros!$B$30</f>
        <v>Mercado Envíos</v>
      </c>
      <c r="L1037" s="2" t="str">
        <f aca="false">IF(F1037&gt;=Parámetros!$B$7,"Envío gratis (obligatorio en Mercado Libre)",Parámetros!$B$31)</f>
        <v>A cargo del comprador</v>
      </c>
      <c r="M1037" s="10" t="str">
        <f aca="false">Parámetros!$B$32</f>
        <v>No acepto</v>
      </c>
      <c r="N1037" s="10" t="str">
        <f aca="false">Parámetros!$B$33</f>
        <v>Sin garantía</v>
      </c>
      <c r="O1037" s="2"/>
      <c r="P1037" s="2" t="s">
        <v>3073</v>
      </c>
      <c r="Q1037" s="2"/>
      <c r="R1037" s="2" t="s">
        <v>10715</v>
      </c>
      <c r="S1037" s="2" t="s">
        <v>10716</v>
      </c>
      <c r="T1037" s="2" t="s">
        <v>10648</v>
      </c>
      <c r="U1037" s="2" t="n">
        <v>700</v>
      </c>
      <c r="V1037" s="2" t="s">
        <v>77</v>
      </c>
      <c r="W1037" s="2" t="n">
        <v>1</v>
      </c>
      <c r="X1037" s="2"/>
      <c r="Y1037" s="2"/>
      <c r="Z1037" s="2"/>
      <c r="AA1037" s="2"/>
      <c r="AB1037" s="2"/>
      <c r="AC1037" s="2" t="s">
        <v>10717</v>
      </c>
      <c r="AD1037" s="2"/>
      <c r="AE1037" s="2"/>
      <c r="AF1037" s="2"/>
      <c r="AG1037" s="2" t="s">
        <v>10718</v>
      </c>
      <c r="AH1037" s="2" t="s">
        <v>10719</v>
      </c>
      <c r="AI1037" s="2"/>
      <c r="AJ1037" s="2"/>
      <c r="AK1037" s="2"/>
      <c r="AL1037" s="2"/>
      <c r="AM1037" s="2"/>
      <c r="AN1037" s="2" t="s">
        <v>172</v>
      </c>
      <c r="AO1037" s="2" t="s">
        <v>10720</v>
      </c>
      <c r="AP1037" s="2" t="s">
        <v>89</v>
      </c>
    </row>
    <row r="1038" customFormat="false" ht="15" hidden="false" customHeight="false" outlineLevel="0" collapsed="false">
      <c r="A1038" s="8" t="s">
        <v>10721</v>
      </c>
      <c r="B1038" s="8" t="s">
        <v>10721</v>
      </c>
      <c r="C1038" s="2" t="s">
        <v>10722</v>
      </c>
      <c r="D1038" s="2" t="s">
        <v>141</v>
      </c>
      <c r="E1038" s="2" t="s">
        <v>142</v>
      </c>
      <c r="F1038" s="9" t="n">
        <f aca="false">Precios!N1038</f>
        <v>854</v>
      </c>
      <c r="G1038" s="2" t="n">
        <v>0</v>
      </c>
      <c r="H1038" s="10" t="str">
        <f aca="false">Parámetros!$B$28</f>
        <v>Nuevo</v>
      </c>
      <c r="I1038" s="10" t="str">
        <f aca="false">Parámetros!$B$29</f>
        <v>Clásica</v>
      </c>
      <c r="J1038" s="11" t="s">
        <v>10723</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c r="P1038" s="2" t="s">
        <v>5734</v>
      </c>
      <c r="Q1038" s="2" t="s">
        <v>10724</v>
      </c>
      <c r="R1038" s="2"/>
      <c r="S1038" s="2"/>
      <c r="T1038" s="2" t="s">
        <v>149</v>
      </c>
      <c r="U1038" s="2" t="n">
        <v>10</v>
      </c>
      <c r="V1038" s="2" t="s">
        <v>130</v>
      </c>
      <c r="W1038" s="2" t="n">
        <v>1</v>
      </c>
      <c r="X1038" s="2" t="s">
        <v>5735</v>
      </c>
      <c r="Y1038" s="2" t="s">
        <v>2333</v>
      </c>
      <c r="Z1038" s="2" t="s">
        <v>133</v>
      </c>
      <c r="AA1038" s="2"/>
      <c r="AB1038" s="2"/>
      <c r="AC1038" s="2"/>
      <c r="AD1038" s="2"/>
      <c r="AE1038" s="2"/>
      <c r="AF1038" s="2" t="s">
        <v>10725</v>
      </c>
      <c r="AG1038" s="2" t="s">
        <v>10726</v>
      </c>
      <c r="AH1038" s="2" t="s">
        <v>10727</v>
      </c>
      <c r="AI1038" s="2" t="s">
        <v>10728</v>
      </c>
      <c r="AJ1038" s="2"/>
      <c r="AK1038" s="2"/>
      <c r="AL1038" s="2"/>
      <c r="AM1038" s="2"/>
      <c r="AN1038" s="2" t="s">
        <v>87</v>
      </c>
      <c r="AO1038" s="2" t="s">
        <v>10729</v>
      </c>
      <c r="AP1038" s="2" t="s">
        <v>89</v>
      </c>
    </row>
    <row r="1039" customFormat="false" ht="15" hidden="false" customHeight="false" outlineLevel="0" collapsed="false">
      <c r="A1039" s="8" t="s">
        <v>10730</v>
      </c>
      <c r="B1039" s="8" t="s">
        <v>10730</v>
      </c>
      <c r="C1039" s="2" t="s">
        <v>10731</v>
      </c>
      <c r="D1039" s="2" t="s">
        <v>704</v>
      </c>
      <c r="E1039" s="2" t="s">
        <v>705</v>
      </c>
      <c r="F1039" s="9" t="n">
        <f aca="false">Precios!N1039</f>
        <v>298</v>
      </c>
      <c r="G1039" s="2" t="n">
        <v>84</v>
      </c>
      <c r="H1039" s="10" t="str">
        <f aca="false">Parámetros!$B$28</f>
        <v>Nuevo</v>
      </c>
      <c r="I1039" s="10" t="str">
        <f aca="false">Parámetros!$B$29</f>
        <v>Clásica</v>
      </c>
      <c r="J1039" s="11" t="s">
        <v>10732</v>
      </c>
      <c r="K1039" s="10" t="str">
        <f aca="false">Parámetros!$B$30</f>
        <v>Mercado Envíos</v>
      </c>
      <c r="L1039" s="2" t="str">
        <f aca="false">IF(F1039&gt;=Parámetros!$B$7,"Envío gratis (obligatorio en Mercado Libre)",Parámetros!$B$31)</f>
        <v>A cargo del comprador</v>
      </c>
      <c r="M1039" s="10" t="str">
        <f aca="false">Parámetros!$B$32</f>
        <v>No acepto</v>
      </c>
      <c r="N1039" s="10" t="str">
        <f aca="false">Parámetros!$B$33</f>
        <v>Sin garantía</v>
      </c>
      <c r="O1039" s="2"/>
      <c r="P1039" s="2" t="s">
        <v>4479</v>
      </c>
      <c r="Q1039" s="2" t="s">
        <v>2747</v>
      </c>
      <c r="R1039" s="2" t="s">
        <v>10733</v>
      </c>
      <c r="S1039" s="2"/>
      <c r="T1039" s="2" t="s">
        <v>149</v>
      </c>
      <c r="U1039" s="2" t="n">
        <v>20</v>
      </c>
      <c r="V1039" s="2" t="s">
        <v>130</v>
      </c>
      <c r="W1039" s="2" t="n">
        <v>1</v>
      </c>
      <c r="X1039" s="2" t="s">
        <v>10734</v>
      </c>
      <c r="Y1039" s="2" t="s">
        <v>10735</v>
      </c>
      <c r="Z1039" s="2" t="s">
        <v>133</v>
      </c>
      <c r="AA1039" s="2"/>
      <c r="AB1039" s="2"/>
      <c r="AC1039" s="2"/>
      <c r="AD1039" s="2"/>
      <c r="AE1039" s="2"/>
      <c r="AF1039" s="2"/>
      <c r="AG1039" s="2" t="s">
        <v>10736</v>
      </c>
      <c r="AH1039" s="2" t="s">
        <v>10737</v>
      </c>
      <c r="AI1039" s="2"/>
      <c r="AJ1039" s="2"/>
      <c r="AK1039" s="2"/>
      <c r="AL1039" s="2"/>
      <c r="AM1039" s="2"/>
      <c r="AN1039" s="2" t="s">
        <v>87</v>
      </c>
      <c r="AO1039" s="2" t="s">
        <v>10738</v>
      </c>
      <c r="AP1039" s="2" t="s">
        <v>89</v>
      </c>
    </row>
    <row r="1040" customFormat="false" ht="15" hidden="false" customHeight="false" outlineLevel="0" collapsed="false">
      <c r="A1040" s="8" t="s">
        <v>10739</v>
      </c>
      <c r="B1040" s="8" t="s">
        <v>10739</v>
      </c>
      <c r="C1040" s="2" t="s">
        <v>10740</v>
      </c>
      <c r="D1040" s="2" t="s">
        <v>3044</v>
      </c>
      <c r="E1040" s="2" t="s">
        <v>3045</v>
      </c>
      <c r="F1040" s="9" t="n">
        <f aca="false">Precios!N1040</f>
        <v>242</v>
      </c>
      <c r="G1040" s="2" t="n">
        <v>23</v>
      </c>
      <c r="H1040" s="10" t="str">
        <f aca="false">Parámetros!$B$28</f>
        <v>Nuevo</v>
      </c>
      <c r="I1040" s="10" t="str">
        <f aca="false">Parámetros!$B$29</f>
        <v>Clásica</v>
      </c>
      <c r="J1040" s="11" t="s">
        <v>10741</v>
      </c>
      <c r="K1040" s="10" t="str">
        <f aca="false">Parámetros!$B$30</f>
        <v>Mercado Envíos</v>
      </c>
      <c r="L1040" s="2" t="str">
        <f aca="false">IF(F1040&gt;=Parámetros!$B$7,"Envío gratis (obligatorio en Mercado Libre)",Parámetros!$B$31)</f>
        <v>A cargo del comprador</v>
      </c>
      <c r="M1040" s="10" t="str">
        <f aca="false">Parámetros!$B$32</f>
        <v>No acepto</v>
      </c>
      <c r="N1040" s="10" t="str">
        <f aca="false">Parámetros!$B$33</f>
        <v>Sin garantía</v>
      </c>
      <c r="O1040" s="2"/>
      <c r="P1040" s="2" t="s">
        <v>4305</v>
      </c>
      <c r="Q1040" s="2" t="s">
        <v>2747</v>
      </c>
      <c r="R1040" s="2" t="s">
        <v>10742</v>
      </c>
      <c r="S1040" s="2"/>
      <c r="T1040" s="2" t="s">
        <v>245</v>
      </c>
      <c r="U1040" s="2" t="n">
        <v>120</v>
      </c>
      <c r="V1040" s="2" t="s">
        <v>77</v>
      </c>
      <c r="W1040" s="2" t="n">
        <v>1</v>
      </c>
      <c r="X1040" s="2" t="s">
        <v>10743</v>
      </c>
      <c r="Y1040" s="2" t="s">
        <v>10744</v>
      </c>
      <c r="Z1040" s="2" t="s">
        <v>133</v>
      </c>
      <c r="AA1040" s="2" t="s">
        <v>10745</v>
      </c>
      <c r="AB1040" s="2"/>
      <c r="AC1040" s="2"/>
      <c r="AD1040" s="2"/>
      <c r="AE1040" s="2"/>
      <c r="AF1040" s="2" t="s">
        <v>10746</v>
      </c>
      <c r="AG1040" s="2" t="s">
        <v>10747</v>
      </c>
      <c r="AH1040" s="2" t="s">
        <v>10748</v>
      </c>
      <c r="AI1040" s="2" t="s">
        <v>10749</v>
      </c>
      <c r="AJ1040" s="2" t="s">
        <v>10750</v>
      </c>
      <c r="AK1040" s="2" t="s">
        <v>10751</v>
      </c>
      <c r="AL1040" s="2"/>
      <c r="AM1040" s="2"/>
      <c r="AN1040" s="2" t="s">
        <v>87</v>
      </c>
      <c r="AO1040" s="2" t="s">
        <v>10752</v>
      </c>
      <c r="AP1040" s="2" t="s">
        <v>89</v>
      </c>
    </row>
    <row r="1041" customFormat="false" ht="15" hidden="false" customHeight="false" outlineLevel="0" collapsed="false">
      <c r="A1041" s="8" t="s">
        <v>10753</v>
      </c>
      <c r="B1041" s="8" t="s">
        <v>10753</v>
      </c>
      <c r="C1041" s="2" t="s">
        <v>10754</v>
      </c>
      <c r="D1041" s="2" t="s">
        <v>1523</v>
      </c>
      <c r="E1041" s="2" t="s">
        <v>1524</v>
      </c>
      <c r="F1041" s="9" t="n">
        <f aca="false">Precios!N1041</f>
        <v>158</v>
      </c>
      <c r="G1041" s="2" t="n">
        <v>125</v>
      </c>
      <c r="H1041" s="10" t="str">
        <f aca="false">Parámetros!$B$28</f>
        <v>Nuevo</v>
      </c>
      <c r="I1041" s="10" t="str">
        <f aca="false">Parámetros!$B$29</f>
        <v>Clásica</v>
      </c>
      <c r="J1041" s="11" t="s">
        <v>10755</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c r="P1041" s="2" t="s">
        <v>8776</v>
      </c>
      <c r="Q1041" s="2" t="s">
        <v>2999</v>
      </c>
      <c r="R1041" s="2" t="s">
        <v>10756</v>
      </c>
      <c r="S1041" s="2" t="s">
        <v>10756</v>
      </c>
      <c r="T1041" s="2" t="s">
        <v>10614</v>
      </c>
      <c r="U1041" s="2" t="n">
        <v>500</v>
      </c>
      <c r="V1041" s="2" t="s">
        <v>77</v>
      </c>
      <c r="W1041" s="2" t="n">
        <v>1</v>
      </c>
      <c r="X1041" s="2"/>
      <c r="Y1041" s="2"/>
      <c r="Z1041" s="2"/>
      <c r="AA1041" s="2"/>
      <c r="AB1041" s="2"/>
      <c r="AC1041" s="2"/>
      <c r="AD1041" s="2"/>
      <c r="AE1041" s="2"/>
      <c r="AF1041" s="2"/>
      <c r="AG1041" s="2" t="s">
        <v>10757</v>
      </c>
      <c r="AH1041" s="2" t="s">
        <v>10758</v>
      </c>
      <c r="AI1041" s="2"/>
      <c r="AJ1041" s="2"/>
      <c r="AK1041" s="2"/>
      <c r="AL1041" s="2"/>
      <c r="AM1041" s="2"/>
      <c r="AN1041" s="2" t="s">
        <v>172</v>
      </c>
      <c r="AO1041" s="2" t="s">
        <v>10759</v>
      </c>
      <c r="AP1041" s="2" t="s">
        <v>89</v>
      </c>
    </row>
    <row r="1042" customFormat="false" ht="15" hidden="false" customHeight="false" outlineLevel="0" collapsed="false">
      <c r="A1042" s="8" t="s">
        <v>10760</v>
      </c>
      <c r="B1042" s="8" t="s">
        <v>10760</v>
      </c>
      <c r="C1042" s="2" t="s">
        <v>10761</v>
      </c>
      <c r="D1042" s="2" t="s">
        <v>10762</v>
      </c>
      <c r="E1042" s="2" t="s">
        <v>10763</v>
      </c>
      <c r="F1042" s="9" t="n">
        <f aca="false">Precios!N1042</f>
        <v>88</v>
      </c>
      <c r="G1042" s="2" t="n">
        <v>30</v>
      </c>
      <c r="H1042" s="10" t="str">
        <f aca="false">Parámetros!$B$28</f>
        <v>Nuevo</v>
      </c>
      <c r="I1042" s="10" t="str">
        <f aca="false">Parámetros!$B$29</f>
        <v>Clásica</v>
      </c>
      <c r="J1042" s="11" t="s">
        <v>10764</v>
      </c>
      <c r="K1042" s="10" t="str">
        <f aca="false">Parámetros!$B$30</f>
        <v>Mercado Envíos</v>
      </c>
      <c r="L1042" s="2" t="str">
        <f aca="false">IF(F1042&gt;=Parámetros!$B$7,"Envío gratis (obligatorio en Mercado Libre)",Parámetros!$B$31)</f>
        <v>A cargo del comprador</v>
      </c>
      <c r="M1042" s="10" t="str">
        <f aca="false">Parámetros!$B$32</f>
        <v>No acepto</v>
      </c>
      <c r="N1042" s="10" t="str">
        <f aca="false">Parámetros!$B$33</f>
        <v>Sin garantía</v>
      </c>
      <c r="O1042" s="2"/>
      <c r="P1042" s="2" t="s">
        <v>4411</v>
      </c>
      <c r="Q1042" s="2"/>
      <c r="R1042" s="2" t="s">
        <v>10765</v>
      </c>
      <c r="S1042" s="2" t="s">
        <v>10766</v>
      </c>
      <c r="T1042" s="2" t="s">
        <v>10767</v>
      </c>
      <c r="U1042" s="2" t="n">
        <v>450</v>
      </c>
      <c r="V1042" s="2" t="s">
        <v>77</v>
      </c>
      <c r="W1042" s="2" t="n">
        <v>1</v>
      </c>
      <c r="X1042" s="2"/>
      <c r="Y1042" s="2"/>
      <c r="Z1042" s="2"/>
      <c r="AA1042" s="2"/>
      <c r="AB1042" s="2"/>
      <c r="AC1042" s="2"/>
      <c r="AD1042" s="2"/>
      <c r="AE1042" s="2" t="s">
        <v>9953</v>
      </c>
      <c r="AF1042" s="2"/>
      <c r="AG1042" s="2" t="s">
        <v>10768</v>
      </c>
      <c r="AH1042" s="2" t="s">
        <v>10769</v>
      </c>
      <c r="AI1042" s="2"/>
      <c r="AJ1042" s="2"/>
      <c r="AK1042" s="2"/>
      <c r="AL1042" s="2"/>
      <c r="AM1042" s="2"/>
      <c r="AN1042" s="2" t="s">
        <v>172</v>
      </c>
      <c r="AO1042" s="2" t="s">
        <v>10770</v>
      </c>
      <c r="AP1042" s="2" t="s">
        <v>89</v>
      </c>
    </row>
    <row r="1043" customFormat="false" ht="15" hidden="false" customHeight="false" outlineLevel="0" collapsed="false">
      <c r="A1043" s="8" t="s">
        <v>10771</v>
      </c>
      <c r="B1043" s="8" t="s">
        <v>10771</v>
      </c>
      <c r="C1043" s="2" t="s">
        <v>10772</v>
      </c>
      <c r="D1043" s="2" t="s">
        <v>2118</v>
      </c>
      <c r="E1043" s="2" t="s">
        <v>2119</v>
      </c>
      <c r="F1043" s="9" t="n">
        <f aca="false">Precios!N1043</f>
        <v>89</v>
      </c>
      <c r="G1043" s="2" t="n">
        <v>131</v>
      </c>
      <c r="H1043" s="10" t="str">
        <f aca="false">Parámetros!$B$28</f>
        <v>Nuevo</v>
      </c>
      <c r="I1043" s="10" t="str">
        <f aca="false">Parámetros!$B$29</f>
        <v>Clásica</v>
      </c>
      <c r="J1043" s="11" t="s">
        <v>10773</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c r="P1043" s="2" t="s">
        <v>2121</v>
      </c>
      <c r="Q1043" s="2"/>
      <c r="R1043" s="2" t="s">
        <v>10774</v>
      </c>
      <c r="S1043" s="2" t="s">
        <v>4769</v>
      </c>
      <c r="T1043" s="2" t="s">
        <v>10775</v>
      </c>
      <c r="U1043" s="2" t="n">
        <v>200</v>
      </c>
      <c r="V1043" s="2" t="s">
        <v>100</v>
      </c>
      <c r="W1043" s="2" t="n">
        <v>1</v>
      </c>
      <c r="X1043" s="2"/>
      <c r="Y1043" s="2"/>
      <c r="Z1043" s="2"/>
      <c r="AA1043" s="2"/>
      <c r="AB1043" s="2"/>
      <c r="AC1043" s="2"/>
      <c r="AD1043" s="2"/>
      <c r="AE1043" s="2"/>
      <c r="AF1043" s="2"/>
      <c r="AG1043" s="2" t="s">
        <v>10776</v>
      </c>
      <c r="AH1043" s="2" t="s">
        <v>10777</v>
      </c>
      <c r="AI1043" s="2"/>
      <c r="AJ1043" s="2"/>
      <c r="AK1043" s="2"/>
      <c r="AL1043" s="2"/>
      <c r="AM1043" s="2"/>
      <c r="AN1043" s="2" t="s">
        <v>172</v>
      </c>
      <c r="AO1043" s="2" t="s">
        <v>10778</v>
      </c>
      <c r="AP1043" s="2" t="s">
        <v>89</v>
      </c>
    </row>
    <row r="1044" customFormat="false" ht="15" hidden="false" customHeight="false" outlineLevel="0" collapsed="false">
      <c r="A1044" s="8" t="s">
        <v>10779</v>
      </c>
      <c r="B1044" s="8" t="s">
        <v>10779</v>
      </c>
      <c r="C1044" s="2" t="s">
        <v>10780</v>
      </c>
      <c r="D1044" s="2" t="s">
        <v>993</v>
      </c>
      <c r="E1044" s="2" t="s">
        <v>994</v>
      </c>
      <c r="F1044" s="9" t="n">
        <f aca="false">Precios!N1044</f>
        <v>616</v>
      </c>
      <c r="G1044" s="2" t="n">
        <v>0</v>
      </c>
      <c r="H1044" s="10" t="str">
        <f aca="false">Parámetros!$B$28</f>
        <v>Nuevo</v>
      </c>
      <c r="I1044" s="10" t="str">
        <f aca="false">Parámetros!$B$29</f>
        <v>Clásica</v>
      </c>
      <c r="J1044" s="11" t="s">
        <v>10781</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10782</v>
      </c>
      <c r="Q1044" s="2" t="s">
        <v>1084</v>
      </c>
      <c r="R1044" s="2" t="s">
        <v>10783</v>
      </c>
      <c r="S1044" s="2"/>
      <c r="T1044" s="2" t="s">
        <v>1290</v>
      </c>
      <c r="U1044" s="2" t="n">
        <v>12</v>
      </c>
      <c r="V1044" s="2" t="s">
        <v>1291</v>
      </c>
      <c r="W1044" s="2" t="n">
        <v>1</v>
      </c>
      <c r="X1044" s="2" t="s">
        <v>10784</v>
      </c>
      <c r="Y1044" s="2" t="s">
        <v>10785</v>
      </c>
      <c r="Z1044" s="2" t="s">
        <v>1294</v>
      </c>
      <c r="AA1044" s="2"/>
      <c r="AB1044" s="2"/>
      <c r="AC1044" s="2"/>
      <c r="AD1044" s="2"/>
      <c r="AE1044" s="2"/>
      <c r="AF1044" s="2"/>
      <c r="AG1044" s="2" t="s">
        <v>10786</v>
      </c>
      <c r="AH1044" s="2" t="s">
        <v>10787</v>
      </c>
      <c r="AI1044" s="2"/>
      <c r="AJ1044" s="2"/>
      <c r="AK1044" s="2"/>
      <c r="AL1044" s="2"/>
      <c r="AM1044" s="2"/>
      <c r="AN1044" s="2" t="s">
        <v>87</v>
      </c>
      <c r="AO1044" s="2" t="s">
        <v>10788</v>
      </c>
      <c r="AP1044" s="2" t="s">
        <v>89</v>
      </c>
    </row>
    <row r="1045" customFormat="false" ht="15" hidden="false" customHeight="false" outlineLevel="0" collapsed="false">
      <c r="A1045" s="8" t="s">
        <v>10789</v>
      </c>
      <c r="B1045" s="8" t="s">
        <v>10789</v>
      </c>
      <c r="C1045" s="2" t="s">
        <v>10790</v>
      </c>
      <c r="D1045" s="2" t="s">
        <v>345</v>
      </c>
      <c r="E1045" s="2" t="s">
        <v>346</v>
      </c>
      <c r="F1045" s="9" t="n">
        <f aca="false">Precios!N1045</f>
        <v>814</v>
      </c>
      <c r="G1045" s="2" t="n">
        <v>28</v>
      </c>
      <c r="H1045" s="10" t="str">
        <f aca="false">Parámetros!$B$28</f>
        <v>Nuevo</v>
      </c>
      <c r="I1045" s="10" t="str">
        <f aca="false">Parámetros!$B$29</f>
        <v>Clásica</v>
      </c>
      <c r="J1045" s="11" t="s">
        <v>10791</v>
      </c>
      <c r="K1045" s="10" t="str">
        <f aca="false">Parámetros!$B$30</f>
        <v>Mercado Envíos</v>
      </c>
      <c r="L1045" s="2" t="str">
        <f aca="false">IF(F1045&gt;=Parámetros!$B$7,"Envío gratis (obligatorio en Mercado Libre)",Parámetros!$B$31)</f>
        <v>Envío gratis (obligatorio en Mercado Libre)</v>
      </c>
      <c r="M1045" s="10" t="str">
        <f aca="false">Parámetros!$B$32</f>
        <v>No acepto</v>
      </c>
      <c r="N1045" s="10" t="str">
        <f aca="false">Parámetros!$B$33</f>
        <v>Sin garantía</v>
      </c>
      <c r="O1045" s="2"/>
      <c r="P1045" s="2" t="s">
        <v>10792</v>
      </c>
      <c r="Q1045" s="2" t="s">
        <v>1022</v>
      </c>
      <c r="R1045" s="2"/>
      <c r="S1045" s="2"/>
      <c r="T1045" s="2" t="s">
        <v>149</v>
      </c>
      <c r="U1045" s="2" t="n">
        <v>20</v>
      </c>
      <c r="V1045" s="2" t="s">
        <v>130</v>
      </c>
      <c r="W1045" s="2" t="n">
        <v>1</v>
      </c>
      <c r="X1045" s="2" t="s">
        <v>10793</v>
      </c>
      <c r="Y1045" s="2" t="s">
        <v>1417</v>
      </c>
      <c r="Z1045" s="2" t="s">
        <v>133</v>
      </c>
      <c r="AA1045" s="2"/>
      <c r="AB1045" s="2"/>
      <c r="AC1045" s="2"/>
      <c r="AD1045" s="2"/>
      <c r="AE1045" s="2"/>
      <c r="AF1045" s="2"/>
      <c r="AG1045" s="2" t="s">
        <v>10794</v>
      </c>
      <c r="AH1045" s="2" t="s">
        <v>10795</v>
      </c>
      <c r="AI1045" s="2"/>
      <c r="AJ1045" s="2"/>
      <c r="AK1045" s="2"/>
      <c r="AL1045" s="2"/>
      <c r="AM1045" s="2"/>
      <c r="AN1045" s="2" t="s">
        <v>87</v>
      </c>
      <c r="AO1045" s="2" t="s">
        <v>10796</v>
      </c>
      <c r="AP1045" s="2" t="s">
        <v>89</v>
      </c>
    </row>
    <row r="1046" customFormat="false" ht="15" hidden="false" customHeight="false" outlineLevel="0" collapsed="false">
      <c r="A1046" s="8" t="s">
        <v>10797</v>
      </c>
      <c r="B1046" s="8" t="s">
        <v>10797</v>
      </c>
      <c r="C1046" s="2" t="s">
        <v>10798</v>
      </c>
      <c r="D1046" s="2" t="s">
        <v>963</v>
      </c>
      <c r="E1046" s="2" t="s">
        <v>964</v>
      </c>
      <c r="F1046" s="9" t="n">
        <f aca="false">Precios!N1046</f>
        <v>1128</v>
      </c>
      <c r="G1046" s="2" t="n">
        <v>12</v>
      </c>
      <c r="H1046" s="10" t="str">
        <f aca="false">Parámetros!$B$28</f>
        <v>Nuevo</v>
      </c>
      <c r="I1046" s="10" t="str">
        <f aca="false">Parámetros!$B$29</f>
        <v>Clásica</v>
      </c>
      <c r="J1046" s="11" t="s">
        <v>10799</v>
      </c>
      <c r="K1046" s="10" t="str">
        <f aca="false">Parámetros!$B$30</f>
        <v>Mercado Envíos</v>
      </c>
      <c r="L1046" s="2" t="str">
        <f aca="false">IF(F1046&gt;=Parámetros!$B$7,"Envío gratis (obligatorio en Mercado Libre)",Parámetros!$B$31)</f>
        <v>Envío gratis (obligatorio en Mercado Libre)</v>
      </c>
      <c r="M1046" s="10" t="str">
        <f aca="false">Parámetros!$B$32</f>
        <v>No acepto</v>
      </c>
      <c r="N1046" s="10" t="str">
        <f aca="false">Parámetros!$B$33</f>
        <v>Sin garantía</v>
      </c>
      <c r="O1046" s="2"/>
      <c r="P1046" s="2" t="s">
        <v>10800</v>
      </c>
      <c r="Q1046" s="2" t="s">
        <v>1084</v>
      </c>
      <c r="R1046" s="2"/>
      <c r="S1046" s="2"/>
      <c r="T1046" s="2" t="s">
        <v>149</v>
      </c>
      <c r="U1046" s="2" t="n">
        <v>28</v>
      </c>
      <c r="V1046" s="2" t="s">
        <v>130</v>
      </c>
      <c r="W1046" s="2" t="n">
        <v>1</v>
      </c>
      <c r="X1046" s="2" t="s">
        <v>10801</v>
      </c>
      <c r="Y1046" s="2" t="s">
        <v>10802</v>
      </c>
      <c r="Z1046" s="2" t="s">
        <v>133</v>
      </c>
      <c r="AA1046" s="2"/>
      <c r="AB1046" s="2"/>
      <c r="AC1046" s="2"/>
      <c r="AD1046" s="2"/>
      <c r="AE1046" s="2"/>
      <c r="AF1046" s="2" t="s">
        <v>10803</v>
      </c>
      <c r="AG1046" s="2" t="s">
        <v>10804</v>
      </c>
      <c r="AH1046" s="2" t="s">
        <v>10805</v>
      </c>
      <c r="AI1046" s="2" t="s">
        <v>10806</v>
      </c>
      <c r="AJ1046" s="2"/>
      <c r="AK1046" s="2"/>
      <c r="AL1046" s="2"/>
      <c r="AM1046" s="2"/>
      <c r="AN1046" s="2" t="s">
        <v>87</v>
      </c>
      <c r="AO1046" s="2" t="s">
        <v>10807</v>
      </c>
      <c r="AP1046" s="2" t="s">
        <v>89</v>
      </c>
    </row>
    <row r="1047" customFormat="false" ht="15" hidden="false" customHeight="false" outlineLevel="0" collapsed="false">
      <c r="A1047" s="8" t="s">
        <v>10808</v>
      </c>
      <c r="B1047" s="8" t="s">
        <v>10808</v>
      </c>
      <c r="C1047" s="2" t="s">
        <v>10809</v>
      </c>
      <c r="D1047" s="2" t="s">
        <v>4135</v>
      </c>
      <c r="E1047" s="2" t="s">
        <v>4136</v>
      </c>
      <c r="F1047" s="9" t="n">
        <f aca="false">Precios!N1047</f>
        <v>69</v>
      </c>
      <c r="G1047" s="2" t="n">
        <v>18</v>
      </c>
      <c r="H1047" s="10" t="str">
        <f aca="false">Parámetros!$B$28</f>
        <v>Nuevo</v>
      </c>
      <c r="I1047" s="10" t="str">
        <f aca="false">Parámetros!$B$29</f>
        <v>Clásica</v>
      </c>
      <c r="J1047" s="11" t="s">
        <v>10810</v>
      </c>
      <c r="K1047" s="10" t="str">
        <f aca="false">Parámetros!$B$30</f>
        <v>Mercado Envíos</v>
      </c>
      <c r="L1047" s="2" t="str">
        <f aca="false">IF(F1047&gt;=Parámetros!$B$7,"Envío gratis (obligatorio en Mercado Libre)",Parámetros!$B$31)</f>
        <v>A cargo del comprador</v>
      </c>
      <c r="M1047" s="10" t="str">
        <f aca="false">Parámetros!$B$32</f>
        <v>No acepto</v>
      </c>
      <c r="N1047" s="10" t="str">
        <f aca="false">Parámetros!$B$33</f>
        <v>Sin garantía</v>
      </c>
      <c r="O1047" s="2"/>
      <c r="P1047" s="2" t="s">
        <v>1526</v>
      </c>
      <c r="Q1047" s="2" t="s">
        <v>332</v>
      </c>
      <c r="R1047" s="2" t="s">
        <v>8397</v>
      </c>
      <c r="S1047" s="2" t="s">
        <v>10811</v>
      </c>
      <c r="T1047" s="2" t="s">
        <v>10812</v>
      </c>
      <c r="U1047" s="2" t="n">
        <v>2</v>
      </c>
      <c r="V1047" s="2" t="s">
        <v>168</v>
      </c>
      <c r="W1047" s="2" t="n">
        <v>2</v>
      </c>
      <c r="X1047" s="2"/>
      <c r="Y1047" s="2"/>
      <c r="Z1047" s="2"/>
      <c r="AA1047" s="2"/>
      <c r="AB1047" s="2"/>
      <c r="AC1047" s="2"/>
      <c r="AD1047" s="2"/>
      <c r="AE1047" s="2"/>
      <c r="AF1047" s="2"/>
      <c r="AG1047" s="2" t="s">
        <v>10813</v>
      </c>
      <c r="AH1047" s="2" t="s">
        <v>10814</v>
      </c>
      <c r="AI1047" s="2"/>
      <c r="AJ1047" s="2"/>
      <c r="AK1047" s="2"/>
      <c r="AL1047" s="2"/>
      <c r="AM1047" s="2"/>
      <c r="AN1047" s="2" t="s">
        <v>172</v>
      </c>
      <c r="AO1047" s="2" t="s">
        <v>10815</v>
      </c>
      <c r="AP1047" s="2" t="s">
        <v>89</v>
      </c>
    </row>
    <row r="1048" customFormat="false" ht="15" hidden="false" customHeight="false" outlineLevel="0" collapsed="false">
      <c r="A1048" s="8" t="s">
        <v>10816</v>
      </c>
      <c r="B1048" s="8" t="s">
        <v>10816</v>
      </c>
      <c r="C1048" s="2" t="s">
        <v>10817</v>
      </c>
      <c r="D1048" s="2" t="s">
        <v>121</v>
      </c>
      <c r="E1048" s="2" t="s">
        <v>122</v>
      </c>
      <c r="F1048" s="9" t="n">
        <f aca="false">Precios!N1048</f>
        <v>959</v>
      </c>
      <c r="G1048" s="2" t="n">
        <v>0</v>
      </c>
      <c r="H1048" s="10" t="str">
        <f aca="false">Parámetros!$B$28</f>
        <v>Nuevo</v>
      </c>
      <c r="I1048" s="10" t="str">
        <f aca="false">Parámetros!$B$29</f>
        <v>Clásica</v>
      </c>
      <c r="J1048" s="11" t="s">
        <v>10818</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c r="P1048" s="2" t="s">
        <v>5681</v>
      </c>
      <c r="Q1048" s="2" t="s">
        <v>126</v>
      </c>
      <c r="R1048" s="2"/>
      <c r="S1048" s="2"/>
      <c r="T1048" s="2" t="s">
        <v>1009</v>
      </c>
      <c r="U1048" s="2" t="n">
        <v>30</v>
      </c>
      <c r="V1048" s="2" t="s">
        <v>1575</v>
      </c>
      <c r="W1048" s="2" t="n">
        <v>1</v>
      </c>
      <c r="X1048" s="2" t="s">
        <v>5683</v>
      </c>
      <c r="Y1048" s="2" t="s">
        <v>2046</v>
      </c>
      <c r="Z1048" s="2" t="s">
        <v>133</v>
      </c>
      <c r="AA1048" s="2"/>
      <c r="AB1048" s="2"/>
      <c r="AC1048" s="2"/>
      <c r="AD1048" s="2"/>
      <c r="AE1048" s="2"/>
      <c r="AF1048" s="2" t="s">
        <v>5685</v>
      </c>
      <c r="AG1048" s="2" t="s">
        <v>10819</v>
      </c>
      <c r="AH1048" s="2" t="s">
        <v>10820</v>
      </c>
      <c r="AI1048" s="2"/>
      <c r="AJ1048" s="2"/>
      <c r="AK1048" s="2"/>
      <c r="AL1048" s="2"/>
      <c r="AM1048" s="2"/>
      <c r="AN1048" s="2" t="s">
        <v>87</v>
      </c>
      <c r="AO1048" s="2" t="s">
        <v>10821</v>
      </c>
      <c r="AP1048" s="2" t="s">
        <v>89</v>
      </c>
    </row>
    <row r="1049" customFormat="false" ht="15" hidden="false" customHeight="false" outlineLevel="0" collapsed="false">
      <c r="A1049" s="8" t="s">
        <v>10822</v>
      </c>
      <c r="B1049" s="8" t="s">
        <v>10822</v>
      </c>
      <c r="C1049" s="2" t="s">
        <v>10823</v>
      </c>
      <c r="D1049" s="2" t="s">
        <v>1641</v>
      </c>
      <c r="E1049" s="2" t="s">
        <v>1642</v>
      </c>
      <c r="F1049" s="9" t="n">
        <f aca="false">Precios!N1049</f>
        <v>397</v>
      </c>
      <c r="G1049" s="2" t="n">
        <v>48</v>
      </c>
      <c r="H1049" s="10" t="str">
        <f aca="false">Parámetros!$B$28</f>
        <v>Nuevo</v>
      </c>
      <c r="I1049" s="10" t="str">
        <f aca="false">Parámetros!$B$29</f>
        <v>Clásica</v>
      </c>
      <c r="J1049" s="11" t="s">
        <v>10824</v>
      </c>
      <c r="K1049" s="10" t="str">
        <f aca="false">Parámetros!$B$30</f>
        <v>Mercado Envíos</v>
      </c>
      <c r="L1049" s="2" t="str">
        <f aca="false">IF(F1049&gt;=Parámetros!$B$7,"Envío gratis (obligatorio en Mercado Libre)",Parámetros!$B$31)</f>
        <v>Envío gratis (obligatorio en Mercado Libre)</v>
      </c>
      <c r="M1049" s="10" t="str">
        <f aca="false">Parámetros!$B$32</f>
        <v>No acepto</v>
      </c>
      <c r="N1049" s="10" t="str">
        <f aca="false">Parámetros!$B$33</f>
        <v>Sin garantía</v>
      </c>
      <c r="O1049" s="2"/>
      <c r="P1049" s="2" t="s">
        <v>10825</v>
      </c>
      <c r="Q1049" s="2" t="s">
        <v>73</v>
      </c>
      <c r="R1049" s="2"/>
      <c r="S1049" s="2"/>
      <c r="T1049" s="2" t="s">
        <v>2086</v>
      </c>
      <c r="U1049" s="2" t="n">
        <v>30</v>
      </c>
      <c r="V1049" s="2" t="s">
        <v>100</v>
      </c>
      <c r="W1049" s="2" t="n">
        <v>1</v>
      </c>
      <c r="X1049" s="2" t="s">
        <v>10826</v>
      </c>
      <c r="Y1049" s="2" t="s">
        <v>10827</v>
      </c>
      <c r="Z1049" s="2" t="s">
        <v>337</v>
      </c>
      <c r="AA1049" s="2"/>
      <c r="AB1049" s="2"/>
      <c r="AC1049" s="2"/>
      <c r="AD1049" s="2"/>
      <c r="AE1049" s="2"/>
      <c r="AF1049" s="2" t="s">
        <v>10828</v>
      </c>
      <c r="AG1049" s="2" t="s">
        <v>10829</v>
      </c>
      <c r="AH1049" s="2" t="s">
        <v>10830</v>
      </c>
      <c r="AI1049" s="2"/>
      <c r="AJ1049" s="2"/>
      <c r="AK1049" s="2"/>
      <c r="AL1049" s="2"/>
      <c r="AM1049" s="2"/>
      <c r="AN1049" s="2" t="s">
        <v>87</v>
      </c>
      <c r="AO1049" s="2" t="s">
        <v>10831</v>
      </c>
      <c r="AP1049" s="2" t="s">
        <v>89</v>
      </c>
    </row>
    <row r="1050" customFormat="false" ht="15" hidden="false" customHeight="false" outlineLevel="0" collapsed="false">
      <c r="A1050" s="8" t="s">
        <v>10832</v>
      </c>
      <c r="B1050" s="8" t="s">
        <v>10832</v>
      </c>
      <c r="C1050" s="2" t="s">
        <v>10833</v>
      </c>
      <c r="D1050" s="2" t="s">
        <v>963</v>
      </c>
      <c r="E1050" s="2" t="s">
        <v>964</v>
      </c>
      <c r="F1050" s="9" t="n">
        <f aca="false">Precios!N1050</f>
        <v>811</v>
      </c>
      <c r="G1050" s="2" t="n">
        <v>12</v>
      </c>
      <c r="H1050" s="10" t="str">
        <f aca="false">Parámetros!$B$28</f>
        <v>Nuevo</v>
      </c>
      <c r="I1050" s="10" t="str">
        <f aca="false">Parámetros!$B$29</f>
        <v>Clásica</v>
      </c>
      <c r="J1050" s="11" t="s">
        <v>10834</v>
      </c>
      <c r="K1050" s="10" t="str">
        <f aca="false">Parámetros!$B$30</f>
        <v>Mercado Envíos</v>
      </c>
      <c r="L1050" s="2" t="str">
        <f aca="false">IF(F1050&gt;=Parámetros!$B$7,"Envío gratis (obligatorio en Mercado Libre)",Parámetros!$B$31)</f>
        <v>Envío gratis (obligatorio en Mercado Libre)</v>
      </c>
      <c r="M1050" s="10" t="str">
        <f aca="false">Parámetros!$B$32</f>
        <v>No acepto</v>
      </c>
      <c r="N1050" s="10" t="str">
        <f aca="false">Parámetros!$B$33</f>
        <v>Sin garantía</v>
      </c>
      <c r="O1050" s="2"/>
      <c r="P1050" s="2" t="s">
        <v>10835</v>
      </c>
      <c r="Q1050" s="2" t="s">
        <v>2747</v>
      </c>
      <c r="R1050" s="2" t="s">
        <v>10835</v>
      </c>
      <c r="S1050" s="2"/>
      <c r="T1050" s="2" t="s">
        <v>4977</v>
      </c>
      <c r="U1050" s="2" t="n">
        <v>28</v>
      </c>
      <c r="V1050" s="2" t="s">
        <v>130</v>
      </c>
      <c r="W1050" s="2" t="n">
        <v>28</v>
      </c>
      <c r="X1050" s="2" t="s">
        <v>10836</v>
      </c>
      <c r="Y1050" s="2" t="s">
        <v>10837</v>
      </c>
      <c r="Z1050" s="2" t="s">
        <v>133</v>
      </c>
      <c r="AA1050" s="2" t="s">
        <v>81</v>
      </c>
      <c r="AB1050" s="2"/>
      <c r="AC1050" s="2"/>
      <c r="AD1050" s="2"/>
      <c r="AE1050" s="2"/>
      <c r="AF1050" s="2" t="s">
        <v>10838</v>
      </c>
      <c r="AG1050" s="2" t="s">
        <v>10839</v>
      </c>
      <c r="AH1050" s="2" t="s">
        <v>10840</v>
      </c>
      <c r="AI1050" s="2"/>
      <c r="AJ1050" s="2"/>
      <c r="AK1050" s="2"/>
      <c r="AL1050" s="2"/>
      <c r="AM1050" s="2"/>
      <c r="AN1050" s="2" t="s">
        <v>87</v>
      </c>
      <c r="AO1050" s="2" t="s">
        <v>10841</v>
      </c>
      <c r="AP1050" s="2" t="s">
        <v>89</v>
      </c>
    </row>
    <row r="1051" customFormat="false" ht="15" hidden="false" customHeight="false" outlineLevel="0" collapsed="false">
      <c r="A1051" s="8" t="s">
        <v>10842</v>
      </c>
      <c r="B1051" s="8" t="s">
        <v>10842</v>
      </c>
      <c r="C1051" s="2" t="s">
        <v>10843</v>
      </c>
      <c r="D1051" s="2" t="s">
        <v>159</v>
      </c>
      <c r="E1051" s="2" t="s">
        <v>160</v>
      </c>
      <c r="F1051" s="9" t="n">
        <f aca="false">Precios!N1051</f>
        <v>299</v>
      </c>
      <c r="G1051" s="2" t="n">
        <v>59</v>
      </c>
      <c r="H1051" s="10" t="str">
        <f aca="false">Parámetros!$B$28</f>
        <v>Nuevo</v>
      </c>
      <c r="I1051" s="10" t="str">
        <f aca="false">Parámetros!$B$29</f>
        <v>Clásica</v>
      </c>
      <c r="J1051" s="11" t="s">
        <v>10844</v>
      </c>
      <c r="K1051" s="10" t="str">
        <f aca="false">Parámetros!$B$30</f>
        <v>Mercado Envíos</v>
      </c>
      <c r="L1051" s="2" t="str">
        <f aca="false">IF(F1051&gt;=Parámetros!$B$7,"Envío gratis (obligatorio en Mercado Libre)",Parámetros!$B$31)</f>
        <v>Envío gratis (obligatorio en Mercado Libre)</v>
      </c>
      <c r="M1051" s="10" t="str">
        <f aca="false">Parámetros!$B$32</f>
        <v>No acepto</v>
      </c>
      <c r="N1051" s="10" t="str">
        <f aca="false">Parámetros!$B$33</f>
        <v>Sin garantía</v>
      </c>
      <c r="O1051" s="2" t="s">
        <v>10845</v>
      </c>
      <c r="P1051" s="2" t="s">
        <v>227</v>
      </c>
      <c r="Q1051" s="2" t="s">
        <v>164</v>
      </c>
      <c r="R1051" s="2" t="s">
        <v>10123</v>
      </c>
      <c r="S1051" s="2" t="s">
        <v>10846</v>
      </c>
      <c r="T1051" s="2" t="s">
        <v>5644</v>
      </c>
      <c r="U1051" s="2" t="n">
        <v>40</v>
      </c>
      <c r="V1051" s="2" t="s">
        <v>168</v>
      </c>
      <c r="W1051" s="2" t="n">
        <v>40</v>
      </c>
      <c r="X1051" s="2"/>
      <c r="Y1051" s="2"/>
      <c r="Z1051" s="2"/>
      <c r="AA1051" s="2" t="s">
        <v>178</v>
      </c>
      <c r="AB1051" s="2" t="s">
        <v>10847</v>
      </c>
      <c r="AC1051" s="2"/>
      <c r="AD1051" s="2" t="s">
        <v>103</v>
      </c>
      <c r="AE1051" s="2"/>
      <c r="AF1051" s="2"/>
      <c r="AG1051" s="2" t="s">
        <v>10848</v>
      </c>
      <c r="AH1051" s="2" t="s">
        <v>10849</v>
      </c>
      <c r="AI1051" s="2"/>
      <c r="AJ1051" s="2"/>
      <c r="AK1051" s="2"/>
      <c r="AL1051" s="2"/>
      <c r="AM1051" s="2"/>
      <c r="AN1051" s="2" t="s">
        <v>172</v>
      </c>
      <c r="AO1051" s="2" t="s">
        <v>10850</v>
      </c>
      <c r="AP1051" s="2" t="s">
        <v>89</v>
      </c>
    </row>
    <row r="1052" customFormat="false" ht="15" hidden="false" customHeight="false" outlineLevel="0" collapsed="false">
      <c r="A1052" s="8" t="s">
        <v>10851</v>
      </c>
      <c r="B1052" s="8" t="s">
        <v>10851</v>
      </c>
      <c r="C1052" s="2" t="s">
        <v>10852</v>
      </c>
      <c r="D1052" s="2" t="s">
        <v>141</v>
      </c>
      <c r="E1052" s="2" t="s">
        <v>142</v>
      </c>
      <c r="F1052" s="9" t="n">
        <f aca="false">Precios!N1052</f>
        <v>148</v>
      </c>
      <c r="G1052" s="2" t="n">
        <v>272</v>
      </c>
      <c r="H1052" s="10" t="str">
        <f aca="false">Parámetros!$B$28</f>
        <v>Nuevo</v>
      </c>
      <c r="I1052" s="10" t="str">
        <f aca="false">Parámetros!$B$29</f>
        <v>Clásica</v>
      </c>
      <c r="J1052" s="11" t="s">
        <v>10853</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c r="P1052" s="2" t="s">
        <v>10854</v>
      </c>
      <c r="Q1052" s="2" t="s">
        <v>7766</v>
      </c>
      <c r="R1052" s="2" t="s">
        <v>10854</v>
      </c>
      <c r="S1052" s="2"/>
      <c r="T1052" s="2" t="s">
        <v>10855</v>
      </c>
      <c r="U1052" s="2" t="n">
        <v>16</v>
      </c>
      <c r="V1052" s="2" t="s">
        <v>217</v>
      </c>
      <c r="W1052" s="2" t="n">
        <v>16</v>
      </c>
      <c r="X1052" s="2" t="s">
        <v>10856</v>
      </c>
      <c r="Y1052" s="2" t="s">
        <v>10857</v>
      </c>
      <c r="Z1052" s="2" t="s">
        <v>133</v>
      </c>
      <c r="AA1052" s="2"/>
      <c r="AB1052" s="2"/>
      <c r="AC1052" s="2"/>
      <c r="AD1052" s="2"/>
      <c r="AE1052" s="2"/>
      <c r="AF1052" s="2" t="s">
        <v>10858</v>
      </c>
      <c r="AG1052" s="2" t="s">
        <v>10859</v>
      </c>
      <c r="AH1052" s="2" t="s">
        <v>10860</v>
      </c>
      <c r="AI1052" s="2"/>
      <c r="AJ1052" s="2"/>
      <c r="AK1052" s="2"/>
      <c r="AL1052" s="2"/>
      <c r="AM1052" s="2"/>
      <c r="AN1052" s="2" t="s">
        <v>87</v>
      </c>
      <c r="AO1052" s="2" t="s">
        <v>10861</v>
      </c>
      <c r="AP1052" s="2" t="s">
        <v>89</v>
      </c>
    </row>
    <row r="1053" customFormat="false" ht="15" hidden="false" customHeight="false" outlineLevel="0" collapsed="false">
      <c r="A1053" s="8" t="s">
        <v>10862</v>
      </c>
      <c r="B1053" s="8" t="s">
        <v>10862</v>
      </c>
      <c r="C1053" s="2" t="s">
        <v>10863</v>
      </c>
      <c r="D1053" s="2" t="s">
        <v>141</v>
      </c>
      <c r="E1053" s="2" t="s">
        <v>142</v>
      </c>
      <c r="F1053" s="9" t="n">
        <f aca="false">Precios!N1053</f>
        <v>427</v>
      </c>
      <c r="G1053" s="2" t="n">
        <v>67</v>
      </c>
      <c r="H1053" s="10" t="str">
        <f aca="false">Parámetros!$B$28</f>
        <v>Nuevo</v>
      </c>
      <c r="I1053" s="10" t="str">
        <f aca="false">Parámetros!$B$29</f>
        <v>Clásica</v>
      </c>
      <c r="J1053" s="11" t="s">
        <v>10864</v>
      </c>
      <c r="K1053" s="10" t="str">
        <f aca="false">Parámetros!$B$30</f>
        <v>Mercado Envíos</v>
      </c>
      <c r="L1053" s="2" t="str">
        <f aca="false">IF(F1053&gt;=Parámetros!$B$7,"Envío gratis (obligatorio en Mercado Libre)",Parámetros!$B$31)</f>
        <v>Envío gratis (obligatorio en Mercado Libre)</v>
      </c>
      <c r="M1053" s="10" t="str">
        <f aca="false">Parámetros!$B$32</f>
        <v>No acepto</v>
      </c>
      <c r="N1053" s="10" t="str">
        <f aca="false">Parámetros!$B$33</f>
        <v>Sin garantía</v>
      </c>
      <c r="O1053" s="2"/>
      <c r="P1053" s="2" t="s">
        <v>3788</v>
      </c>
      <c r="Q1053" s="2" t="s">
        <v>830</v>
      </c>
      <c r="R1053" s="2" t="s">
        <v>3788</v>
      </c>
      <c r="S1053" s="2" t="s">
        <v>10865</v>
      </c>
      <c r="T1053" s="2" t="s">
        <v>10866</v>
      </c>
      <c r="U1053" s="2" t="n">
        <v>28</v>
      </c>
      <c r="V1053" s="2" t="s">
        <v>217</v>
      </c>
      <c r="W1053" s="2" t="n">
        <v>28</v>
      </c>
      <c r="X1053" s="2" t="s">
        <v>3789</v>
      </c>
      <c r="Y1053" s="2" t="s">
        <v>10867</v>
      </c>
      <c r="Z1053" s="2" t="s">
        <v>133</v>
      </c>
      <c r="AA1053" s="2" t="s">
        <v>81</v>
      </c>
      <c r="AB1053" s="2"/>
      <c r="AC1053" s="2"/>
      <c r="AD1053" s="2"/>
      <c r="AE1053" s="2"/>
      <c r="AF1053" s="2" t="s">
        <v>10868</v>
      </c>
      <c r="AG1053" s="2" t="s">
        <v>10869</v>
      </c>
      <c r="AH1053" s="2" t="s">
        <v>10870</v>
      </c>
      <c r="AI1053" s="2"/>
      <c r="AJ1053" s="2"/>
      <c r="AK1053" s="2"/>
      <c r="AL1053" s="2"/>
      <c r="AM1053" s="2"/>
      <c r="AN1053" s="2" t="s">
        <v>87</v>
      </c>
      <c r="AO1053" s="2" t="s">
        <v>10871</v>
      </c>
      <c r="AP1053" s="2" t="s">
        <v>89</v>
      </c>
    </row>
    <row r="1054" customFormat="false" ht="15" hidden="false" customHeight="false" outlineLevel="0" collapsed="false">
      <c r="A1054" s="8" t="s">
        <v>10872</v>
      </c>
      <c r="B1054" s="8" t="s">
        <v>10872</v>
      </c>
      <c r="C1054" s="2" t="s">
        <v>10873</v>
      </c>
      <c r="D1054" s="2" t="s">
        <v>4586</v>
      </c>
      <c r="E1054" s="2" t="s">
        <v>4587</v>
      </c>
      <c r="F1054" s="9" t="n">
        <f aca="false">Precios!N1054</f>
        <v>281</v>
      </c>
      <c r="G1054" s="2" t="n">
        <v>143</v>
      </c>
      <c r="H1054" s="10" t="str">
        <f aca="false">Parámetros!$B$28</f>
        <v>Nuevo</v>
      </c>
      <c r="I1054" s="10" t="str">
        <f aca="false">Parámetros!$B$29</f>
        <v>Clásica</v>
      </c>
      <c r="J1054" s="11" t="s">
        <v>10874</v>
      </c>
      <c r="K1054" s="10" t="str">
        <f aca="false">Parámetros!$B$30</f>
        <v>Mercado Envíos</v>
      </c>
      <c r="L1054" s="2" t="str">
        <f aca="false">IF(F1054&gt;=Parámetros!$B$7,"Envío gratis (obligatorio en Mercado Libre)",Parámetros!$B$31)</f>
        <v>A cargo del comprador</v>
      </c>
      <c r="M1054" s="10" t="str">
        <f aca="false">Parámetros!$B$32</f>
        <v>No acepto</v>
      </c>
      <c r="N1054" s="10" t="str">
        <f aca="false">Parámetros!$B$33</f>
        <v>Sin garantía</v>
      </c>
      <c r="O1054" s="2"/>
      <c r="P1054" s="2" t="s">
        <v>8135</v>
      </c>
      <c r="Q1054" s="2"/>
      <c r="R1054" s="2" t="s">
        <v>8136</v>
      </c>
      <c r="S1054" s="2" t="s">
        <v>8137</v>
      </c>
      <c r="T1054" s="2" t="s">
        <v>10875</v>
      </c>
      <c r="U1054" s="2" t="n">
        <v>24</v>
      </c>
      <c r="V1054" s="2" t="s">
        <v>8139</v>
      </c>
      <c r="W1054" s="2" t="n">
        <v>24</v>
      </c>
      <c r="X1054" s="2"/>
      <c r="Y1054" s="2"/>
      <c r="Z1054" s="2"/>
      <c r="AA1054" s="2"/>
      <c r="AB1054" s="2"/>
      <c r="AC1054" s="2"/>
      <c r="AD1054" s="2"/>
      <c r="AE1054" s="2"/>
      <c r="AF1054" s="2"/>
      <c r="AG1054" s="2" t="s">
        <v>10876</v>
      </c>
      <c r="AH1054" s="2"/>
      <c r="AI1054" s="2"/>
      <c r="AJ1054" s="2"/>
      <c r="AK1054" s="2"/>
      <c r="AL1054" s="2"/>
      <c r="AM1054" s="2"/>
      <c r="AN1054" s="2" t="s">
        <v>87</v>
      </c>
      <c r="AO1054" s="2" t="s">
        <v>10877</v>
      </c>
      <c r="AP1054" s="2" t="s">
        <v>89</v>
      </c>
    </row>
    <row r="1055" customFormat="false" ht="15" hidden="false" customHeight="false" outlineLevel="0" collapsed="false">
      <c r="A1055" s="8" t="s">
        <v>10878</v>
      </c>
      <c r="B1055" s="8" t="s">
        <v>10878</v>
      </c>
      <c r="C1055" s="2" t="s">
        <v>10879</v>
      </c>
      <c r="D1055" s="2" t="s">
        <v>10880</v>
      </c>
      <c r="E1055" s="2" t="s">
        <v>10881</v>
      </c>
      <c r="F1055" s="9" t="n">
        <f aca="false">Precios!N1055</f>
        <v>73</v>
      </c>
      <c r="G1055" s="2" t="n">
        <v>311</v>
      </c>
      <c r="H1055" s="10" t="str">
        <f aca="false">Parámetros!$B$28</f>
        <v>Nuevo</v>
      </c>
      <c r="I1055" s="10" t="str">
        <f aca="false">Parámetros!$B$29</f>
        <v>Clásica</v>
      </c>
      <c r="J1055" s="11" t="s">
        <v>10882</v>
      </c>
      <c r="K1055" s="10" t="str">
        <f aca="false">Parámetros!$B$30</f>
        <v>Mercado Envíos</v>
      </c>
      <c r="L1055" s="2" t="str">
        <f aca="false">IF(F1055&gt;=Parámetros!$B$7,"Envío gratis (obligatorio en Mercado Libre)",Parámetros!$B$31)</f>
        <v>A cargo del comprador</v>
      </c>
      <c r="M1055" s="10" t="str">
        <f aca="false">Parámetros!$B$32</f>
        <v>No acepto</v>
      </c>
      <c r="N1055" s="10" t="str">
        <f aca="false">Parámetros!$B$33</f>
        <v>Sin garantía</v>
      </c>
      <c r="O1055" s="2"/>
      <c r="P1055" s="2" t="s">
        <v>4411</v>
      </c>
      <c r="Q1055" s="2" t="s">
        <v>4411</v>
      </c>
      <c r="R1055" s="2" t="s">
        <v>10765</v>
      </c>
      <c r="S1055" s="2" t="s">
        <v>10765</v>
      </c>
      <c r="T1055" s="2" t="s">
        <v>10883</v>
      </c>
      <c r="U1055" s="2" t="n">
        <v>150</v>
      </c>
      <c r="V1055" s="2" t="s">
        <v>100</v>
      </c>
      <c r="W1055" s="2" t="n">
        <v>3</v>
      </c>
      <c r="X1055" s="2"/>
      <c r="Y1055" s="2"/>
      <c r="Z1055" s="2"/>
      <c r="AA1055" s="2"/>
      <c r="AB1055" s="2"/>
      <c r="AC1055" s="2"/>
      <c r="AD1055" s="2"/>
      <c r="AE1055" s="2" t="s">
        <v>4875</v>
      </c>
      <c r="AF1055" s="2"/>
      <c r="AG1055" s="2" t="s">
        <v>10884</v>
      </c>
      <c r="AH1055" s="2" t="s">
        <v>10885</v>
      </c>
      <c r="AI1055" s="2" t="s">
        <v>10886</v>
      </c>
      <c r="AJ1055" s="2"/>
      <c r="AK1055" s="2"/>
      <c r="AL1055" s="2"/>
      <c r="AM1055" s="2"/>
      <c r="AN1055" s="2" t="s">
        <v>172</v>
      </c>
      <c r="AO1055" s="2" t="s">
        <v>10887</v>
      </c>
      <c r="AP1055" s="2" t="s">
        <v>89</v>
      </c>
    </row>
    <row r="1056" customFormat="false" ht="15" hidden="false" customHeight="false" outlineLevel="0" collapsed="false">
      <c r="A1056" s="8" t="s">
        <v>10888</v>
      </c>
      <c r="B1056" s="8" t="s">
        <v>10888</v>
      </c>
      <c r="C1056" s="2" t="s">
        <v>10889</v>
      </c>
      <c r="D1056" s="2" t="s">
        <v>141</v>
      </c>
      <c r="E1056" s="2" t="s">
        <v>142</v>
      </c>
      <c r="F1056" s="9" t="n">
        <f aca="false">Precios!N1056</f>
        <v>299</v>
      </c>
      <c r="G1056" s="2" t="n">
        <v>10</v>
      </c>
      <c r="H1056" s="10" t="str">
        <f aca="false">Parámetros!$B$28</f>
        <v>Nuevo</v>
      </c>
      <c r="I1056" s="10" t="str">
        <f aca="false">Parámetros!$B$29</f>
        <v>Clásica</v>
      </c>
      <c r="J1056" s="11" t="s">
        <v>10890</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c r="P1056" s="2" t="s">
        <v>3119</v>
      </c>
      <c r="Q1056" s="2" t="s">
        <v>2747</v>
      </c>
      <c r="R1056" s="2" t="s">
        <v>3119</v>
      </c>
      <c r="S1056" s="2" t="s">
        <v>10891</v>
      </c>
      <c r="T1056" s="2" t="s">
        <v>8108</v>
      </c>
      <c r="U1056" s="2" t="n">
        <v>14</v>
      </c>
      <c r="V1056" s="2" t="s">
        <v>217</v>
      </c>
      <c r="W1056" s="2" t="n">
        <v>14</v>
      </c>
      <c r="X1056" s="2" t="s">
        <v>3789</v>
      </c>
      <c r="Y1056" s="2" t="s">
        <v>10867</v>
      </c>
      <c r="Z1056" s="2" t="s">
        <v>133</v>
      </c>
      <c r="AA1056" s="2" t="s">
        <v>81</v>
      </c>
      <c r="AB1056" s="2"/>
      <c r="AC1056" s="2"/>
      <c r="AD1056" s="2"/>
      <c r="AE1056" s="2"/>
      <c r="AF1056" s="2"/>
      <c r="AG1056" s="2" t="s">
        <v>10892</v>
      </c>
      <c r="AH1056" s="2" t="s">
        <v>10893</v>
      </c>
      <c r="AI1056" s="2"/>
      <c r="AJ1056" s="2"/>
      <c r="AK1056" s="2"/>
      <c r="AL1056" s="2"/>
      <c r="AM1056" s="2"/>
      <c r="AN1056" s="2" t="s">
        <v>87</v>
      </c>
      <c r="AO1056" s="2" t="s">
        <v>10894</v>
      </c>
      <c r="AP1056" s="2" t="s">
        <v>89</v>
      </c>
    </row>
    <row r="1057" customFormat="false" ht="15" hidden="false" customHeight="false" outlineLevel="0" collapsed="false">
      <c r="A1057" s="8" t="s">
        <v>10895</v>
      </c>
      <c r="B1057" s="8" t="s">
        <v>10895</v>
      </c>
      <c r="C1057" s="2" t="s">
        <v>10896</v>
      </c>
      <c r="D1057" s="2" t="s">
        <v>5988</v>
      </c>
      <c r="E1057" s="2" t="s">
        <v>5989</v>
      </c>
      <c r="F1057" s="9" t="n">
        <f aca="false">Precios!N1057</f>
        <v>80</v>
      </c>
      <c r="G1057" s="2" t="n">
        <v>73</v>
      </c>
      <c r="H1057" s="10" t="str">
        <f aca="false">Parámetros!$B$28</f>
        <v>Nuevo</v>
      </c>
      <c r="I1057" s="10" t="str">
        <f aca="false">Parámetros!$B$29</f>
        <v>Clásica</v>
      </c>
      <c r="J1057" s="11" t="s">
        <v>10897</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c r="P1057" s="2" t="s">
        <v>5991</v>
      </c>
      <c r="Q1057" s="2" t="s">
        <v>5538</v>
      </c>
      <c r="R1057" s="2" t="s">
        <v>10898</v>
      </c>
      <c r="S1057" s="2" t="s">
        <v>10899</v>
      </c>
      <c r="T1057" s="2" t="s">
        <v>6545</v>
      </c>
      <c r="U1057" s="2" t="n">
        <v>150</v>
      </c>
      <c r="V1057" s="2" t="s">
        <v>77</v>
      </c>
      <c r="W1057" s="2" t="n">
        <v>1</v>
      </c>
      <c r="X1057" s="2"/>
      <c r="Y1057" s="2"/>
      <c r="Z1057" s="2"/>
      <c r="AA1057" s="2"/>
      <c r="AB1057" s="2"/>
      <c r="AC1057" s="2" t="s">
        <v>10900</v>
      </c>
      <c r="AD1057" s="2" t="s">
        <v>551</v>
      </c>
      <c r="AE1057" s="2"/>
      <c r="AF1057" s="2"/>
      <c r="AG1057" s="2" t="s">
        <v>10901</v>
      </c>
      <c r="AH1057" s="2" t="s">
        <v>10902</v>
      </c>
      <c r="AI1057" s="2" t="s">
        <v>10903</v>
      </c>
      <c r="AJ1057" s="2"/>
      <c r="AK1057" s="2"/>
      <c r="AL1057" s="2"/>
      <c r="AM1057" s="2"/>
      <c r="AN1057" s="2" t="s">
        <v>172</v>
      </c>
      <c r="AO1057" s="2" t="s">
        <v>10904</v>
      </c>
      <c r="AP1057" s="2" t="s">
        <v>89</v>
      </c>
    </row>
    <row r="1058" customFormat="false" ht="15" hidden="false" customHeight="false" outlineLevel="0" collapsed="false">
      <c r="A1058" s="8" t="s">
        <v>10905</v>
      </c>
      <c r="B1058" s="8" t="s">
        <v>10905</v>
      </c>
      <c r="C1058" s="2" t="s">
        <v>10906</v>
      </c>
      <c r="D1058" s="2" t="s">
        <v>4135</v>
      </c>
      <c r="E1058" s="2" t="s">
        <v>4136</v>
      </c>
      <c r="F1058" s="9" t="n">
        <f aca="false">Precios!N1058</f>
        <v>65</v>
      </c>
      <c r="G1058" s="2" t="n">
        <v>410</v>
      </c>
      <c r="H1058" s="10" t="str">
        <f aca="false">Parámetros!$B$28</f>
        <v>Nuevo</v>
      </c>
      <c r="I1058" s="10" t="str">
        <f aca="false">Parámetros!$B$29</f>
        <v>Clásica</v>
      </c>
      <c r="J1058" s="11" t="s">
        <v>10907</v>
      </c>
      <c r="K1058" s="10" t="str">
        <f aca="false">Parámetros!$B$30</f>
        <v>Mercado Envíos</v>
      </c>
      <c r="L1058" s="2" t="str">
        <f aca="false">IF(F1058&gt;=Parámetros!$B$7,"Envío gratis (obligatorio en Mercado Libre)",Parámetros!$B$31)</f>
        <v>A cargo del comprador</v>
      </c>
      <c r="M1058" s="10" t="str">
        <f aca="false">Parámetros!$B$32</f>
        <v>No acepto</v>
      </c>
      <c r="N1058" s="10" t="str">
        <f aca="false">Parámetros!$B$33</f>
        <v>Sin garantía</v>
      </c>
      <c r="O1058" s="2"/>
      <c r="P1058" s="2" t="s">
        <v>1526</v>
      </c>
      <c r="Q1058" s="2" t="s">
        <v>332</v>
      </c>
      <c r="R1058" s="2" t="s">
        <v>8397</v>
      </c>
      <c r="S1058" s="2" t="s">
        <v>10908</v>
      </c>
      <c r="T1058" s="2" t="s">
        <v>10909</v>
      </c>
      <c r="U1058" s="2" t="n">
        <v>1</v>
      </c>
      <c r="V1058" s="2" t="s">
        <v>8332</v>
      </c>
      <c r="W1058" s="2" t="n">
        <v>1</v>
      </c>
      <c r="X1058" s="2"/>
      <c r="Y1058" s="2"/>
      <c r="Z1058" s="2"/>
      <c r="AA1058" s="2"/>
      <c r="AB1058" s="2"/>
      <c r="AC1058" s="2"/>
      <c r="AD1058" s="2"/>
      <c r="AE1058" s="2"/>
      <c r="AF1058" s="2"/>
      <c r="AG1058" s="2" t="s">
        <v>10910</v>
      </c>
      <c r="AH1058" s="2" t="s">
        <v>10911</v>
      </c>
      <c r="AI1058" s="2"/>
      <c r="AJ1058" s="2"/>
      <c r="AK1058" s="2"/>
      <c r="AL1058" s="2"/>
      <c r="AM1058" s="2"/>
      <c r="AN1058" s="2" t="s">
        <v>172</v>
      </c>
      <c r="AO1058" s="2" t="s">
        <v>10912</v>
      </c>
      <c r="AP1058" s="2" t="s">
        <v>89</v>
      </c>
    </row>
    <row r="1059" customFormat="false" ht="15" hidden="false" customHeight="false" outlineLevel="0" collapsed="false">
      <c r="A1059" s="8" t="s">
        <v>10913</v>
      </c>
      <c r="B1059" s="8" t="s">
        <v>10913</v>
      </c>
      <c r="C1059" s="2" t="s">
        <v>10914</v>
      </c>
      <c r="D1059" s="2" t="s">
        <v>1641</v>
      </c>
      <c r="E1059" s="2" t="s">
        <v>1642</v>
      </c>
      <c r="F1059" s="9" t="n">
        <f aca="false">Precios!N1059</f>
        <v>607</v>
      </c>
      <c r="G1059" s="2" t="n">
        <v>14</v>
      </c>
      <c r="H1059" s="10" t="str">
        <f aca="false">Parámetros!$B$28</f>
        <v>Nuevo</v>
      </c>
      <c r="I1059" s="10" t="str">
        <f aca="false">Parámetros!$B$29</f>
        <v>Clásica</v>
      </c>
      <c r="J1059" s="11" t="s">
        <v>10915</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c r="P1059" s="2" t="s">
        <v>4533</v>
      </c>
      <c r="Q1059" s="2" t="s">
        <v>2747</v>
      </c>
      <c r="R1059" s="2" t="s">
        <v>4533</v>
      </c>
      <c r="S1059" s="2" t="s">
        <v>10916</v>
      </c>
      <c r="T1059" s="2" t="s">
        <v>10917</v>
      </c>
      <c r="U1059" s="2" t="n">
        <v>50</v>
      </c>
      <c r="V1059" s="2" t="s">
        <v>77</v>
      </c>
      <c r="W1059" s="2" t="n">
        <v>1</v>
      </c>
      <c r="X1059" s="2" t="s">
        <v>10918</v>
      </c>
      <c r="Y1059" s="2" t="s">
        <v>10919</v>
      </c>
      <c r="Z1059" s="2" t="s">
        <v>337</v>
      </c>
      <c r="AA1059" s="2"/>
      <c r="AB1059" s="2"/>
      <c r="AC1059" s="2"/>
      <c r="AD1059" s="2"/>
      <c r="AE1059" s="2"/>
      <c r="AF1059" s="2"/>
      <c r="AG1059" s="2" t="s">
        <v>10920</v>
      </c>
      <c r="AH1059" s="2" t="s">
        <v>10921</v>
      </c>
      <c r="AI1059" s="2" t="s">
        <v>10922</v>
      </c>
      <c r="AJ1059" s="2"/>
      <c r="AK1059" s="2"/>
      <c r="AL1059" s="2"/>
      <c r="AM1059" s="2"/>
      <c r="AN1059" s="2" t="s">
        <v>87</v>
      </c>
      <c r="AO1059" s="2" t="s">
        <v>10923</v>
      </c>
      <c r="AP1059" s="2" t="s">
        <v>89</v>
      </c>
    </row>
    <row r="1060" customFormat="false" ht="15" hidden="false" customHeight="false" outlineLevel="0" collapsed="false">
      <c r="A1060" s="8" t="s">
        <v>10924</v>
      </c>
      <c r="B1060" s="8" t="s">
        <v>10924</v>
      </c>
      <c r="C1060" s="2" t="s">
        <v>10925</v>
      </c>
      <c r="D1060" s="2" t="s">
        <v>448</v>
      </c>
      <c r="E1060" s="2" t="s">
        <v>449</v>
      </c>
      <c r="F1060" s="9" t="n">
        <f aca="false">Precios!N1060</f>
        <v>289</v>
      </c>
      <c r="G1060" s="2" t="n">
        <v>87</v>
      </c>
      <c r="H1060" s="10" t="str">
        <f aca="false">Parámetros!$B$28</f>
        <v>Nuevo</v>
      </c>
      <c r="I1060" s="10" t="str">
        <f aca="false">Parámetros!$B$29</f>
        <v>Clásica</v>
      </c>
      <c r="J1060" s="11" t="s">
        <v>10926</v>
      </c>
      <c r="K1060" s="10" t="str">
        <f aca="false">Parámetros!$B$30</f>
        <v>Mercado Envíos</v>
      </c>
      <c r="L1060" s="2" t="str">
        <f aca="false">IF(F1060&gt;=Parámetros!$B$7,"Envío gratis (obligatorio en Mercado Libre)",Parámetros!$B$31)</f>
        <v>A cargo del comprador</v>
      </c>
      <c r="M1060" s="10" t="str">
        <f aca="false">Parámetros!$B$32</f>
        <v>No acepto</v>
      </c>
      <c r="N1060" s="10" t="str">
        <f aca="false">Parámetros!$B$33</f>
        <v>Sin garantía</v>
      </c>
      <c r="O1060" s="2"/>
      <c r="P1060" s="2" t="s">
        <v>2185</v>
      </c>
      <c r="Q1060" s="2" t="s">
        <v>5923</v>
      </c>
      <c r="R1060" s="2" t="s">
        <v>2185</v>
      </c>
      <c r="S1060" s="2"/>
      <c r="T1060" s="2" t="s">
        <v>10927</v>
      </c>
      <c r="U1060" s="2" t="n">
        <v>75</v>
      </c>
      <c r="V1060" s="2" t="s">
        <v>77</v>
      </c>
      <c r="W1060" s="2" t="n">
        <v>1</v>
      </c>
      <c r="X1060" s="2" t="s">
        <v>2188</v>
      </c>
      <c r="Y1060" s="2" t="s">
        <v>10928</v>
      </c>
      <c r="Z1060" s="2" t="s">
        <v>133</v>
      </c>
      <c r="AA1060" s="2" t="s">
        <v>1026</v>
      </c>
      <c r="AB1060" s="2"/>
      <c r="AC1060" s="2"/>
      <c r="AD1060" s="2"/>
      <c r="AE1060" s="2"/>
      <c r="AF1060" s="2" t="s">
        <v>10929</v>
      </c>
      <c r="AG1060" s="2" t="s">
        <v>10930</v>
      </c>
      <c r="AH1060" s="2" t="s">
        <v>10931</v>
      </c>
      <c r="AI1060" s="2" t="s">
        <v>10932</v>
      </c>
      <c r="AJ1060" s="2" t="s">
        <v>10933</v>
      </c>
      <c r="AK1060" s="2"/>
      <c r="AL1060" s="2"/>
      <c r="AM1060" s="2"/>
      <c r="AN1060" s="2" t="s">
        <v>87</v>
      </c>
      <c r="AO1060" s="2" t="s">
        <v>10934</v>
      </c>
      <c r="AP1060" s="2" t="s">
        <v>89</v>
      </c>
    </row>
    <row r="1061" customFormat="false" ht="15" hidden="false" customHeight="false" outlineLevel="0" collapsed="false">
      <c r="A1061" s="8" t="s">
        <v>10935</v>
      </c>
      <c r="B1061" s="8" t="s">
        <v>10935</v>
      </c>
      <c r="C1061" s="2" t="s">
        <v>10936</v>
      </c>
      <c r="D1061" s="2" t="s">
        <v>300</v>
      </c>
      <c r="E1061" s="2" t="s">
        <v>301</v>
      </c>
      <c r="F1061" s="9" t="n">
        <f aca="false">Precios!N1061</f>
        <v>196</v>
      </c>
      <c r="G1061" s="2" t="n">
        <v>170</v>
      </c>
      <c r="H1061" s="10" t="str">
        <f aca="false">Parámetros!$B$28</f>
        <v>Nuevo</v>
      </c>
      <c r="I1061" s="10" t="str">
        <f aca="false">Parámetros!$B$29</f>
        <v>Clásica</v>
      </c>
      <c r="J1061" s="11" t="s">
        <v>10937</v>
      </c>
      <c r="K1061" s="10" t="str">
        <f aca="false">Parámetros!$B$30</f>
        <v>Mercado Envíos</v>
      </c>
      <c r="L1061" s="2" t="str">
        <f aca="false">IF(F1061&gt;=Parámetros!$B$7,"Envío gratis (obligatorio en Mercado Libre)",Parámetros!$B$31)</f>
        <v>A cargo del comprador</v>
      </c>
      <c r="M1061" s="10" t="str">
        <f aca="false">Parámetros!$B$32</f>
        <v>No acepto</v>
      </c>
      <c r="N1061" s="10" t="str">
        <f aca="false">Parámetros!$B$33</f>
        <v>Sin garantía</v>
      </c>
      <c r="O1061" s="2"/>
      <c r="P1061" s="2" t="s">
        <v>10938</v>
      </c>
      <c r="Q1061" s="2" t="s">
        <v>841</v>
      </c>
      <c r="R1061" s="2" t="s">
        <v>10939</v>
      </c>
      <c r="S1061" s="2" t="s">
        <v>243</v>
      </c>
      <c r="T1061" s="2" t="s">
        <v>10940</v>
      </c>
      <c r="U1061" s="2" t="n">
        <v>30</v>
      </c>
      <c r="V1061" s="2" t="s">
        <v>77</v>
      </c>
      <c r="W1061" s="2" t="n">
        <v>1</v>
      </c>
      <c r="X1061" s="2" t="s">
        <v>10941</v>
      </c>
      <c r="Y1061" s="2" t="s">
        <v>10942</v>
      </c>
      <c r="Z1061" s="2" t="s">
        <v>133</v>
      </c>
      <c r="AA1061" s="2" t="s">
        <v>243</v>
      </c>
      <c r="AB1061" s="2"/>
      <c r="AC1061" s="2"/>
      <c r="AD1061" s="2"/>
      <c r="AE1061" s="2"/>
      <c r="AF1061" s="2"/>
      <c r="AG1061" s="2" t="s">
        <v>10943</v>
      </c>
      <c r="AH1061" s="2" t="s">
        <v>10944</v>
      </c>
      <c r="AI1061" s="2"/>
      <c r="AJ1061" s="2"/>
      <c r="AK1061" s="2"/>
      <c r="AL1061" s="2"/>
      <c r="AM1061" s="2"/>
      <c r="AN1061" s="2" t="s">
        <v>87</v>
      </c>
      <c r="AO1061" s="2" t="s">
        <v>10945</v>
      </c>
      <c r="AP1061" s="2" t="s">
        <v>89</v>
      </c>
    </row>
    <row r="1062" customFormat="false" ht="15" hidden="false" customHeight="false" outlineLevel="0" collapsed="false">
      <c r="A1062" s="8" t="s">
        <v>10946</v>
      </c>
      <c r="B1062" s="8" t="s">
        <v>10946</v>
      </c>
      <c r="C1062" s="2" t="s">
        <v>10947</v>
      </c>
      <c r="D1062" s="2" t="s">
        <v>784</v>
      </c>
      <c r="E1062" s="2" t="s">
        <v>785</v>
      </c>
      <c r="F1062" s="9" t="n">
        <f aca="false">Precios!N1062</f>
        <v>189</v>
      </c>
      <c r="G1062" s="2" t="n">
        <v>281</v>
      </c>
      <c r="H1062" s="10" t="str">
        <f aca="false">Parámetros!$B$28</f>
        <v>Nuevo</v>
      </c>
      <c r="I1062" s="10" t="str">
        <f aca="false">Parámetros!$B$29</f>
        <v>Clásica</v>
      </c>
      <c r="J1062" s="11" t="s">
        <v>10948</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c r="P1062" s="2" t="s">
        <v>787</v>
      </c>
      <c r="Q1062" s="2" t="s">
        <v>787</v>
      </c>
      <c r="R1062" s="2" t="s">
        <v>5557</v>
      </c>
      <c r="S1062" s="2" t="s">
        <v>1776</v>
      </c>
      <c r="T1062" s="2" t="s">
        <v>10949</v>
      </c>
      <c r="U1062" s="2" t="n">
        <v>100</v>
      </c>
      <c r="V1062" s="2" t="s">
        <v>168</v>
      </c>
      <c r="W1062" s="2" t="n">
        <v>100</v>
      </c>
      <c r="X1062" s="2"/>
      <c r="Y1062" s="2"/>
      <c r="Z1062" s="2"/>
      <c r="AA1062" s="2"/>
      <c r="AB1062" s="2"/>
      <c r="AC1062" s="2"/>
      <c r="AD1062" s="2"/>
      <c r="AE1062" s="2"/>
      <c r="AF1062" s="2"/>
      <c r="AG1062" s="2" t="s">
        <v>10950</v>
      </c>
      <c r="AH1062" s="2" t="s">
        <v>10951</v>
      </c>
      <c r="AI1062" s="2" t="s">
        <v>10952</v>
      </c>
      <c r="AJ1062" s="2" t="s">
        <v>10953</v>
      </c>
      <c r="AK1062" s="2" t="s">
        <v>10954</v>
      </c>
      <c r="AL1062" s="2"/>
      <c r="AM1062" s="2"/>
      <c r="AN1062" s="2" t="s">
        <v>87</v>
      </c>
      <c r="AO1062" s="2" t="s">
        <v>10955</v>
      </c>
      <c r="AP1062" s="2" t="s">
        <v>89</v>
      </c>
    </row>
    <row r="1063" customFormat="false" ht="15" hidden="false" customHeight="false" outlineLevel="0" collapsed="false">
      <c r="A1063" s="8" t="s">
        <v>10956</v>
      </c>
      <c r="B1063" s="8" t="s">
        <v>10956</v>
      </c>
      <c r="C1063" s="2" t="s">
        <v>10957</v>
      </c>
      <c r="D1063" s="2" t="s">
        <v>10880</v>
      </c>
      <c r="E1063" s="2" t="s">
        <v>10881</v>
      </c>
      <c r="F1063" s="9" t="n">
        <f aca="false">Precios!N1063</f>
        <v>56</v>
      </c>
      <c r="G1063" s="2" t="n">
        <v>325</v>
      </c>
      <c r="H1063" s="10" t="str">
        <f aca="false">Parámetros!$B$28</f>
        <v>Nuevo</v>
      </c>
      <c r="I1063" s="10" t="str">
        <f aca="false">Parámetros!$B$29</f>
        <v>Clásica</v>
      </c>
      <c r="J1063" s="11" t="s">
        <v>10958</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c r="P1063" s="2" t="s">
        <v>4411</v>
      </c>
      <c r="Q1063" s="2" t="s">
        <v>4411</v>
      </c>
      <c r="R1063" s="2" t="s">
        <v>10765</v>
      </c>
      <c r="S1063" s="2" t="s">
        <v>10765</v>
      </c>
      <c r="T1063" s="2" t="s">
        <v>10959</v>
      </c>
      <c r="U1063" s="2" t="n">
        <v>150</v>
      </c>
      <c r="V1063" s="2" t="s">
        <v>100</v>
      </c>
      <c r="W1063" s="2" t="n">
        <v>1</v>
      </c>
      <c r="X1063" s="2"/>
      <c r="Y1063" s="2"/>
      <c r="Z1063" s="2"/>
      <c r="AA1063" s="2"/>
      <c r="AB1063" s="2"/>
      <c r="AC1063" s="2"/>
      <c r="AD1063" s="2"/>
      <c r="AE1063" s="2" t="s">
        <v>4875</v>
      </c>
      <c r="AF1063" s="2"/>
      <c r="AG1063" s="2" t="s">
        <v>10960</v>
      </c>
      <c r="AH1063" s="2" t="s">
        <v>10961</v>
      </c>
      <c r="AI1063" s="2"/>
      <c r="AJ1063" s="2"/>
      <c r="AK1063" s="2"/>
      <c r="AL1063" s="2"/>
      <c r="AM1063" s="2"/>
      <c r="AN1063" s="2" t="s">
        <v>172</v>
      </c>
      <c r="AO1063" s="2" t="s">
        <v>10962</v>
      </c>
      <c r="AP1063" s="2" t="s">
        <v>89</v>
      </c>
    </row>
    <row r="1064" customFormat="false" ht="15" hidden="false" customHeight="false" outlineLevel="0" collapsed="false">
      <c r="A1064" s="8" t="s">
        <v>10963</v>
      </c>
      <c r="B1064" s="8" t="s">
        <v>10963</v>
      </c>
      <c r="C1064" s="2" t="s">
        <v>10964</v>
      </c>
      <c r="D1064" s="2" t="s">
        <v>8905</v>
      </c>
      <c r="E1064" s="2" t="s">
        <v>8906</v>
      </c>
      <c r="F1064" s="9" t="n">
        <f aca="false">Precios!N1064</f>
        <v>90</v>
      </c>
      <c r="G1064" s="2" t="n">
        <v>132</v>
      </c>
      <c r="H1064" s="10" t="str">
        <f aca="false">Parámetros!$B$28</f>
        <v>Nuevo</v>
      </c>
      <c r="I1064" s="10" t="str">
        <f aca="false">Parámetros!$B$29</f>
        <v>Clásica</v>
      </c>
      <c r="J1064" s="11" t="s">
        <v>10965</v>
      </c>
      <c r="K1064" s="10" t="str">
        <f aca="false">Parámetros!$B$30</f>
        <v>Mercado Envíos</v>
      </c>
      <c r="L1064" s="2" t="str">
        <f aca="false">IF(F1064&gt;=Parámetros!$B$7,"Envío gratis (obligatorio en Mercado Libre)",Parámetros!$B$31)</f>
        <v>A cargo del comprador</v>
      </c>
      <c r="M1064" s="10" t="str">
        <f aca="false">Parámetros!$B$32</f>
        <v>No acepto</v>
      </c>
      <c r="N1064" s="10" t="str">
        <f aca="false">Parámetros!$B$33</f>
        <v>Sin garantía</v>
      </c>
      <c r="O1064" s="2" t="s">
        <v>10966</v>
      </c>
      <c r="P1064" s="2" t="s">
        <v>10084</v>
      </c>
      <c r="Q1064" s="2" t="s">
        <v>10967</v>
      </c>
      <c r="R1064" s="2" t="s">
        <v>10085</v>
      </c>
      <c r="S1064" s="2" t="s">
        <v>10968</v>
      </c>
      <c r="T1064" s="2" t="s">
        <v>10969</v>
      </c>
      <c r="U1064" s="2" t="n">
        <v>350</v>
      </c>
      <c r="V1064" s="2" t="s">
        <v>77</v>
      </c>
      <c r="W1064" s="2" t="n">
        <v>1</v>
      </c>
      <c r="X1064" s="2"/>
      <c r="Y1064" s="2"/>
      <c r="Z1064" s="2"/>
      <c r="AA1064" s="2"/>
      <c r="AB1064" s="2"/>
      <c r="AC1064" s="2" t="s">
        <v>10970</v>
      </c>
      <c r="AD1064" s="2"/>
      <c r="AE1064" s="2" t="s">
        <v>10971</v>
      </c>
      <c r="AF1064" s="2"/>
      <c r="AG1064" s="2" t="s">
        <v>10972</v>
      </c>
      <c r="AH1064" s="2" t="s">
        <v>10973</v>
      </c>
      <c r="AI1064" s="2" t="s">
        <v>10974</v>
      </c>
      <c r="AJ1064" s="2"/>
      <c r="AK1064" s="2"/>
      <c r="AL1064" s="2"/>
      <c r="AM1064" s="2"/>
      <c r="AN1064" s="2" t="s">
        <v>172</v>
      </c>
      <c r="AO1064" s="2" t="s">
        <v>10975</v>
      </c>
      <c r="AP1064" s="2" t="s">
        <v>89</v>
      </c>
    </row>
    <row r="1065" customFormat="false" ht="15" hidden="false" customHeight="false" outlineLevel="0" collapsed="false">
      <c r="A1065" s="8" t="s">
        <v>10976</v>
      </c>
      <c r="B1065" s="8" t="s">
        <v>10976</v>
      </c>
      <c r="C1065" s="2" t="s">
        <v>10977</v>
      </c>
      <c r="D1065" s="2" t="s">
        <v>327</v>
      </c>
      <c r="E1065" s="2" t="s">
        <v>328</v>
      </c>
      <c r="F1065" s="9" t="n">
        <f aca="false">Precios!N1065</f>
        <v>79</v>
      </c>
      <c r="G1065" s="2" t="n">
        <v>0</v>
      </c>
      <c r="H1065" s="10" t="str">
        <f aca="false">Parámetros!$B$28</f>
        <v>Nuevo</v>
      </c>
      <c r="I1065" s="10" t="str">
        <f aca="false">Parámetros!$B$29</f>
        <v>Clásica</v>
      </c>
      <c r="J1065" s="11" t="s">
        <v>10978</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c r="P1065" s="2" t="s">
        <v>4479</v>
      </c>
      <c r="Q1065" s="2" t="s">
        <v>2747</v>
      </c>
      <c r="R1065" s="2" t="s">
        <v>4479</v>
      </c>
      <c r="S1065" s="2" t="s">
        <v>10979</v>
      </c>
      <c r="T1065" s="2" t="s">
        <v>6681</v>
      </c>
      <c r="U1065" s="2" t="n">
        <v>12</v>
      </c>
      <c r="V1065" s="2" t="s">
        <v>130</v>
      </c>
      <c r="W1065" s="2" t="n">
        <v>12</v>
      </c>
      <c r="X1065" s="2" t="s">
        <v>10980</v>
      </c>
      <c r="Y1065" s="2" t="s">
        <v>10981</v>
      </c>
      <c r="Z1065" s="2" t="s">
        <v>133</v>
      </c>
      <c r="AA1065" s="2" t="s">
        <v>533</v>
      </c>
      <c r="AB1065" s="2"/>
      <c r="AC1065" s="2"/>
      <c r="AD1065" s="2"/>
      <c r="AE1065" s="2"/>
      <c r="AF1065" s="2"/>
      <c r="AG1065" s="2" t="s">
        <v>10982</v>
      </c>
      <c r="AH1065" s="2" t="s">
        <v>10983</v>
      </c>
      <c r="AI1065" s="2" t="s">
        <v>10984</v>
      </c>
      <c r="AJ1065" s="2" t="s">
        <v>10985</v>
      </c>
      <c r="AK1065" s="2"/>
      <c r="AL1065" s="2"/>
      <c r="AM1065" s="2"/>
      <c r="AN1065" s="2" t="s">
        <v>87</v>
      </c>
      <c r="AO1065" s="2" t="s">
        <v>10986</v>
      </c>
      <c r="AP1065" s="2" t="s">
        <v>89</v>
      </c>
    </row>
    <row r="1066" customFormat="false" ht="15" hidden="false" customHeight="false" outlineLevel="0" collapsed="false">
      <c r="A1066" s="8" t="s">
        <v>10987</v>
      </c>
      <c r="B1066" s="8" t="s">
        <v>10987</v>
      </c>
      <c r="C1066" s="2" t="s">
        <v>10988</v>
      </c>
      <c r="D1066" s="2" t="s">
        <v>704</v>
      </c>
      <c r="E1066" s="2" t="s">
        <v>705</v>
      </c>
      <c r="F1066" s="9" t="n">
        <f aca="false">Precios!N1066</f>
        <v>1907</v>
      </c>
      <c r="G1066" s="2" t="n">
        <v>4</v>
      </c>
      <c r="H1066" s="10" t="str">
        <f aca="false">Parámetros!$B$28</f>
        <v>Nuevo</v>
      </c>
      <c r="I1066" s="10" t="str">
        <f aca="false">Parámetros!$B$29</f>
        <v>Clásica</v>
      </c>
      <c r="J1066" s="11" t="s">
        <v>10989</v>
      </c>
      <c r="K1066" s="10" t="str">
        <f aca="false">Parámetros!$B$30</f>
        <v>Mercado Envíos</v>
      </c>
      <c r="L1066" s="2" t="str">
        <f aca="false">IF(F1066&gt;=Parámetros!$B$7,"Envío gratis (obligatorio en Mercado Libre)",Parámetros!$B$31)</f>
        <v>Envío gratis (obligatorio en Mercado Libre)</v>
      </c>
      <c r="M1066" s="10" t="str">
        <f aca="false">Parámetros!$B$32</f>
        <v>No acepto</v>
      </c>
      <c r="N1066" s="10" t="str">
        <f aca="false">Parámetros!$B$33</f>
        <v>Sin garantía</v>
      </c>
      <c r="O1066" s="2"/>
      <c r="P1066" s="2" t="s">
        <v>10990</v>
      </c>
      <c r="Q1066" s="2" t="s">
        <v>146</v>
      </c>
      <c r="R1066" s="2" t="s">
        <v>10991</v>
      </c>
      <c r="S1066" s="2" t="s">
        <v>2414</v>
      </c>
      <c r="T1066" s="2" t="s">
        <v>10992</v>
      </c>
      <c r="U1066" s="2" t="n">
        <v>4</v>
      </c>
      <c r="V1066" s="2" t="s">
        <v>77</v>
      </c>
      <c r="W1066" s="2" t="n">
        <v>1</v>
      </c>
      <c r="X1066" s="2" t="s">
        <v>10993</v>
      </c>
      <c r="Y1066" s="2" t="s">
        <v>10994</v>
      </c>
      <c r="Z1066" s="2" t="s">
        <v>2419</v>
      </c>
      <c r="AA1066" s="2" t="s">
        <v>81</v>
      </c>
      <c r="AB1066" s="2"/>
      <c r="AC1066" s="2"/>
      <c r="AD1066" s="2"/>
      <c r="AE1066" s="2"/>
      <c r="AF1066" s="2"/>
      <c r="AG1066" s="2" t="s">
        <v>10995</v>
      </c>
      <c r="AH1066" s="2" t="s">
        <v>10996</v>
      </c>
      <c r="AI1066" s="2" t="s">
        <v>10997</v>
      </c>
      <c r="AJ1066" s="2"/>
      <c r="AK1066" s="2"/>
      <c r="AL1066" s="2"/>
      <c r="AM1066" s="2"/>
      <c r="AN1066" s="2" t="s">
        <v>87</v>
      </c>
      <c r="AO1066" s="2" t="s">
        <v>10998</v>
      </c>
      <c r="AP1066" s="2" t="s">
        <v>89</v>
      </c>
    </row>
    <row r="1067" customFormat="false" ht="15" hidden="false" customHeight="false" outlineLevel="0" collapsed="false">
      <c r="A1067" s="8" t="s">
        <v>10999</v>
      </c>
      <c r="B1067" s="8" t="s">
        <v>10999</v>
      </c>
      <c r="C1067" s="2" t="s">
        <v>11000</v>
      </c>
      <c r="D1067" s="2" t="s">
        <v>993</v>
      </c>
      <c r="E1067" s="2" t="s">
        <v>994</v>
      </c>
      <c r="F1067" s="9" t="n">
        <f aca="false">Precios!N1067</f>
        <v>380</v>
      </c>
      <c r="G1067" s="2" t="n">
        <v>52</v>
      </c>
      <c r="H1067" s="10" t="str">
        <f aca="false">Parámetros!$B$28</f>
        <v>Nuevo</v>
      </c>
      <c r="I1067" s="10" t="str">
        <f aca="false">Parámetros!$B$29</f>
        <v>Clásica</v>
      </c>
      <c r="J1067" s="11" t="s">
        <v>11001</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c r="P1067" s="2" t="s">
        <v>11002</v>
      </c>
      <c r="Q1067" s="2"/>
      <c r="R1067" s="2" t="s">
        <v>11002</v>
      </c>
      <c r="S1067" s="2" t="s">
        <v>11003</v>
      </c>
      <c r="T1067" s="2" t="s">
        <v>11004</v>
      </c>
      <c r="U1067" s="2" t="n">
        <v>30</v>
      </c>
      <c r="V1067" s="2" t="s">
        <v>100</v>
      </c>
      <c r="W1067" s="2" t="n">
        <v>1</v>
      </c>
      <c r="X1067" s="2" t="s">
        <v>11005</v>
      </c>
      <c r="Y1067" s="2" t="s">
        <v>11006</v>
      </c>
      <c r="Z1067" s="2" t="s">
        <v>1294</v>
      </c>
      <c r="AA1067" s="2"/>
      <c r="AB1067" s="2"/>
      <c r="AC1067" s="2"/>
      <c r="AD1067" s="2"/>
      <c r="AE1067" s="2"/>
      <c r="AF1067" s="2"/>
      <c r="AG1067" s="2" t="s">
        <v>11007</v>
      </c>
      <c r="AH1067" s="2" t="s">
        <v>11008</v>
      </c>
      <c r="AI1067" s="2" t="s">
        <v>11009</v>
      </c>
      <c r="AJ1067" s="2"/>
      <c r="AK1067" s="2"/>
      <c r="AL1067" s="2"/>
      <c r="AM1067" s="2"/>
      <c r="AN1067" s="2" t="s">
        <v>87</v>
      </c>
      <c r="AO1067" s="2" t="s">
        <v>11010</v>
      </c>
      <c r="AP1067" s="2" t="s">
        <v>89</v>
      </c>
    </row>
    <row r="1068" customFormat="false" ht="15" hidden="false" customHeight="false" outlineLevel="0" collapsed="false">
      <c r="A1068" s="8" t="s">
        <v>11011</v>
      </c>
      <c r="B1068" s="8" t="s">
        <v>11011</v>
      </c>
      <c r="C1068" s="2" t="s">
        <v>11012</v>
      </c>
      <c r="D1068" s="2" t="s">
        <v>141</v>
      </c>
      <c r="E1068" s="2" t="s">
        <v>142</v>
      </c>
      <c r="F1068" s="9" t="n">
        <f aca="false">Precios!N1068</f>
        <v>320</v>
      </c>
      <c r="G1068" s="2" t="n">
        <v>23</v>
      </c>
      <c r="H1068" s="10" t="str">
        <f aca="false">Parámetros!$B$28</f>
        <v>Nuevo</v>
      </c>
      <c r="I1068" s="10" t="str">
        <f aca="false">Parámetros!$B$29</f>
        <v>Clásica</v>
      </c>
      <c r="J1068" s="11" t="s">
        <v>11013</v>
      </c>
      <c r="K1068" s="10" t="str">
        <f aca="false">Parámetros!$B$30</f>
        <v>Mercado Envíos</v>
      </c>
      <c r="L1068" s="2" t="str">
        <f aca="false">IF(F1068&gt;=Parámetros!$B$7,"Envío gratis (obligatorio en Mercado Libre)",Parámetros!$B$31)</f>
        <v>Envío gratis (obligatorio en Mercado Libre)</v>
      </c>
      <c r="M1068" s="10" t="str">
        <f aca="false">Parámetros!$B$32</f>
        <v>No acepto</v>
      </c>
      <c r="N1068" s="10" t="str">
        <f aca="false">Parámetros!$B$33</f>
        <v>Sin garantía</v>
      </c>
      <c r="O1068" s="2"/>
      <c r="P1068" s="2" t="s">
        <v>11014</v>
      </c>
      <c r="Q1068" s="2" t="s">
        <v>11015</v>
      </c>
      <c r="R1068" s="2" t="s">
        <v>11014</v>
      </c>
      <c r="S1068" s="2"/>
      <c r="T1068" s="2" t="s">
        <v>6294</v>
      </c>
      <c r="U1068" s="2" t="n">
        <v>20</v>
      </c>
      <c r="V1068" s="2" t="s">
        <v>1575</v>
      </c>
      <c r="W1068" s="2" t="n">
        <v>20</v>
      </c>
      <c r="X1068" s="2" t="s">
        <v>11016</v>
      </c>
      <c r="Y1068" s="2" t="s">
        <v>8406</v>
      </c>
      <c r="Z1068" s="2" t="s">
        <v>133</v>
      </c>
      <c r="AA1068" s="2"/>
      <c r="AB1068" s="2"/>
      <c r="AC1068" s="2"/>
      <c r="AD1068" s="2"/>
      <c r="AE1068" s="2"/>
      <c r="AF1068" s="2" t="s">
        <v>11017</v>
      </c>
      <c r="AG1068" s="2" t="s">
        <v>11018</v>
      </c>
      <c r="AH1068" s="2" t="s">
        <v>11019</v>
      </c>
      <c r="AI1068" s="2" t="s">
        <v>11020</v>
      </c>
      <c r="AJ1068" s="2"/>
      <c r="AK1068" s="2"/>
      <c r="AL1068" s="2"/>
      <c r="AM1068" s="2"/>
      <c r="AN1068" s="2" t="s">
        <v>87</v>
      </c>
      <c r="AO1068" s="2" t="s">
        <v>11021</v>
      </c>
      <c r="AP1068" s="2" t="s">
        <v>89</v>
      </c>
    </row>
    <row r="1069" customFormat="false" ht="15" hidden="false" customHeight="false" outlineLevel="0" collapsed="false">
      <c r="A1069" s="8" t="s">
        <v>11022</v>
      </c>
      <c r="B1069" s="8" t="s">
        <v>11022</v>
      </c>
      <c r="C1069" s="2" t="s">
        <v>11023</v>
      </c>
      <c r="D1069" s="2" t="s">
        <v>5534</v>
      </c>
      <c r="E1069" s="2" t="s">
        <v>5535</v>
      </c>
      <c r="F1069" s="9" t="n">
        <f aca="false">Precios!N1069</f>
        <v>159</v>
      </c>
      <c r="G1069" s="2" t="n">
        <v>97</v>
      </c>
      <c r="H1069" s="10" t="str">
        <f aca="false">Parámetros!$B$28</f>
        <v>Nuevo</v>
      </c>
      <c r="I1069" s="10" t="str">
        <f aca="false">Parámetros!$B$29</f>
        <v>Clásica</v>
      </c>
      <c r="J1069" s="11" t="s">
        <v>11024</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c r="P1069" s="2" t="s">
        <v>5537</v>
      </c>
      <c r="Q1069" s="2" t="s">
        <v>5538</v>
      </c>
      <c r="R1069" s="2" t="s">
        <v>9162</v>
      </c>
      <c r="S1069" s="2" t="s">
        <v>9493</v>
      </c>
      <c r="T1069" s="2" t="s">
        <v>11025</v>
      </c>
      <c r="U1069" s="2" t="n">
        <v>200</v>
      </c>
      <c r="V1069" s="2" t="s">
        <v>100</v>
      </c>
      <c r="W1069" s="2" t="n">
        <v>1</v>
      </c>
      <c r="X1069" s="2"/>
      <c r="Y1069" s="2"/>
      <c r="Z1069" s="2"/>
      <c r="AA1069" s="2"/>
      <c r="AB1069" s="2"/>
      <c r="AC1069" s="2"/>
      <c r="AD1069" s="2"/>
      <c r="AE1069" s="2"/>
      <c r="AF1069" s="2"/>
      <c r="AG1069" s="2" t="s">
        <v>11026</v>
      </c>
      <c r="AH1069" s="2" t="s">
        <v>11027</v>
      </c>
      <c r="AI1069" s="2"/>
      <c r="AJ1069" s="2"/>
      <c r="AK1069" s="2"/>
      <c r="AL1069" s="2"/>
      <c r="AM1069" s="2"/>
      <c r="AN1069" s="2" t="s">
        <v>172</v>
      </c>
      <c r="AO1069" s="2" t="s">
        <v>11028</v>
      </c>
      <c r="AP1069" s="2" t="s">
        <v>89</v>
      </c>
    </row>
    <row r="1070" customFormat="false" ht="15" hidden="false" customHeight="false" outlineLevel="0" collapsed="false">
      <c r="A1070" s="8" t="s">
        <v>11029</v>
      </c>
      <c r="B1070" s="8" t="s">
        <v>11029</v>
      </c>
      <c r="C1070" s="2" t="s">
        <v>11030</v>
      </c>
      <c r="D1070" s="2" t="s">
        <v>3796</v>
      </c>
      <c r="E1070" s="2" t="s">
        <v>3797</v>
      </c>
      <c r="F1070" s="9" t="n">
        <f aca="false">Precios!N1070</f>
        <v>1069</v>
      </c>
      <c r="G1070" s="2" t="n">
        <v>41</v>
      </c>
      <c r="H1070" s="10" t="str">
        <f aca="false">Parámetros!$B$28</f>
        <v>Nuevo</v>
      </c>
      <c r="I1070" s="10" t="str">
        <f aca="false">Parámetros!$B$29</f>
        <v>Clásica</v>
      </c>
      <c r="J1070" s="11" t="s">
        <v>11031</v>
      </c>
      <c r="K1070" s="10" t="str">
        <f aca="false">Parámetros!$B$30</f>
        <v>Mercado Envíos</v>
      </c>
      <c r="L1070" s="2" t="str">
        <f aca="false">IF(F1070&gt;=Parámetros!$B$7,"Envío gratis (obligatorio en Mercado Libre)",Parámetros!$B$31)</f>
        <v>Envío gratis (obligatorio en Mercado Libre)</v>
      </c>
      <c r="M1070" s="10" t="str">
        <f aca="false">Parámetros!$B$32</f>
        <v>No acepto</v>
      </c>
      <c r="N1070" s="10" t="str">
        <f aca="false">Parámetros!$B$33</f>
        <v>Sin garantía</v>
      </c>
      <c r="O1070" s="2" t="s">
        <v>11032</v>
      </c>
      <c r="P1070" s="2" t="s">
        <v>11033</v>
      </c>
      <c r="Q1070" s="2" t="s">
        <v>830</v>
      </c>
      <c r="R1070" s="2" t="s">
        <v>11033</v>
      </c>
      <c r="S1070" s="2"/>
      <c r="T1070" s="2" t="s">
        <v>4850</v>
      </c>
      <c r="U1070" s="2" t="n">
        <v>30</v>
      </c>
      <c r="V1070" s="2" t="s">
        <v>130</v>
      </c>
      <c r="W1070" s="2" t="n">
        <v>30</v>
      </c>
      <c r="X1070" s="2" t="s">
        <v>11034</v>
      </c>
      <c r="Y1070" s="2" t="s">
        <v>11035</v>
      </c>
      <c r="Z1070" s="2" t="s">
        <v>133</v>
      </c>
      <c r="AA1070" s="2" t="s">
        <v>81</v>
      </c>
      <c r="AB1070" s="2"/>
      <c r="AC1070" s="2"/>
      <c r="AD1070" s="2"/>
      <c r="AE1070" s="2"/>
      <c r="AF1070" s="2" t="s">
        <v>11036</v>
      </c>
      <c r="AG1070" s="2" t="s">
        <v>11037</v>
      </c>
      <c r="AH1070" s="2" t="s">
        <v>11038</v>
      </c>
      <c r="AI1070" s="2" t="s">
        <v>11039</v>
      </c>
      <c r="AJ1070" s="2" t="s">
        <v>11040</v>
      </c>
      <c r="AK1070" s="2"/>
      <c r="AL1070" s="2"/>
      <c r="AM1070" s="2"/>
      <c r="AN1070" s="2" t="s">
        <v>87</v>
      </c>
      <c r="AO1070" s="2" t="s">
        <v>11041</v>
      </c>
      <c r="AP1070" s="2" t="s">
        <v>89</v>
      </c>
    </row>
    <row r="1071" customFormat="false" ht="15" hidden="false" customHeight="false" outlineLevel="0" collapsed="false">
      <c r="A1071" s="8" t="s">
        <v>11042</v>
      </c>
      <c r="B1071" s="8" t="s">
        <v>11042</v>
      </c>
      <c r="C1071" s="2" t="s">
        <v>11043</v>
      </c>
      <c r="D1071" s="2" t="s">
        <v>141</v>
      </c>
      <c r="E1071" s="2" t="s">
        <v>142</v>
      </c>
      <c r="F1071" s="9" t="n">
        <f aca="false">Precios!N1071</f>
        <v>400</v>
      </c>
      <c r="G1071" s="2" t="n">
        <v>32</v>
      </c>
      <c r="H1071" s="10" t="str">
        <f aca="false">Parámetros!$B$28</f>
        <v>Nuevo</v>
      </c>
      <c r="I1071" s="10" t="str">
        <f aca="false">Parámetros!$B$29</f>
        <v>Clásica</v>
      </c>
      <c r="J1071" s="11" t="s">
        <v>11044</v>
      </c>
      <c r="K1071" s="10" t="str">
        <f aca="false">Parámetros!$B$30</f>
        <v>Mercado Envíos</v>
      </c>
      <c r="L1071" s="2" t="str">
        <f aca="false">IF(F1071&gt;=Parámetros!$B$7,"Envío gratis (obligatorio en Mercado Libre)",Parámetros!$B$31)</f>
        <v>Envío gratis (obligatorio en Mercado Libre)</v>
      </c>
      <c r="M1071" s="10" t="str">
        <f aca="false">Parámetros!$B$32</f>
        <v>No acepto</v>
      </c>
      <c r="N1071" s="10" t="str">
        <f aca="false">Parámetros!$B$33</f>
        <v>Sin garantía</v>
      </c>
      <c r="O1071" s="2" t="s">
        <v>11045</v>
      </c>
      <c r="P1071" s="2" t="s">
        <v>11046</v>
      </c>
      <c r="Q1071" s="2" t="s">
        <v>452</v>
      </c>
      <c r="R1071" s="2" t="s">
        <v>11046</v>
      </c>
      <c r="S1071" s="2" t="s">
        <v>966</v>
      </c>
      <c r="T1071" s="2" t="s">
        <v>11047</v>
      </c>
      <c r="U1071" s="2" t="n">
        <v>60</v>
      </c>
      <c r="V1071" s="2" t="s">
        <v>130</v>
      </c>
      <c r="W1071" s="2" t="n">
        <v>60</v>
      </c>
      <c r="X1071" s="2" t="s">
        <v>11048</v>
      </c>
      <c r="Y1071" s="2" t="s">
        <v>843</v>
      </c>
      <c r="Z1071" s="2" t="s">
        <v>133</v>
      </c>
      <c r="AA1071" s="2" t="s">
        <v>11049</v>
      </c>
      <c r="AB1071" s="2"/>
      <c r="AC1071" s="2"/>
      <c r="AD1071" s="2"/>
      <c r="AE1071" s="2"/>
      <c r="AF1071" s="2" t="s">
        <v>11050</v>
      </c>
      <c r="AG1071" s="2" t="s">
        <v>11051</v>
      </c>
      <c r="AH1071" s="2" t="s">
        <v>11052</v>
      </c>
      <c r="AI1071" s="2" t="s">
        <v>11053</v>
      </c>
      <c r="AJ1071" s="2"/>
      <c r="AK1071" s="2"/>
      <c r="AL1071" s="2"/>
      <c r="AM1071" s="2"/>
      <c r="AN1071" s="2" t="s">
        <v>87</v>
      </c>
      <c r="AO1071" s="2" t="s">
        <v>11054</v>
      </c>
      <c r="AP1071" s="2" t="s">
        <v>89</v>
      </c>
    </row>
    <row r="1072" customFormat="false" ht="15" hidden="false" customHeight="false" outlineLevel="0" collapsed="false">
      <c r="A1072" s="8" t="s">
        <v>11055</v>
      </c>
      <c r="B1072" s="8" t="s">
        <v>11055</v>
      </c>
      <c r="C1072" s="2" t="s">
        <v>11056</v>
      </c>
      <c r="D1072" s="2" t="s">
        <v>141</v>
      </c>
      <c r="E1072" s="2" t="s">
        <v>142</v>
      </c>
      <c r="F1072" s="9" t="n">
        <f aca="false">Precios!N1072</f>
        <v>346</v>
      </c>
      <c r="G1072" s="2" t="n">
        <v>50</v>
      </c>
      <c r="H1072" s="10" t="str">
        <f aca="false">Parámetros!$B$28</f>
        <v>Nuevo</v>
      </c>
      <c r="I1072" s="10" t="str">
        <f aca="false">Parámetros!$B$29</f>
        <v>Clásica</v>
      </c>
      <c r="J1072" s="11" t="s">
        <v>11057</v>
      </c>
      <c r="K1072" s="10" t="str">
        <f aca="false">Parámetros!$B$30</f>
        <v>Mercado Envíos</v>
      </c>
      <c r="L1072" s="2" t="str">
        <f aca="false">IF(F1072&gt;=Parámetros!$B$7,"Envío gratis (obligatorio en Mercado Libre)",Parámetros!$B$31)</f>
        <v>Envío gratis (obligatorio en Mercado Libre)</v>
      </c>
      <c r="M1072" s="10" t="str">
        <f aca="false">Parámetros!$B$32</f>
        <v>No acepto</v>
      </c>
      <c r="N1072" s="10" t="str">
        <f aca="false">Parámetros!$B$33</f>
        <v>Sin garantía</v>
      </c>
      <c r="O1072" s="2"/>
      <c r="P1072" s="2" t="s">
        <v>1572</v>
      </c>
      <c r="Q1072" s="2" t="s">
        <v>11015</v>
      </c>
      <c r="R1072" s="2" t="s">
        <v>11058</v>
      </c>
      <c r="S1072" s="2"/>
      <c r="T1072" s="2" t="s">
        <v>11059</v>
      </c>
      <c r="U1072" s="2" t="n">
        <v>30</v>
      </c>
      <c r="V1072" s="2" t="s">
        <v>77</v>
      </c>
      <c r="W1072" s="2" t="n">
        <v>1</v>
      </c>
      <c r="X1072" s="2" t="s">
        <v>11060</v>
      </c>
      <c r="Y1072" s="2" t="s">
        <v>11061</v>
      </c>
      <c r="Z1072" s="2" t="s">
        <v>133</v>
      </c>
      <c r="AA1072" s="2" t="s">
        <v>11062</v>
      </c>
      <c r="AB1072" s="2"/>
      <c r="AC1072" s="2"/>
      <c r="AD1072" s="2"/>
      <c r="AE1072" s="2"/>
      <c r="AF1072" s="2" t="s">
        <v>11063</v>
      </c>
      <c r="AG1072" s="2" t="s">
        <v>11064</v>
      </c>
      <c r="AH1072" s="2" t="s">
        <v>11065</v>
      </c>
      <c r="AI1072" s="2" t="s">
        <v>11066</v>
      </c>
      <c r="AJ1072" s="2"/>
      <c r="AK1072" s="2"/>
      <c r="AL1072" s="2"/>
      <c r="AM1072" s="2"/>
      <c r="AN1072" s="2" t="s">
        <v>87</v>
      </c>
      <c r="AO1072" s="2" t="s">
        <v>11067</v>
      </c>
      <c r="AP1072" s="2" t="s">
        <v>89</v>
      </c>
    </row>
    <row r="1073" customFormat="false" ht="15" hidden="false" customHeight="false" outlineLevel="0" collapsed="false">
      <c r="A1073" s="8" t="s">
        <v>11068</v>
      </c>
      <c r="B1073" s="8" t="s">
        <v>11068</v>
      </c>
      <c r="C1073" s="2" t="s">
        <v>11069</v>
      </c>
      <c r="D1073" s="2" t="s">
        <v>4812</v>
      </c>
      <c r="E1073" s="2" t="s">
        <v>4813</v>
      </c>
      <c r="F1073" s="9" t="n">
        <f aca="false">Precios!N1073</f>
        <v>391</v>
      </c>
      <c r="G1073" s="2" t="n">
        <v>0</v>
      </c>
      <c r="H1073" s="10" t="str">
        <f aca="false">Parámetros!$B$28</f>
        <v>Nuevo</v>
      </c>
      <c r="I1073" s="10" t="str">
        <f aca="false">Parámetros!$B$29</f>
        <v>Clásica</v>
      </c>
      <c r="J1073" s="11" t="s">
        <v>11070</v>
      </c>
      <c r="K1073" s="10" t="str">
        <f aca="false">Parámetros!$B$30</f>
        <v>Mercado Envíos</v>
      </c>
      <c r="L1073" s="2" t="str">
        <f aca="false">IF(F1073&gt;=Parámetros!$B$7,"Envío gratis (obligatorio en Mercado Libre)",Parámetros!$B$31)</f>
        <v>Envío gratis (obligatorio en Mercado Libre)</v>
      </c>
      <c r="M1073" s="10" t="str">
        <f aca="false">Parámetros!$B$32</f>
        <v>No acepto</v>
      </c>
      <c r="N1073" s="10" t="str">
        <f aca="false">Parámetros!$B$33</f>
        <v>Sin garantía</v>
      </c>
      <c r="O1073" s="2"/>
      <c r="P1073" s="2" t="s">
        <v>4815</v>
      </c>
      <c r="Q1073" s="2" t="s">
        <v>4816</v>
      </c>
      <c r="R1073" s="2" t="s">
        <v>4817</v>
      </c>
      <c r="S1073" s="2" t="s">
        <v>11071</v>
      </c>
      <c r="T1073" s="2" t="s">
        <v>4819</v>
      </c>
      <c r="U1073" s="2" t="n">
        <v>10</v>
      </c>
      <c r="V1073" s="2" t="s">
        <v>77</v>
      </c>
      <c r="W1073" s="2" t="n">
        <v>100</v>
      </c>
      <c r="X1073" s="2"/>
      <c r="Y1073" s="2"/>
      <c r="Z1073" s="2"/>
      <c r="AA1073" s="2"/>
      <c r="AB1073" s="2"/>
      <c r="AC1073" s="2"/>
      <c r="AD1073" s="2"/>
      <c r="AE1073" s="2"/>
      <c r="AF1073" s="2"/>
      <c r="AG1073" s="2" t="s">
        <v>11072</v>
      </c>
      <c r="AH1073" s="2"/>
      <c r="AI1073" s="2"/>
      <c r="AJ1073" s="2"/>
      <c r="AK1073" s="2"/>
      <c r="AL1073" s="2"/>
      <c r="AM1073" s="2"/>
      <c r="AN1073" s="2" t="s">
        <v>87</v>
      </c>
      <c r="AO1073" s="2" t="s">
        <v>11073</v>
      </c>
      <c r="AP1073" s="2" t="s">
        <v>89</v>
      </c>
    </row>
    <row r="1074" customFormat="false" ht="15" hidden="false" customHeight="false" outlineLevel="0" collapsed="false">
      <c r="A1074" s="8" t="s">
        <v>11074</v>
      </c>
      <c r="B1074" s="8" t="s">
        <v>11074</v>
      </c>
      <c r="C1074" s="2" t="s">
        <v>11075</v>
      </c>
      <c r="D1074" s="2" t="s">
        <v>300</v>
      </c>
      <c r="E1074" s="2" t="s">
        <v>301</v>
      </c>
      <c r="F1074" s="9" t="n">
        <f aca="false">Precios!N1074</f>
        <v>124</v>
      </c>
      <c r="G1074" s="2" t="n">
        <v>617</v>
      </c>
      <c r="H1074" s="10" t="str">
        <f aca="false">Parámetros!$B$28</f>
        <v>Nuevo</v>
      </c>
      <c r="I1074" s="10" t="str">
        <f aca="false">Parámetros!$B$29</f>
        <v>Clásica</v>
      </c>
      <c r="J1074" s="11" t="s">
        <v>11076</v>
      </c>
      <c r="K1074" s="10" t="str">
        <f aca="false">Parámetros!$B$30</f>
        <v>Mercado Envíos</v>
      </c>
      <c r="L1074" s="2" t="str">
        <f aca="false">IF(F1074&gt;=Parámetros!$B$7,"Envío gratis (obligatorio en Mercado Libre)",Parámetros!$B$31)</f>
        <v>A cargo del comprador</v>
      </c>
      <c r="M1074" s="10" t="str">
        <f aca="false">Parámetros!$B$32</f>
        <v>No acepto</v>
      </c>
      <c r="N1074" s="10" t="str">
        <f aca="false">Parámetros!$B$33</f>
        <v>Sin garantía</v>
      </c>
      <c r="O1074" s="2"/>
      <c r="P1074" s="2" t="s">
        <v>2766</v>
      </c>
      <c r="Q1074" s="2" t="s">
        <v>2766</v>
      </c>
      <c r="R1074" s="2" t="s">
        <v>2766</v>
      </c>
      <c r="S1074" s="2" t="s">
        <v>4939</v>
      </c>
      <c r="T1074" s="2" t="s">
        <v>11077</v>
      </c>
      <c r="U1074" s="2" t="n">
        <v>250</v>
      </c>
      <c r="V1074" s="2" t="s">
        <v>77</v>
      </c>
      <c r="W1074" s="2" t="n">
        <v>1</v>
      </c>
      <c r="X1074" s="2"/>
      <c r="Y1074" s="2"/>
      <c r="Z1074" s="2" t="s">
        <v>133</v>
      </c>
      <c r="AA1074" s="2" t="s">
        <v>4782</v>
      </c>
      <c r="AB1074" s="2"/>
      <c r="AC1074" s="2" t="s">
        <v>11078</v>
      </c>
      <c r="AD1074" s="2"/>
      <c r="AE1074" s="2"/>
      <c r="AF1074" s="2"/>
      <c r="AG1074" s="2" t="s">
        <v>11079</v>
      </c>
      <c r="AH1074" s="2" t="s">
        <v>11080</v>
      </c>
      <c r="AI1074" s="2"/>
      <c r="AJ1074" s="2"/>
      <c r="AK1074" s="2"/>
      <c r="AL1074" s="2"/>
      <c r="AM1074" s="2"/>
      <c r="AN1074" s="2" t="s">
        <v>87</v>
      </c>
      <c r="AO1074" s="2" t="s">
        <v>11081</v>
      </c>
      <c r="AP1074" s="2" t="s">
        <v>89</v>
      </c>
    </row>
    <row r="1075" customFormat="false" ht="15" hidden="false" customHeight="false" outlineLevel="0" collapsed="false">
      <c r="A1075" s="8" t="s">
        <v>11082</v>
      </c>
      <c r="B1075" s="8" t="s">
        <v>11082</v>
      </c>
      <c r="C1075" s="2" t="s">
        <v>11083</v>
      </c>
      <c r="D1075" s="2" t="s">
        <v>7923</v>
      </c>
      <c r="E1075" s="2" t="s">
        <v>7924</v>
      </c>
      <c r="F1075" s="9" t="n">
        <f aca="false">Precios!N1075</f>
        <v>204</v>
      </c>
      <c r="G1075" s="2" t="n">
        <v>192</v>
      </c>
      <c r="H1075" s="10" t="str">
        <f aca="false">Parámetros!$B$28</f>
        <v>Nuevo</v>
      </c>
      <c r="I1075" s="10" t="str">
        <f aca="false">Parámetros!$B$29</f>
        <v>Clásica</v>
      </c>
      <c r="J1075" s="11" t="s">
        <v>11084</v>
      </c>
      <c r="K1075" s="10" t="str">
        <f aca="false">Parámetros!$B$30</f>
        <v>Mercado Envíos</v>
      </c>
      <c r="L1075" s="2" t="str">
        <f aca="false">IF(F1075&gt;=Parámetros!$B$7,"Envío gratis (obligatorio en Mercado Libre)",Parámetros!$B$31)</f>
        <v>A cargo del comprador</v>
      </c>
      <c r="M1075" s="10" t="str">
        <f aca="false">Parámetros!$B$32</f>
        <v>No acepto</v>
      </c>
      <c r="N1075" s="10" t="str">
        <f aca="false">Parámetros!$B$33</f>
        <v>Sin garantía</v>
      </c>
      <c r="O1075" s="2"/>
      <c r="P1075" s="2" t="s">
        <v>7926</v>
      </c>
      <c r="Q1075" s="2" t="s">
        <v>7926</v>
      </c>
      <c r="R1075" s="2" t="s">
        <v>11085</v>
      </c>
      <c r="S1075" s="2" t="s">
        <v>11086</v>
      </c>
      <c r="T1075" s="2" t="s">
        <v>11087</v>
      </c>
      <c r="U1075" s="2" t="n">
        <v>12</v>
      </c>
      <c r="V1075" s="2" t="s">
        <v>168</v>
      </c>
      <c r="W1075" s="2" t="n">
        <v>12</v>
      </c>
      <c r="X1075" s="2"/>
      <c r="Y1075" s="2"/>
      <c r="Z1075" s="2"/>
      <c r="AA1075" s="2"/>
      <c r="AB1075" s="2"/>
      <c r="AC1075" s="2"/>
      <c r="AD1075" s="2" t="s">
        <v>551</v>
      </c>
      <c r="AE1075" s="2"/>
      <c r="AF1075" s="2"/>
      <c r="AG1075" s="2" t="s">
        <v>11088</v>
      </c>
      <c r="AH1075" s="2" t="s">
        <v>11089</v>
      </c>
      <c r="AI1075" s="2" t="s">
        <v>11090</v>
      </c>
      <c r="AJ1075" s="2"/>
      <c r="AK1075" s="2"/>
      <c r="AL1075" s="2"/>
      <c r="AM1075" s="2"/>
      <c r="AN1075" s="2" t="s">
        <v>172</v>
      </c>
      <c r="AO1075" s="2" t="s">
        <v>11091</v>
      </c>
      <c r="AP1075" s="2" t="s">
        <v>89</v>
      </c>
    </row>
    <row r="1076" customFormat="false" ht="15" hidden="false" customHeight="false" outlineLevel="0" collapsed="false">
      <c r="A1076" s="8" t="s">
        <v>11092</v>
      </c>
      <c r="B1076" s="8" t="s">
        <v>11092</v>
      </c>
      <c r="C1076" s="2" t="s">
        <v>11093</v>
      </c>
      <c r="D1076" s="2" t="s">
        <v>963</v>
      </c>
      <c r="E1076" s="2" t="s">
        <v>964</v>
      </c>
      <c r="F1076" s="9" t="n">
        <f aca="false">Precios!N1076</f>
        <v>500</v>
      </c>
      <c r="G1076" s="2" t="n">
        <v>0</v>
      </c>
      <c r="H1076" s="10" t="str">
        <f aca="false">Parámetros!$B$28</f>
        <v>Nuevo</v>
      </c>
      <c r="I1076" s="10" t="str">
        <f aca="false">Parámetros!$B$29</f>
        <v>Clásica</v>
      </c>
      <c r="J1076" s="11" t="s">
        <v>11094</v>
      </c>
      <c r="K1076" s="10" t="str">
        <f aca="false">Parámetros!$B$30</f>
        <v>Mercado Envíos</v>
      </c>
      <c r="L1076" s="2" t="str">
        <f aca="false">IF(F1076&gt;=Parámetros!$B$7,"Envío gratis (obligatorio en Mercado Libre)",Parámetros!$B$31)</f>
        <v>Envío gratis (obligatorio en Mercado Libre)</v>
      </c>
      <c r="M1076" s="10" t="str">
        <f aca="false">Parámetros!$B$32</f>
        <v>No acepto</v>
      </c>
      <c r="N1076" s="10" t="str">
        <f aca="false">Parámetros!$B$33</f>
        <v>Sin garantía</v>
      </c>
      <c r="O1076" s="2"/>
      <c r="P1076" s="2" t="s">
        <v>11095</v>
      </c>
      <c r="Q1076" s="2" t="s">
        <v>452</v>
      </c>
      <c r="R1076" s="2"/>
      <c r="S1076" s="2"/>
      <c r="T1076" s="2" t="s">
        <v>4850</v>
      </c>
      <c r="U1076" s="2" t="n">
        <v>30</v>
      </c>
      <c r="V1076" s="2" t="s">
        <v>130</v>
      </c>
      <c r="W1076" s="2" t="n">
        <v>30</v>
      </c>
      <c r="X1076" s="2" t="s">
        <v>9711</v>
      </c>
      <c r="Y1076" s="2" t="s">
        <v>2737</v>
      </c>
      <c r="Z1076" s="2" t="s">
        <v>133</v>
      </c>
      <c r="AA1076" s="2"/>
      <c r="AB1076" s="2"/>
      <c r="AC1076" s="2"/>
      <c r="AD1076" s="2"/>
      <c r="AE1076" s="2"/>
      <c r="AF1076" s="2"/>
      <c r="AG1076" s="2" t="s">
        <v>6388</v>
      </c>
      <c r="AH1076" s="2" t="s">
        <v>11096</v>
      </c>
      <c r="AI1076" s="2" t="s">
        <v>11097</v>
      </c>
      <c r="AJ1076" s="2"/>
      <c r="AK1076" s="2"/>
      <c r="AL1076" s="2"/>
      <c r="AM1076" s="2"/>
      <c r="AN1076" s="2" t="s">
        <v>87</v>
      </c>
      <c r="AO1076" s="2" t="s">
        <v>11098</v>
      </c>
      <c r="AP1076" s="2" t="s">
        <v>89</v>
      </c>
    </row>
    <row r="1077" customFormat="false" ht="15" hidden="false" customHeight="false" outlineLevel="0" collapsed="false">
      <c r="A1077" s="8" t="s">
        <v>11099</v>
      </c>
      <c r="B1077" s="8" t="s">
        <v>11099</v>
      </c>
      <c r="C1077" s="2" t="s">
        <v>11100</v>
      </c>
      <c r="D1077" s="2" t="s">
        <v>5988</v>
      </c>
      <c r="E1077" s="2" t="s">
        <v>5989</v>
      </c>
      <c r="F1077" s="9" t="n">
        <f aca="false">Precios!N1077</f>
        <v>127</v>
      </c>
      <c r="G1077" s="2" t="n">
        <v>165</v>
      </c>
      <c r="H1077" s="10" t="str">
        <f aca="false">Parámetros!$B$28</f>
        <v>Nuevo</v>
      </c>
      <c r="I1077" s="10" t="str">
        <f aca="false">Parámetros!$B$29</f>
        <v>Clásica</v>
      </c>
      <c r="J1077" s="11" t="s">
        <v>11101</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c r="P1077" s="2" t="s">
        <v>6043</v>
      </c>
      <c r="Q1077" s="2" t="s">
        <v>5538</v>
      </c>
      <c r="R1077" s="2" t="s">
        <v>11102</v>
      </c>
      <c r="S1077" s="2" t="s">
        <v>11103</v>
      </c>
      <c r="T1077" s="2" t="s">
        <v>11104</v>
      </c>
      <c r="U1077" s="2" t="n">
        <v>58</v>
      </c>
      <c r="V1077" s="2" t="s">
        <v>100</v>
      </c>
      <c r="W1077" s="2" t="n">
        <v>1</v>
      </c>
      <c r="X1077" s="2"/>
      <c r="Y1077" s="2"/>
      <c r="Z1077" s="2"/>
      <c r="AA1077" s="2"/>
      <c r="AB1077" s="2"/>
      <c r="AC1077" s="2"/>
      <c r="AD1077" s="2" t="s">
        <v>1000</v>
      </c>
      <c r="AE1077" s="2"/>
      <c r="AF1077" s="2"/>
      <c r="AG1077" s="2" t="s">
        <v>11105</v>
      </c>
      <c r="AH1077" s="2" t="s">
        <v>11106</v>
      </c>
      <c r="AI1077" s="2" t="s">
        <v>11107</v>
      </c>
      <c r="AJ1077" s="2"/>
      <c r="AK1077" s="2"/>
      <c r="AL1077" s="2"/>
      <c r="AM1077" s="2"/>
      <c r="AN1077" s="2" t="s">
        <v>172</v>
      </c>
      <c r="AO1077" s="2" t="s">
        <v>11108</v>
      </c>
      <c r="AP1077" s="2" t="s">
        <v>89</v>
      </c>
    </row>
    <row r="1078" customFormat="false" ht="15" hidden="false" customHeight="false" outlineLevel="0" collapsed="false">
      <c r="A1078" s="8" t="s">
        <v>11109</v>
      </c>
      <c r="B1078" s="8" t="s">
        <v>11109</v>
      </c>
      <c r="C1078" s="2" t="s">
        <v>11110</v>
      </c>
      <c r="D1078" s="2" t="s">
        <v>11111</v>
      </c>
      <c r="E1078" s="2" t="s">
        <v>11112</v>
      </c>
      <c r="F1078" s="9" t="n">
        <f aca="false">Precios!N1078</f>
        <v>78</v>
      </c>
      <c r="G1078" s="2" t="n">
        <v>59</v>
      </c>
      <c r="H1078" s="10" t="str">
        <f aca="false">Parámetros!$B$28</f>
        <v>Nuevo</v>
      </c>
      <c r="I1078" s="10" t="str">
        <f aca="false">Parámetros!$B$29</f>
        <v>Clásica</v>
      </c>
      <c r="J1078" s="11" t="s">
        <v>11113</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t="s">
        <v>11114</v>
      </c>
      <c r="P1078" s="2" t="s">
        <v>8146</v>
      </c>
      <c r="Q1078" s="2" t="s">
        <v>11115</v>
      </c>
      <c r="R1078" s="2" t="s">
        <v>11116</v>
      </c>
      <c r="S1078" s="2" t="s">
        <v>11117</v>
      </c>
      <c r="T1078" s="2" t="s">
        <v>11118</v>
      </c>
      <c r="U1078" s="2" t="n">
        <v>50</v>
      </c>
      <c r="V1078" s="2" t="s">
        <v>168</v>
      </c>
      <c r="W1078" s="2" t="n">
        <v>50</v>
      </c>
      <c r="X1078" s="2"/>
      <c r="Y1078" s="2"/>
      <c r="Z1078" s="2"/>
      <c r="AA1078" s="2"/>
      <c r="AB1078" s="2"/>
      <c r="AC1078" s="2"/>
      <c r="AD1078" s="2" t="s">
        <v>551</v>
      </c>
      <c r="AE1078" s="2"/>
      <c r="AF1078" s="2"/>
      <c r="AG1078" s="2" t="s">
        <v>11119</v>
      </c>
      <c r="AH1078" s="2" t="s">
        <v>11120</v>
      </c>
      <c r="AI1078" s="2" t="s">
        <v>11121</v>
      </c>
      <c r="AJ1078" s="2"/>
      <c r="AK1078" s="2"/>
      <c r="AL1078" s="2"/>
      <c r="AM1078" s="2"/>
      <c r="AN1078" s="2" t="s">
        <v>172</v>
      </c>
      <c r="AO1078" s="2" t="s">
        <v>11122</v>
      </c>
      <c r="AP1078" s="2" t="s">
        <v>89</v>
      </c>
    </row>
    <row r="1079" customFormat="false" ht="15" hidden="false" customHeight="false" outlineLevel="0" collapsed="false">
      <c r="A1079" s="8" t="s">
        <v>11123</v>
      </c>
      <c r="B1079" s="8" t="s">
        <v>11123</v>
      </c>
      <c r="C1079" s="2" t="s">
        <v>11124</v>
      </c>
      <c r="D1079" s="2" t="s">
        <v>963</v>
      </c>
      <c r="E1079" s="2" t="s">
        <v>964</v>
      </c>
      <c r="F1079" s="9" t="n">
        <f aca="false">Precios!N1079</f>
        <v>1401</v>
      </c>
      <c r="G1079" s="2" t="n">
        <v>0</v>
      </c>
      <c r="H1079" s="10" t="str">
        <f aca="false">Parámetros!$B$28</f>
        <v>Nuevo</v>
      </c>
      <c r="I1079" s="10" t="str">
        <f aca="false">Parámetros!$B$29</f>
        <v>Clásica</v>
      </c>
      <c r="J1079" s="11" t="s">
        <v>11125</v>
      </c>
      <c r="K1079" s="10" t="str">
        <f aca="false">Parámetros!$B$30</f>
        <v>Mercado Envíos</v>
      </c>
      <c r="L1079" s="2" t="str">
        <f aca="false">IF(F1079&gt;=Parámetros!$B$7,"Envío gratis (obligatorio en Mercado Libre)",Parámetros!$B$31)</f>
        <v>Envío gratis (obligatorio en Mercado Libre)</v>
      </c>
      <c r="M1079" s="10" t="str">
        <f aca="false">Parámetros!$B$32</f>
        <v>No acepto</v>
      </c>
      <c r="N1079" s="10" t="str">
        <f aca="false">Parámetros!$B$33</f>
        <v>Sin garantía</v>
      </c>
      <c r="O1079" s="2"/>
      <c r="P1079" s="2" t="s">
        <v>1682</v>
      </c>
      <c r="Q1079" s="2" t="s">
        <v>741</v>
      </c>
      <c r="R1079" s="2"/>
      <c r="S1079" s="2"/>
      <c r="T1079" s="2" t="s">
        <v>7668</v>
      </c>
      <c r="U1079" s="2" t="n">
        <v>60</v>
      </c>
      <c r="V1079" s="2" t="s">
        <v>130</v>
      </c>
      <c r="W1079" s="2" t="n">
        <v>60</v>
      </c>
      <c r="X1079" s="2" t="s">
        <v>11126</v>
      </c>
      <c r="Y1079" s="2" t="s">
        <v>1795</v>
      </c>
      <c r="Z1079" s="2" t="s">
        <v>133</v>
      </c>
      <c r="AA1079" s="2"/>
      <c r="AB1079" s="2"/>
      <c r="AC1079" s="2"/>
      <c r="AD1079" s="2"/>
      <c r="AE1079" s="2"/>
      <c r="AF1079" s="2"/>
      <c r="AG1079" s="2" t="s">
        <v>11127</v>
      </c>
      <c r="AH1079" s="2" t="s">
        <v>11128</v>
      </c>
      <c r="AI1079" s="2" t="s">
        <v>11129</v>
      </c>
      <c r="AJ1079" s="2"/>
      <c r="AK1079" s="2"/>
      <c r="AL1079" s="2"/>
      <c r="AM1079" s="2"/>
      <c r="AN1079" s="2" t="s">
        <v>87</v>
      </c>
      <c r="AO1079" s="2" t="s">
        <v>11130</v>
      </c>
      <c r="AP1079" s="2" t="s">
        <v>89</v>
      </c>
    </row>
    <row r="1080" customFormat="false" ht="15" hidden="false" customHeight="false" outlineLevel="0" collapsed="false">
      <c r="A1080" s="8" t="s">
        <v>11131</v>
      </c>
      <c r="B1080" s="8" t="s">
        <v>11131</v>
      </c>
      <c r="C1080" s="2" t="s">
        <v>11132</v>
      </c>
      <c r="D1080" s="2" t="s">
        <v>4664</v>
      </c>
      <c r="E1080" s="2" t="s">
        <v>4665</v>
      </c>
      <c r="F1080" s="9" t="n">
        <f aca="false">Precios!N1080</f>
        <v>125</v>
      </c>
      <c r="G1080" s="2" t="n">
        <v>216</v>
      </c>
      <c r="H1080" s="10" t="str">
        <f aca="false">Parámetros!$B$28</f>
        <v>Nuevo</v>
      </c>
      <c r="I1080" s="10" t="str">
        <f aca="false">Parámetros!$B$29</f>
        <v>Clásica</v>
      </c>
      <c r="J1080" s="11" t="s">
        <v>11133</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c r="P1080" s="2" t="s">
        <v>7704</v>
      </c>
      <c r="Q1080" s="2" t="s">
        <v>5837</v>
      </c>
      <c r="R1080" s="2" t="s">
        <v>7705</v>
      </c>
      <c r="S1080" s="2" t="s">
        <v>7706</v>
      </c>
      <c r="T1080" s="2" t="s">
        <v>11134</v>
      </c>
      <c r="U1080" s="2" t="n">
        <v>400</v>
      </c>
      <c r="V1080" s="2" t="s">
        <v>77</v>
      </c>
      <c r="W1080" s="2" t="n">
        <v>1</v>
      </c>
      <c r="X1080" s="2"/>
      <c r="Y1080" s="2"/>
      <c r="Z1080" s="2"/>
      <c r="AA1080" s="2"/>
      <c r="AB1080" s="2"/>
      <c r="AC1080" s="2"/>
      <c r="AD1080" s="2"/>
      <c r="AE1080" s="2" t="s">
        <v>9060</v>
      </c>
      <c r="AF1080" s="2"/>
      <c r="AG1080" s="2" t="s">
        <v>11135</v>
      </c>
      <c r="AH1080" s="2" t="s">
        <v>11136</v>
      </c>
      <c r="AI1080" s="2" t="s">
        <v>11137</v>
      </c>
      <c r="AJ1080" s="2"/>
      <c r="AK1080" s="2"/>
      <c r="AL1080" s="2"/>
      <c r="AM1080" s="2"/>
      <c r="AN1080" s="2" t="s">
        <v>172</v>
      </c>
      <c r="AO1080" s="2" t="s">
        <v>11138</v>
      </c>
      <c r="AP1080" s="2" t="s">
        <v>89</v>
      </c>
    </row>
    <row r="1081" customFormat="false" ht="15" hidden="false" customHeight="false" outlineLevel="0" collapsed="false">
      <c r="A1081" s="8" t="s">
        <v>11139</v>
      </c>
      <c r="B1081" s="8" t="s">
        <v>11139</v>
      </c>
      <c r="C1081" s="2" t="s">
        <v>11140</v>
      </c>
      <c r="D1081" s="2" t="s">
        <v>141</v>
      </c>
      <c r="E1081" s="2" t="s">
        <v>142</v>
      </c>
      <c r="F1081" s="9" t="n">
        <f aca="false">Precios!N1081</f>
        <v>133</v>
      </c>
      <c r="G1081" s="2" t="n">
        <v>271</v>
      </c>
      <c r="H1081" s="10" t="str">
        <f aca="false">Parámetros!$B$28</f>
        <v>Nuevo</v>
      </c>
      <c r="I1081" s="10" t="str">
        <f aca="false">Parámetros!$B$29</f>
        <v>Clásica</v>
      </c>
      <c r="J1081" s="11" t="s">
        <v>11141</v>
      </c>
      <c r="K1081" s="10" t="str">
        <f aca="false">Parámetros!$B$30</f>
        <v>Mercado Envíos</v>
      </c>
      <c r="L1081" s="2" t="str">
        <f aca="false">IF(F1081&gt;=Parámetros!$B$7,"Envío gratis (obligatorio en Mercado Libre)",Parámetros!$B$31)</f>
        <v>A cargo del comprador</v>
      </c>
      <c r="M1081" s="10" t="str">
        <f aca="false">Parámetros!$B$32</f>
        <v>No acepto</v>
      </c>
      <c r="N1081" s="10" t="str">
        <f aca="false">Parámetros!$B$33</f>
        <v>Sin garantía</v>
      </c>
      <c r="O1081" s="2" t="s">
        <v>11142</v>
      </c>
      <c r="P1081" s="2" t="s">
        <v>5078</v>
      </c>
      <c r="Q1081" s="2" t="s">
        <v>11143</v>
      </c>
      <c r="R1081" s="2"/>
      <c r="S1081" s="2"/>
      <c r="T1081" s="2" t="s">
        <v>6294</v>
      </c>
      <c r="U1081" s="2" t="n">
        <v>20</v>
      </c>
      <c r="V1081" s="2" t="s">
        <v>1575</v>
      </c>
      <c r="W1081" s="2" t="n">
        <v>20</v>
      </c>
      <c r="X1081" s="2" t="s">
        <v>11144</v>
      </c>
      <c r="Y1081" s="2" t="s">
        <v>6293</v>
      </c>
      <c r="Z1081" s="2" t="s">
        <v>133</v>
      </c>
      <c r="AA1081" s="2"/>
      <c r="AB1081" s="2"/>
      <c r="AC1081" s="2"/>
      <c r="AD1081" s="2"/>
      <c r="AE1081" s="2"/>
      <c r="AF1081" s="2" t="s">
        <v>11145</v>
      </c>
      <c r="AG1081" s="2" t="s">
        <v>11146</v>
      </c>
      <c r="AH1081" s="2" t="s">
        <v>11147</v>
      </c>
      <c r="AI1081" s="2"/>
      <c r="AJ1081" s="2"/>
      <c r="AK1081" s="2"/>
      <c r="AL1081" s="2"/>
      <c r="AM1081" s="2"/>
      <c r="AN1081" s="2" t="s">
        <v>87</v>
      </c>
      <c r="AO1081" s="2" t="s">
        <v>11148</v>
      </c>
      <c r="AP1081" s="2" t="s">
        <v>89</v>
      </c>
    </row>
    <row r="1082" customFormat="false" ht="15" hidden="false" customHeight="false" outlineLevel="0" collapsed="false">
      <c r="A1082" s="8" t="s">
        <v>11149</v>
      </c>
      <c r="B1082" s="8" t="s">
        <v>11149</v>
      </c>
      <c r="C1082" s="2" t="s">
        <v>11150</v>
      </c>
      <c r="D1082" s="2" t="s">
        <v>11151</v>
      </c>
      <c r="E1082" s="2" t="s">
        <v>11152</v>
      </c>
      <c r="F1082" s="9" t="n">
        <f aca="false">Precios!N1082</f>
        <v>91</v>
      </c>
      <c r="G1082" s="2" t="n">
        <v>686</v>
      </c>
      <c r="H1082" s="10" t="str">
        <f aca="false">Parámetros!$B$28</f>
        <v>Nuevo</v>
      </c>
      <c r="I1082" s="10" t="str">
        <f aca="false">Parámetros!$B$29</f>
        <v>Clásica</v>
      </c>
      <c r="J1082" s="11" t="s">
        <v>11153</v>
      </c>
      <c r="K1082" s="10" t="str">
        <f aca="false">Parámetros!$B$30</f>
        <v>Mercado Envíos</v>
      </c>
      <c r="L1082" s="2" t="str">
        <f aca="false">IF(F1082&gt;=Parámetros!$B$7,"Envío gratis (obligatorio en Mercado Libre)",Parámetros!$B$31)</f>
        <v>A cargo del comprador</v>
      </c>
      <c r="M1082" s="10" t="str">
        <f aca="false">Parámetros!$B$32</f>
        <v>No acepto</v>
      </c>
      <c r="N1082" s="10" t="str">
        <f aca="false">Parámetros!$B$33</f>
        <v>Sin garantía</v>
      </c>
      <c r="O1082" s="2"/>
      <c r="P1082" s="2" t="s">
        <v>4185</v>
      </c>
      <c r="Q1082" s="2" t="s">
        <v>4186</v>
      </c>
      <c r="R1082" s="2" t="s">
        <v>4187</v>
      </c>
      <c r="S1082" s="2" t="s">
        <v>11154</v>
      </c>
      <c r="T1082" s="2" t="s">
        <v>11155</v>
      </c>
      <c r="U1082" s="2" t="n">
        <v>5</v>
      </c>
      <c r="V1082" s="2" t="s">
        <v>11156</v>
      </c>
      <c r="W1082" s="2" t="n">
        <v>1</v>
      </c>
      <c r="X1082" s="2"/>
      <c r="Y1082" s="2"/>
      <c r="Z1082" s="2"/>
      <c r="AA1082" s="2"/>
      <c r="AB1082" s="2"/>
      <c r="AC1082" s="2" t="s">
        <v>2148</v>
      </c>
      <c r="AD1082" s="2"/>
      <c r="AE1082" s="2"/>
      <c r="AF1082" s="2"/>
      <c r="AG1082" s="2" t="s">
        <v>11157</v>
      </c>
      <c r="AH1082" s="2" t="s">
        <v>11158</v>
      </c>
      <c r="AI1082" s="2" t="s">
        <v>11159</v>
      </c>
      <c r="AJ1082" s="2"/>
      <c r="AK1082" s="2"/>
      <c r="AL1082" s="2"/>
      <c r="AM1082" s="2"/>
      <c r="AN1082" s="2" t="s">
        <v>172</v>
      </c>
      <c r="AO1082" s="2" t="s">
        <v>11160</v>
      </c>
      <c r="AP1082" s="2" t="s">
        <v>89</v>
      </c>
    </row>
    <row r="1083" customFormat="false" ht="15" hidden="false" customHeight="false" outlineLevel="0" collapsed="false">
      <c r="A1083" s="8" t="s">
        <v>11161</v>
      </c>
      <c r="B1083" s="8" t="s">
        <v>11161</v>
      </c>
      <c r="C1083" s="2" t="s">
        <v>11162</v>
      </c>
      <c r="D1083" s="2" t="s">
        <v>2370</v>
      </c>
      <c r="E1083" s="2" t="s">
        <v>2371</v>
      </c>
      <c r="F1083" s="9" t="n">
        <f aca="false">Precios!N1083</f>
        <v>176</v>
      </c>
      <c r="G1083" s="2" t="n">
        <v>152</v>
      </c>
      <c r="H1083" s="10" t="str">
        <f aca="false">Parámetros!$B$28</f>
        <v>Nuevo</v>
      </c>
      <c r="I1083" s="10" t="str">
        <f aca="false">Parámetros!$B$29</f>
        <v>Clásica</v>
      </c>
      <c r="J1083" s="11" t="s">
        <v>11163</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c r="P1083" s="2" t="s">
        <v>2937</v>
      </c>
      <c r="Q1083" s="2" t="s">
        <v>5670</v>
      </c>
      <c r="R1083" s="2" t="s">
        <v>11164</v>
      </c>
      <c r="S1083" s="2" t="s">
        <v>11165</v>
      </c>
      <c r="T1083" s="2" t="s">
        <v>11166</v>
      </c>
      <c r="U1083" s="2" t="n">
        <v>18</v>
      </c>
      <c r="V1083" s="2" t="s">
        <v>2376</v>
      </c>
      <c r="W1083" s="2" t="n">
        <v>18</v>
      </c>
      <c r="X1083" s="2" t="s">
        <v>11167</v>
      </c>
      <c r="Y1083" s="2" t="s">
        <v>5684</v>
      </c>
      <c r="Z1083" s="2" t="s">
        <v>3215</v>
      </c>
      <c r="AA1083" s="2" t="s">
        <v>11168</v>
      </c>
      <c r="AB1083" s="2"/>
      <c r="AC1083" s="2" t="s">
        <v>534</v>
      </c>
      <c r="AD1083" s="2"/>
      <c r="AE1083" s="2"/>
      <c r="AF1083" s="2"/>
      <c r="AG1083" s="2" t="s">
        <v>11169</v>
      </c>
      <c r="AH1083" s="2" t="s">
        <v>11170</v>
      </c>
      <c r="AI1083" s="2"/>
      <c r="AJ1083" s="2"/>
      <c r="AK1083" s="2"/>
      <c r="AL1083" s="2"/>
      <c r="AM1083" s="2"/>
      <c r="AN1083" s="2" t="s">
        <v>87</v>
      </c>
      <c r="AO1083" s="2" t="s">
        <v>11171</v>
      </c>
      <c r="AP1083" s="2" t="s">
        <v>89</v>
      </c>
    </row>
    <row r="1084" customFormat="false" ht="15" hidden="false" customHeight="false" outlineLevel="0" collapsed="false">
      <c r="A1084" s="8" t="s">
        <v>11172</v>
      </c>
      <c r="B1084" s="8" t="s">
        <v>11172</v>
      </c>
      <c r="C1084" s="2" t="s">
        <v>11173</v>
      </c>
      <c r="D1084" s="2" t="s">
        <v>5988</v>
      </c>
      <c r="E1084" s="2" t="s">
        <v>5989</v>
      </c>
      <c r="F1084" s="9" t="n">
        <f aca="false">Precios!N1084</f>
        <v>98</v>
      </c>
      <c r="G1084" s="2" t="n">
        <v>75</v>
      </c>
      <c r="H1084" s="10" t="str">
        <f aca="false">Parámetros!$B$28</f>
        <v>Nuevo</v>
      </c>
      <c r="I1084" s="10" t="str">
        <f aca="false">Parámetros!$B$29</f>
        <v>Clásica</v>
      </c>
      <c r="J1084" s="11" t="s">
        <v>11174</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c r="P1084" s="2" t="s">
        <v>6043</v>
      </c>
      <c r="Q1084" s="2" t="s">
        <v>5538</v>
      </c>
      <c r="R1084" s="2" t="s">
        <v>6044</v>
      </c>
      <c r="S1084" s="2" t="s">
        <v>8265</v>
      </c>
      <c r="T1084" s="2" t="s">
        <v>11175</v>
      </c>
      <c r="U1084" s="2" t="n">
        <v>200</v>
      </c>
      <c r="V1084" s="2" t="s">
        <v>100</v>
      </c>
      <c r="W1084" s="2" t="n">
        <v>1</v>
      </c>
      <c r="X1084" s="2"/>
      <c r="Y1084" s="2"/>
      <c r="Z1084" s="2"/>
      <c r="AA1084" s="2"/>
      <c r="AB1084" s="2"/>
      <c r="AC1084" s="2"/>
      <c r="AD1084" s="2"/>
      <c r="AE1084" s="2"/>
      <c r="AF1084" s="2"/>
      <c r="AG1084" s="2" t="s">
        <v>11176</v>
      </c>
      <c r="AH1084" s="2" t="s">
        <v>11177</v>
      </c>
      <c r="AI1084" s="2"/>
      <c r="AJ1084" s="2"/>
      <c r="AK1084" s="2"/>
      <c r="AL1084" s="2"/>
      <c r="AM1084" s="2"/>
      <c r="AN1084" s="2" t="s">
        <v>172</v>
      </c>
      <c r="AO1084" s="2" t="s">
        <v>11178</v>
      </c>
      <c r="AP1084" s="2" t="s">
        <v>89</v>
      </c>
    </row>
    <row r="1085" customFormat="false" ht="15" hidden="false" customHeight="false" outlineLevel="0" collapsed="false">
      <c r="A1085" s="8" t="s">
        <v>11179</v>
      </c>
      <c r="B1085" s="8" t="s">
        <v>11179</v>
      </c>
      <c r="C1085" s="2" t="s">
        <v>11180</v>
      </c>
      <c r="D1085" s="2" t="s">
        <v>7152</v>
      </c>
      <c r="E1085" s="2" t="s">
        <v>7153</v>
      </c>
      <c r="F1085" s="9" t="n">
        <f aca="false">Precios!N1085</f>
        <v>182</v>
      </c>
      <c r="G1085" s="2" t="n">
        <v>19</v>
      </c>
      <c r="H1085" s="10" t="str">
        <f aca="false">Parámetros!$B$28</f>
        <v>Nuevo</v>
      </c>
      <c r="I1085" s="10" t="str">
        <f aca="false">Parámetros!$B$29</f>
        <v>Clásica</v>
      </c>
      <c r="J1085" s="11" t="s">
        <v>11181</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c r="P1085" s="2" t="s">
        <v>7155</v>
      </c>
      <c r="Q1085" s="2" t="s">
        <v>7155</v>
      </c>
      <c r="R1085" s="2"/>
      <c r="S1085" s="2" t="s">
        <v>11182</v>
      </c>
      <c r="T1085" s="2" t="s">
        <v>11183</v>
      </c>
      <c r="U1085" s="2" t="n">
        <v>270</v>
      </c>
      <c r="V1085" s="2" t="s">
        <v>77</v>
      </c>
      <c r="W1085" s="2" t="n">
        <v>3</v>
      </c>
      <c r="X1085" s="2"/>
      <c r="Y1085" s="2"/>
      <c r="Z1085" s="2"/>
      <c r="AA1085" s="2" t="s">
        <v>9615</v>
      </c>
      <c r="AB1085" s="2"/>
      <c r="AC1085" s="2"/>
      <c r="AD1085" s="2"/>
      <c r="AE1085" s="2"/>
      <c r="AF1085" s="2"/>
      <c r="AG1085" s="2" t="s">
        <v>11184</v>
      </c>
      <c r="AH1085" s="2" t="s">
        <v>11185</v>
      </c>
      <c r="AI1085" s="2"/>
      <c r="AJ1085" s="2"/>
      <c r="AK1085" s="2"/>
      <c r="AL1085" s="2"/>
      <c r="AM1085" s="2"/>
      <c r="AN1085" s="2" t="s">
        <v>172</v>
      </c>
      <c r="AO1085" s="2" t="s">
        <v>11186</v>
      </c>
      <c r="AP1085" s="2" t="s">
        <v>89</v>
      </c>
    </row>
    <row r="1086" customFormat="false" ht="15" hidden="false" customHeight="false" outlineLevel="0" collapsed="false">
      <c r="A1086" s="8" t="s">
        <v>11187</v>
      </c>
      <c r="B1086" s="8" t="s">
        <v>11187</v>
      </c>
      <c r="C1086" s="2" t="s">
        <v>11188</v>
      </c>
      <c r="D1086" s="2" t="s">
        <v>300</v>
      </c>
      <c r="E1086" s="2" t="s">
        <v>301</v>
      </c>
      <c r="F1086" s="9" t="n">
        <f aca="false">Precios!N1086</f>
        <v>572</v>
      </c>
      <c r="G1086" s="2" t="n">
        <v>40</v>
      </c>
      <c r="H1086" s="10" t="str">
        <f aca="false">Parámetros!$B$28</f>
        <v>Nuevo</v>
      </c>
      <c r="I1086" s="10" t="str">
        <f aca="false">Parámetros!$B$29</f>
        <v>Clásica</v>
      </c>
      <c r="J1086" s="11" t="s">
        <v>11189</v>
      </c>
      <c r="K1086" s="10" t="str">
        <f aca="false">Parámetros!$B$30</f>
        <v>Mercado Envíos</v>
      </c>
      <c r="L1086" s="2" t="str">
        <f aca="false">IF(F1086&gt;=Parámetros!$B$7,"Envío gratis (obligatorio en Mercado Libre)",Parámetros!$B$31)</f>
        <v>Envío gratis (obligatorio en Mercado Libre)</v>
      </c>
      <c r="M1086" s="10" t="str">
        <f aca="false">Parámetros!$B$32</f>
        <v>No acepto</v>
      </c>
      <c r="N1086" s="10" t="str">
        <f aca="false">Parámetros!$B$33</f>
        <v>Sin garantía</v>
      </c>
      <c r="O1086" s="2"/>
      <c r="P1086" s="2" t="s">
        <v>11190</v>
      </c>
      <c r="Q1086" s="2" t="s">
        <v>3061</v>
      </c>
      <c r="R1086" s="2" t="s">
        <v>11191</v>
      </c>
      <c r="S1086" s="2" t="s">
        <v>11192</v>
      </c>
      <c r="T1086" s="2" t="s">
        <v>7668</v>
      </c>
      <c r="U1086" s="2" t="n">
        <v>60</v>
      </c>
      <c r="V1086" s="2" t="s">
        <v>130</v>
      </c>
      <c r="W1086" s="2" t="n">
        <v>60</v>
      </c>
      <c r="X1086" s="2"/>
      <c r="Y1086" s="2"/>
      <c r="Z1086" s="2"/>
      <c r="AA1086" s="2"/>
      <c r="AB1086" s="2"/>
      <c r="AC1086" s="2"/>
      <c r="AD1086" s="2" t="s">
        <v>551</v>
      </c>
      <c r="AE1086" s="2"/>
      <c r="AF1086" s="2"/>
      <c r="AG1086" s="2" t="s">
        <v>11193</v>
      </c>
      <c r="AH1086" s="2" t="s">
        <v>11194</v>
      </c>
      <c r="AI1086" s="2" t="s">
        <v>11195</v>
      </c>
      <c r="AJ1086" s="2" t="s">
        <v>11196</v>
      </c>
      <c r="AK1086" s="2" t="s">
        <v>11197</v>
      </c>
      <c r="AL1086" s="2"/>
      <c r="AM1086" s="2"/>
      <c r="AN1086" s="2" t="s">
        <v>87</v>
      </c>
      <c r="AO1086" s="2" t="s">
        <v>11198</v>
      </c>
      <c r="AP1086" s="2" t="s">
        <v>89</v>
      </c>
    </row>
    <row r="1087" customFormat="false" ht="15" hidden="false" customHeight="false" outlineLevel="0" collapsed="false">
      <c r="A1087" s="8" t="s">
        <v>11199</v>
      </c>
      <c r="B1087" s="8" t="s">
        <v>11199</v>
      </c>
      <c r="C1087" s="2" t="s">
        <v>11200</v>
      </c>
      <c r="D1087" s="2" t="s">
        <v>704</v>
      </c>
      <c r="E1087" s="2" t="s">
        <v>705</v>
      </c>
      <c r="F1087" s="9" t="n">
        <f aca="false">Precios!N1087</f>
        <v>375</v>
      </c>
      <c r="G1087" s="2" t="n">
        <v>45</v>
      </c>
      <c r="H1087" s="10" t="str">
        <f aca="false">Parámetros!$B$28</f>
        <v>Nuevo</v>
      </c>
      <c r="I1087" s="10" t="str">
        <f aca="false">Parámetros!$B$29</f>
        <v>Clásica</v>
      </c>
      <c r="J1087" s="11" t="s">
        <v>11201</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c r="P1087" s="2" t="s">
        <v>11202</v>
      </c>
      <c r="Q1087" s="2" t="s">
        <v>1573</v>
      </c>
      <c r="R1087" s="2"/>
      <c r="S1087" s="2"/>
      <c r="T1087" s="2" t="s">
        <v>11203</v>
      </c>
      <c r="U1087" s="2" t="n">
        <v>225</v>
      </c>
      <c r="V1087" s="2" t="s">
        <v>77</v>
      </c>
      <c r="W1087" s="2" t="n">
        <v>1</v>
      </c>
      <c r="X1087" s="2" t="s">
        <v>11204</v>
      </c>
      <c r="Y1087" s="2" t="s">
        <v>11205</v>
      </c>
      <c r="Z1087" s="2" t="s">
        <v>133</v>
      </c>
      <c r="AA1087" s="2"/>
      <c r="AB1087" s="2"/>
      <c r="AC1087" s="2"/>
      <c r="AD1087" s="2"/>
      <c r="AE1087" s="2"/>
      <c r="AF1087" s="2" t="s">
        <v>11206</v>
      </c>
      <c r="AG1087" s="2" t="s">
        <v>11207</v>
      </c>
      <c r="AH1087" s="2" t="s">
        <v>11208</v>
      </c>
      <c r="AI1087" s="2" t="s">
        <v>11209</v>
      </c>
      <c r="AJ1087" s="2" t="s">
        <v>11210</v>
      </c>
      <c r="AK1087" s="2"/>
      <c r="AL1087" s="2"/>
      <c r="AM1087" s="2"/>
      <c r="AN1087" s="2" t="s">
        <v>87</v>
      </c>
      <c r="AO1087" s="2" t="s">
        <v>11211</v>
      </c>
      <c r="AP1087" s="2" t="s">
        <v>89</v>
      </c>
    </row>
    <row r="1088" customFormat="false" ht="15" hidden="false" customHeight="false" outlineLevel="0" collapsed="false">
      <c r="A1088" s="8" t="s">
        <v>11212</v>
      </c>
      <c r="B1088" s="8" t="s">
        <v>11212</v>
      </c>
      <c r="C1088" s="2" t="s">
        <v>11213</v>
      </c>
      <c r="D1088" s="2" t="s">
        <v>467</v>
      </c>
      <c r="E1088" s="2" t="s">
        <v>468</v>
      </c>
      <c r="F1088" s="9" t="n">
        <f aca="false">Precios!N1088</f>
        <v>248</v>
      </c>
      <c r="G1088" s="2" t="n">
        <v>156</v>
      </c>
      <c r="H1088" s="10" t="str">
        <f aca="false">Parámetros!$B$28</f>
        <v>Nuevo</v>
      </c>
      <c r="I1088" s="10" t="str">
        <f aca="false">Parámetros!$B$29</f>
        <v>Clásica</v>
      </c>
      <c r="J1088" s="11" t="s">
        <v>11214</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c r="P1088" s="2" t="s">
        <v>2082</v>
      </c>
      <c r="Q1088" s="2" t="s">
        <v>527</v>
      </c>
      <c r="R1088" s="2" t="s">
        <v>5793</v>
      </c>
      <c r="S1088" s="2" t="s">
        <v>102</v>
      </c>
      <c r="T1088" s="2" t="s">
        <v>11215</v>
      </c>
      <c r="U1088" s="2" t="n">
        <v>70</v>
      </c>
      <c r="V1088" s="2" t="s">
        <v>100</v>
      </c>
      <c r="W1088" s="2" t="n">
        <v>1</v>
      </c>
      <c r="X1088" s="2"/>
      <c r="Y1088" s="2"/>
      <c r="Z1088" s="2"/>
      <c r="AA1088" s="2"/>
      <c r="AB1088" s="2"/>
      <c r="AC1088" s="2" t="s">
        <v>102</v>
      </c>
      <c r="AD1088" s="2"/>
      <c r="AE1088" s="2"/>
      <c r="AF1088" s="2"/>
      <c r="AG1088" s="2" t="s">
        <v>11216</v>
      </c>
      <c r="AH1088" s="2" t="s">
        <v>11217</v>
      </c>
      <c r="AI1088" s="2" t="s">
        <v>11218</v>
      </c>
      <c r="AJ1088" s="2"/>
      <c r="AK1088" s="2"/>
      <c r="AL1088" s="2"/>
      <c r="AM1088" s="2"/>
      <c r="AN1088" s="2" t="s">
        <v>87</v>
      </c>
      <c r="AO1088" s="2" t="s">
        <v>11219</v>
      </c>
      <c r="AP1088" s="2" t="s">
        <v>89</v>
      </c>
    </row>
    <row r="1089" customFormat="false" ht="15" hidden="false" customHeight="false" outlineLevel="0" collapsed="false">
      <c r="A1089" s="8" t="s">
        <v>11220</v>
      </c>
      <c r="B1089" s="8" t="s">
        <v>11220</v>
      </c>
      <c r="C1089" s="2" t="s">
        <v>11221</v>
      </c>
      <c r="D1089" s="2" t="s">
        <v>11222</v>
      </c>
      <c r="E1089" s="2" t="s">
        <v>11223</v>
      </c>
      <c r="F1089" s="9" t="n">
        <f aca="false">Precios!N1089</f>
        <v>85</v>
      </c>
      <c r="G1089" s="2" t="n">
        <v>551</v>
      </c>
      <c r="H1089" s="10" t="str">
        <f aca="false">Parámetros!$B$28</f>
        <v>Nuevo</v>
      </c>
      <c r="I1089" s="10" t="str">
        <f aca="false">Parámetros!$B$29</f>
        <v>Clásica</v>
      </c>
      <c r="J1089" s="11" t="s">
        <v>11224</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c r="P1089" s="2" t="s">
        <v>11225</v>
      </c>
      <c r="Q1089" s="2" t="s">
        <v>11225</v>
      </c>
      <c r="R1089" s="2"/>
      <c r="S1089" s="2" t="s">
        <v>11226</v>
      </c>
      <c r="T1089" s="2" t="s">
        <v>11227</v>
      </c>
      <c r="U1089" s="2" t="n">
        <v>1</v>
      </c>
      <c r="V1089" s="2" t="s">
        <v>8332</v>
      </c>
      <c r="W1089" s="2" t="n">
        <v>1</v>
      </c>
      <c r="X1089" s="2"/>
      <c r="Y1089" s="2"/>
      <c r="Z1089" s="2"/>
      <c r="AA1089" s="2"/>
      <c r="AB1089" s="2"/>
      <c r="AC1089" s="2"/>
      <c r="AD1089" s="2"/>
      <c r="AE1089" s="2"/>
      <c r="AF1089" s="2"/>
      <c r="AG1089" s="2" t="s">
        <v>11228</v>
      </c>
      <c r="AH1089" s="2" t="s">
        <v>11229</v>
      </c>
      <c r="AI1089" s="2" t="s">
        <v>11230</v>
      </c>
      <c r="AJ1089" s="2" t="s">
        <v>11231</v>
      </c>
      <c r="AK1089" s="2"/>
      <c r="AL1089" s="2"/>
      <c r="AM1089" s="2"/>
      <c r="AN1089" s="2" t="s">
        <v>87</v>
      </c>
      <c r="AO1089" s="2" t="s">
        <v>11232</v>
      </c>
      <c r="AP1089" s="2" t="s">
        <v>89</v>
      </c>
    </row>
    <row r="1090" customFormat="false" ht="15" hidden="false" customHeight="false" outlineLevel="0" collapsed="false">
      <c r="A1090" s="8" t="s">
        <v>11233</v>
      </c>
      <c r="B1090" s="8" t="s">
        <v>11233</v>
      </c>
      <c r="C1090" s="2" t="s">
        <v>11234</v>
      </c>
      <c r="D1090" s="2" t="s">
        <v>5988</v>
      </c>
      <c r="E1090" s="2" t="s">
        <v>5989</v>
      </c>
      <c r="F1090" s="9" t="n">
        <f aca="false">Precios!N1090</f>
        <v>64</v>
      </c>
      <c r="G1090" s="2" t="n">
        <v>210</v>
      </c>
      <c r="H1090" s="10" t="str">
        <f aca="false">Parámetros!$B$28</f>
        <v>Nuevo</v>
      </c>
      <c r="I1090" s="10" t="str">
        <f aca="false">Parámetros!$B$29</f>
        <v>Clásica</v>
      </c>
      <c r="J1090" s="11" t="s">
        <v>11235</v>
      </c>
      <c r="K1090" s="10" t="str">
        <f aca="false">Parámetros!$B$30</f>
        <v>Mercado Envíos</v>
      </c>
      <c r="L1090" s="2" t="str">
        <f aca="false">IF(F1090&gt;=Parámetros!$B$7,"Envío gratis (obligatorio en Mercado Libre)",Parámetros!$B$31)</f>
        <v>A cargo del comprador</v>
      </c>
      <c r="M1090" s="10" t="str">
        <f aca="false">Parámetros!$B$32</f>
        <v>No acepto</v>
      </c>
      <c r="N1090" s="10" t="str">
        <f aca="false">Parámetros!$B$33</f>
        <v>Sin garantía</v>
      </c>
      <c r="O1090" s="2"/>
      <c r="P1090" s="2" t="s">
        <v>6043</v>
      </c>
      <c r="Q1090" s="2" t="s">
        <v>5538</v>
      </c>
      <c r="R1090" s="2" t="s">
        <v>6044</v>
      </c>
      <c r="S1090" s="2" t="s">
        <v>471</v>
      </c>
      <c r="T1090" s="2" t="s">
        <v>11175</v>
      </c>
      <c r="U1090" s="2" t="n">
        <v>50</v>
      </c>
      <c r="V1090" s="2" t="s">
        <v>100</v>
      </c>
      <c r="W1090" s="2" t="n">
        <v>1</v>
      </c>
      <c r="X1090" s="2"/>
      <c r="Y1090" s="2"/>
      <c r="Z1090" s="2"/>
      <c r="AA1090" s="2"/>
      <c r="AB1090" s="2"/>
      <c r="AC1090" s="2"/>
      <c r="AD1090" s="2"/>
      <c r="AE1090" s="2"/>
      <c r="AF1090" s="2"/>
      <c r="AG1090" s="2" t="s">
        <v>11236</v>
      </c>
      <c r="AH1090" s="2" t="s">
        <v>11237</v>
      </c>
      <c r="AI1090" s="2" t="s">
        <v>11238</v>
      </c>
      <c r="AJ1090" s="2" t="s">
        <v>11239</v>
      </c>
      <c r="AK1090" s="2"/>
      <c r="AL1090" s="2"/>
      <c r="AM1090" s="2"/>
      <c r="AN1090" s="2" t="s">
        <v>172</v>
      </c>
      <c r="AO1090" s="2" t="s">
        <v>11240</v>
      </c>
      <c r="AP1090" s="2" t="s">
        <v>89</v>
      </c>
    </row>
    <row r="1091" customFormat="false" ht="15" hidden="false" customHeight="false" outlineLevel="0" collapsed="false">
      <c r="A1091" s="8" t="s">
        <v>11241</v>
      </c>
      <c r="B1091" s="8" t="s">
        <v>11241</v>
      </c>
      <c r="C1091" s="2" t="s">
        <v>11242</v>
      </c>
      <c r="D1091" s="2" t="s">
        <v>9048</v>
      </c>
      <c r="E1091" s="2" t="s">
        <v>9049</v>
      </c>
      <c r="F1091" s="9" t="n">
        <f aca="false">Precios!N1091</f>
        <v>84</v>
      </c>
      <c r="G1091" s="2" t="n">
        <v>333</v>
      </c>
      <c r="H1091" s="10" t="str">
        <f aca="false">Parámetros!$B$28</f>
        <v>Nuevo</v>
      </c>
      <c r="I1091" s="10" t="str">
        <f aca="false">Parámetros!$B$29</f>
        <v>Clásica</v>
      </c>
      <c r="J1091" s="11" t="s">
        <v>11243</v>
      </c>
      <c r="K1091" s="10" t="str">
        <f aca="false">Parámetros!$B$30</f>
        <v>Mercado Envíos</v>
      </c>
      <c r="L1091" s="2" t="str">
        <f aca="false">IF(F1091&gt;=Parámetros!$B$7,"Envío gratis (obligatorio en Mercado Libre)",Parámetros!$B$31)</f>
        <v>A cargo del comprador</v>
      </c>
      <c r="M1091" s="10" t="str">
        <f aca="false">Parámetros!$B$32</f>
        <v>No acepto</v>
      </c>
      <c r="N1091" s="10" t="str">
        <f aca="false">Parámetros!$B$33</f>
        <v>Sin garantía</v>
      </c>
      <c r="O1091" s="2"/>
      <c r="P1091" s="2" t="s">
        <v>3073</v>
      </c>
      <c r="Q1091" s="2" t="s">
        <v>594</v>
      </c>
      <c r="R1091" s="2" t="s">
        <v>4894</v>
      </c>
      <c r="S1091" s="2" t="s">
        <v>11244</v>
      </c>
      <c r="T1091" s="2" t="s">
        <v>5808</v>
      </c>
      <c r="U1091" s="2" t="n">
        <v>400</v>
      </c>
      <c r="V1091" s="2" t="s">
        <v>77</v>
      </c>
      <c r="W1091" s="2" t="n">
        <v>1</v>
      </c>
      <c r="X1091" s="2"/>
      <c r="Y1091" s="2"/>
      <c r="Z1091" s="2"/>
      <c r="AA1091" s="2"/>
      <c r="AB1091" s="2"/>
      <c r="AC1091" s="2"/>
      <c r="AD1091" s="2"/>
      <c r="AE1091" s="2" t="s">
        <v>11245</v>
      </c>
      <c r="AF1091" s="2"/>
      <c r="AG1091" s="2" t="s">
        <v>11246</v>
      </c>
      <c r="AH1091" s="2" t="s">
        <v>11247</v>
      </c>
      <c r="AI1091" s="2" t="s">
        <v>11248</v>
      </c>
      <c r="AJ1091" s="2"/>
      <c r="AK1091" s="2"/>
      <c r="AL1091" s="2"/>
      <c r="AM1091" s="2"/>
      <c r="AN1091" s="2" t="s">
        <v>172</v>
      </c>
      <c r="AO1091" s="2" t="s">
        <v>11249</v>
      </c>
      <c r="AP1091" s="2" t="s">
        <v>89</v>
      </c>
    </row>
    <row r="1092" customFormat="false" ht="15" hidden="false" customHeight="false" outlineLevel="0" collapsed="false">
      <c r="A1092" s="8" t="s">
        <v>11250</v>
      </c>
      <c r="B1092" s="8" t="s">
        <v>11250</v>
      </c>
      <c r="C1092" s="2" t="s">
        <v>11251</v>
      </c>
      <c r="D1092" s="2" t="s">
        <v>3796</v>
      </c>
      <c r="E1092" s="2" t="s">
        <v>3797</v>
      </c>
      <c r="F1092" s="9" t="n">
        <f aca="false">Precios!N1092</f>
        <v>139</v>
      </c>
      <c r="G1092" s="2" t="n">
        <v>184</v>
      </c>
      <c r="H1092" s="10" t="str">
        <f aca="false">Parámetros!$B$28</f>
        <v>Nuevo</v>
      </c>
      <c r="I1092" s="10" t="str">
        <f aca="false">Parámetros!$B$29</f>
        <v>Clásica</v>
      </c>
      <c r="J1092" s="11" t="s">
        <v>11252</v>
      </c>
      <c r="K1092" s="10" t="str">
        <f aca="false">Parámetros!$B$30</f>
        <v>Mercado Envíos</v>
      </c>
      <c r="L1092" s="2" t="str">
        <f aca="false">IF(F1092&gt;=Parámetros!$B$7,"Envío gratis (obligatorio en Mercado Libre)",Parámetros!$B$31)</f>
        <v>A cargo del comprador</v>
      </c>
      <c r="M1092" s="10" t="str">
        <f aca="false">Parámetros!$B$32</f>
        <v>No acepto</v>
      </c>
      <c r="N1092" s="10" t="str">
        <f aca="false">Parámetros!$B$33</f>
        <v>Sin garantía</v>
      </c>
      <c r="O1092" s="2"/>
      <c r="P1092" s="2" t="s">
        <v>8309</v>
      </c>
      <c r="Q1092" s="2" t="s">
        <v>741</v>
      </c>
      <c r="R1092" s="2"/>
      <c r="S1092" s="2"/>
      <c r="T1092" s="2" t="s">
        <v>11253</v>
      </c>
      <c r="U1092" s="2" t="n">
        <v>28</v>
      </c>
      <c r="V1092" s="2" t="s">
        <v>100</v>
      </c>
      <c r="W1092" s="2" t="n">
        <v>1</v>
      </c>
      <c r="X1092" s="2" t="s">
        <v>11254</v>
      </c>
      <c r="Y1092" s="2"/>
      <c r="Z1092" s="2" t="s">
        <v>337</v>
      </c>
      <c r="AA1092" s="2"/>
      <c r="AB1092" s="2"/>
      <c r="AC1092" s="2"/>
      <c r="AD1092" s="2"/>
      <c r="AE1092" s="2"/>
      <c r="AF1092" s="2" t="s">
        <v>11255</v>
      </c>
      <c r="AG1092" s="2" t="s">
        <v>11256</v>
      </c>
      <c r="AH1092" s="2" t="s">
        <v>11257</v>
      </c>
      <c r="AI1092" s="2"/>
      <c r="AJ1092" s="2"/>
      <c r="AK1092" s="2"/>
      <c r="AL1092" s="2"/>
      <c r="AM1092" s="2"/>
      <c r="AN1092" s="2" t="s">
        <v>87</v>
      </c>
      <c r="AO1092" s="2" t="s">
        <v>11258</v>
      </c>
      <c r="AP1092" s="2" t="s">
        <v>89</v>
      </c>
    </row>
    <row r="1093" customFormat="false" ht="15" hidden="false" customHeight="false" outlineLevel="0" collapsed="false">
      <c r="A1093" s="8" t="s">
        <v>11259</v>
      </c>
      <c r="B1093" s="8" t="s">
        <v>11259</v>
      </c>
      <c r="C1093" s="2" t="s">
        <v>11260</v>
      </c>
      <c r="D1093" s="2" t="s">
        <v>704</v>
      </c>
      <c r="E1093" s="2" t="s">
        <v>705</v>
      </c>
      <c r="F1093" s="9" t="n">
        <f aca="false">Precios!N1093</f>
        <v>299</v>
      </c>
      <c r="G1093" s="2" t="n">
        <v>4</v>
      </c>
      <c r="H1093" s="10" t="str">
        <f aca="false">Parámetros!$B$28</f>
        <v>Nuevo</v>
      </c>
      <c r="I1093" s="10" t="str">
        <f aca="false">Parámetros!$B$29</f>
        <v>Clásica</v>
      </c>
      <c r="J1093" s="11" t="s">
        <v>11261</v>
      </c>
      <c r="K1093" s="10" t="str">
        <f aca="false">Parámetros!$B$30</f>
        <v>Mercado Envíos</v>
      </c>
      <c r="L1093" s="2" t="str">
        <f aca="false">IF(F1093&gt;=Parámetros!$B$7,"Envío gratis (obligatorio en Mercado Libre)",Parámetros!$B$31)</f>
        <v>Envío gratis (obligatorio en Mercado Libre)</v>
      </c>
      <c r="M1093" s="10" t="str">
        <f aca="false">Parámetros!$B$32</f>
        <v>No acepto</v>
      </c>
      <c r="N1093" s="10" t="str">
        <f aca="false">Parámetros!$B$33</f>
        <v>Sin garantía</v>
      </c>
      <c r="O1093" s="2"/>
      <c r="P1093" s="2" t="s">
        <v>11262</v>
      </c>
      <c r="Q1093" s="2" t="s">
        <v>2747</v>
      </c>
      <c r="R1093" s="2"/>
      <c r="S1093" s="2"/>
      <c r="T1093" s="2" t="s">
        <v>5726</v>
      </c>
      <c r="U1093" s="2" t="n">
        <v>120</v>
      </c>
      <c r="V1093" s="2" t="s">
        <v>77</v>
      </c>
      <c r="W1093" s="2" t="n">
        <v>1</v>
      </c>
      <c r="X1093" s="2" t="s">
        <v>11263</v>
      </c>
      <c r="Y1093" s="2" t="s">
        <v>11264</v>
      </c>
      <c r="Z1093" s="2" t="s">
        <v>133</v>
      </c>
      <c r="AA1093" s="2"/>
      <c r="AB1093" s="2"/>
      <c r="AC1093" s="2"/>
      <c r="AD1093" s="2"/>
      <c r="AE1093" s="2"/>
      <c r="AF1093" s="2"/>
      <c r="AG1093" s="2" t="s">
        <v>11265</v>
      </c>
      <c r="AH1093" s="2" t="s">
        <v>11266</v>
      </c>
      <c r="AI1093" s="2" t="s">
        <v>11267</v>
      </c>
      <c r="AJ1093" s="2" t="s">
        <v>11268</v>
      </c>
      <c r="AK1093" s="2"/>
      <c r="AL1093" s="2"/>
      <c r="AM1093" s="2"/>
      <c r="AN1093" s="2" t="s">
        <v>87</v>
      </c>
      <c r="AO1093" s="2" t="s">
        <v>11269</v>
      </c>
      <c r="AP1093" s="2" t="s">
        <v>89</v>
      </c>
    </row>
    <row r="1094" customFormat="false" ht="15" hidden="false" customHeight="false" outlineLevel="0" collapsed="false">
      <c r="A1094" s="8" t="s">
        <v>11270</v>
      </c>
      <c r="B1094" s="8" t="s">
        <v>11270</v>
      </c>
      <c r="C1094" s="2" t="s">
        <v>11271</v>
      </c>
      <c r="D1094" s="2" t="s">
        <v>121</v>
      </c>
      <c r="E1094" s="2" t="s">
        <v>122</v>
      </c>
      <c r="F1094" s="9" t="n">
        <f aca="false">Precios!N1094</f>
        <v>406</v>
      </c>
      <c r="G1094" s="2" t="n">
        <v>29</v>
      </c>
      <c r="H1094" s="10" t="str">
        <f aca="false">Parámetros!$B$28</f>
        <v>Nuevo</v>
      </c>
      <c r="I1094" s="10" t="str">
        <f aca="false">Parámetros!$B$29</f>
        <v>Clásica</v>
      </c>
      <c r="J1094" s="11" t="s">
        <v>11272</v>
      </c>
      <c r="K1094" s="10" t="str">
        <f aca="false">Parámetros!$B$30</f>
        <v>Mercado Envíos</v>
      </c>
      <c r="L1094" s="2" t="str">
        <f aca="false">IF(F1094&gt;=Parámetros!$B$7,"Envío gratis (obligatorio en Mercado Libre)",Parámetros!$B$31)</f>
        <v>Envío gratis (obligatorio en Mercado Libre)</v>
      </c>
      <c r="M1094" s="10" t="str">
        <f aca="false">Parámetros!$B$32</f>
        <v>No acepto</v>
      </c>
      <c r="N1094" s="10" t="str">
        <f aca="false">Parámetros!$B$33</f>
        <v>Sin garantía</v>
      </c>
      <c r="O1094" s="2"/>
      <c r="P1094" s="2" t="s">
        <v>11273</v>
      </c>
      <c r="Q1094" s="2" t="s">
        <v>2044</v>
      </c>
      <c r="R1094" s="2"/>
      <c r="S1094" s="2"/>
      <c r="T1094" s="2" t="s">
        <v>11274</v>
      </c>
      <c r="U1094" s="2" t="n">
        <v>3</v>
      </c>
      <c r="V1094" s="2" t="s">
        <v>710</v>
      </c>
      <c r="W1094" s="2" t="n">
        <v>3</v>
      </c>
      <c r="X1094" s="2" t="s">
        <v>11275</v>
      </c>
      <c r="Y1094" s="2" t="s">
        <v>712</v>
      </c>
      <c r="Z1094" s="2" t="s">
        <v>80</v>
      </c>
      <c r="AA1094" s="2"/>
      <c r="AB1094" s="2"/>
      <c r="AC1094" s="2"/>
      <c r="AD1094" s="2"/>
      <c r="AE1094" s="2"/>
      <c r="AF1094" s="2"/>
      <c r="AG1094" s="2" t="s">
        <v>11276</v>
      </c>
      <c r="AH1094" s="2" t="s">
        <v>11277</v>
      </c>
      <c r="AI1094" s="2" t="s">
        <v>11278</v>
      </c>
      <c r="AJ1094" s="2"/>
      <c r="AK1094" s="2"/>
      <c r="AL1094" s="2"/>
      <c r="AM1094" s="2"/>
      <c r="AN1094" s="2" t="s">
        <v>87</v>
      </c>
      <c r="AO1094" s="2" t="s">
        <v>11279</v>
      </c>
      <c r="AP1094" s="2" t="s">
        <v>89</v>
      </c>
    </row>
    <row r="1095" customFormat="false" ht="15" hidden="false" customHeight="false" outlineLevel="0" collapsed="false">
      <c r="A1095" s="8" t="s">
        <v>11280</v>
      </c>
      <c r="B1095" s="8" t="s">
        <v>11280</v>
      </c>
      <c r="C1095" s="2" t="s">
        <v>11281</v>
      </c>
      <c r="D1095" s="2" t="s">
        <v>5988</v>
      </c>
      <c r="E1095" s="2" t="s">
        <v>5989</v>
      </c>
      <c r="F1095" s="9" t="n">
        <f aca="false">Precios!N1095</f>
        <v>96</v>
      </c>
      <c r="G1095" s="2" t="n">
        <v>420</v>
      </c>
      <c r="H1095" s="10" t="str">
        <f aca="false">Parámetros!$B$28</f>
        <v>Nuevo</v>
      </c>
      <c r="I1095" s="10" t="str">
        <f aca="false">Parámetros!$B$29</f>
        <v>Clásica</v>
      </c>
      <c r="J1095" s="11" t="s">
        <v>11282</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c r="P1095" s="2" t="s">
        <v>6661</v>
      </c>
      <c r="Q1095" s="2" t="s">
        <v>594</v>
      </c>
      <c r="R1095" s="2" t="s">
        <v>11283</v>
      </c>
      <c r="S1095" s="2" t="s">
        <v>9940</v>
      </c>
      <c r="T1095" s="2" t="s">
        <v>3085</v>
      </c>
      <c r="U1095" s="2" t="n">
        <v>150</v>
      </c>
      <c r="V1095" s="2" t="s">
        <v>77</v>
      </c>
      <c r="W1095" s="2" t="n">
        <v>1</v>
      </c>
      <c r="X1095" s="2"/>
      <c r="Y1095" s="2"/>
      <c r="Z1095" s="2"/>
      <c r="AA1095" s="2"/>
      <c r="AB1095" s="2"/>
      <c r="AC1095" s="2"/>
      <c r="AD1095" s="2" t="s">
        <v>551</v>
      </c>
      <c r="AE1095" s="2"/>
      <c r="AF1095" s="2"/>
      <c r="AG1095" s="2" t="s">
        <v>11284</v>
      </c>
      <c r="AH1095" s="2" t="s">
        <v>11285</v>
      </c>
      <c r="AI1095" s="2" t="s">
        <v>11286</v>
      </c>
      <c r="AJ1095" s="2"/>
      <c r="AK1095" s="2"/>
      <c r="AL1095" s="2"/>
      <c r="AM1095" s="2"/>
      <c r="AN1095" s="2" t="s">
        <v>172</v>
      </c>
      <c r="AO1095" s="2" t="s">
        <v>11287</v>
      </c>
      <c r="AP1095" s="2" t="s">
        <v>89</v>
      </c>
    </row>
    <row r="1096" customFormat="false" ht="15" hidden="false" customHeight="false" outlineLevel="0" collapsed="false">
      <c r="A1096" s="8" t="s">
        <v>11288</v>
      </c>
      <c r="B1096" s="8" t="s">
        <v>11288</v>
      </c>
      <c r="C1096" s="2" t="s">
        <v>11289</v>
      </c>
      <c r="D1096" s="2" t="s">
        <v>237</v>
      </c>
      <c r="E1096" s="2" t="s">
        <v>238</v>
      </c>
      <c r="F1096" s="9" t="n">
        <f aca="false">Precios!N1096</f>
        <v>223</v>
      </c>
      <c r="G1096" s="2" t="n">
        <v>111</v>
      </c>
      <c r="H1096" s="10" t="str">
        <f aca="false">Parámetros!$B$28</f>
        <v>Nuevo</v>
      </c>
      <c r="I1096" s="10" t="str">
        <f aca="false">Parámetros!$B$29</f>
        <v>Clásica</v>
      </c>
      <c r="J1096" s="11" t="s">
        <v>11290</v>
      </c>
      <c r="K1096" s="10" t="str">
        <f aca="false">Parámetros!$B$30</f>
        <v>Mercado Envíos</v>
      </c>
      <c r="L1096" s="2" t="str">
        <f aca="false">IF(F1096&gt;=Parámetros!$B$7,"Envío gratis (obligatorio en Mercado Libre)",Parámetros!$B$31)</f>
        <v>A cargo del comprador</v>
      </c>
      <c r="M1096" s="10" t="str">
        <f aca="false">Parámetros!$B$32</f>
        <v>No acepto</v>
      </c>
      <c r="N1096" s="10" t="str">
        <f aca="false">Parámetros!$B$33</f>
        <v>Sin garantía</v>
      </c>
      <c r="O1096" s="2" t="s">
        <v>11291</v>
      </c>
      <c r="P1096" s="2" t="s">
        <v>125</v>
      </c>
      <c r="Q1096" s="2" t="s">
        <v>126</v>
      </c>
      <c r="R1096" s="2"/>
      <c r="S1096" s="2" t="s">
        <v>7321</v>
      </c>
      <c r="T1096" s="2" t="s">
        <v>11292</v>
      </c>
      <c r="U1096" s="2" t="n">
        <v>60</v>
      </c>
      <c r="V1096" s="2" t="s">
        <v>130</v>
      </c>
      <c r="W1096" s="2" t="n">
        <v>60</v>
      </c>
      <c r="X1096" s="2" t="s">
        <v>131</v>
      </c>
      <c r="Y1096" s="2" t="s">
        <v>453</v>
      </c>
      <c r="Z1096" s="2" t="s">
        <v>133</v>
      </c>
      <c r="AA1096" s="2" t="s">
        <v>81</v>
      </c>
      <c r="AB1096" s="2"/>
      <c r="AC1096" s="2"/>
      <c r="AD1096" s="2"/>
      <c r="AE1096" s="2"/>
      <c r="AF1096" s="2"/>
      <c r="AG1096" s="2" t="s">
        <v>9270</v>
      </c>
      <c r="AH1096" s="2" t="s">
        <v>11293</v>
      </c>
      <c r="AI1096" s="2"/>
      <c r="AJ1096" s="2"/>
      <c r="AK1096" s="2"/>
      <c r="AL1096" s="2"/>
      <c r="AM1096" s="2"/>
      <c r="AN1096" s="2" t="s">
        <v>87</v>
      </c>
      <c r="AO1096" s="2" t="s">
        <v>11294</v>
      </c>
      <c r="AP1096" s="2" t="s">
        <v>89</v>
      </c>
    </row>
    <row r="1097" customFormat="false" ht="15" hidden="false" customHeight="false" outlineLevel="0" collapsed="false">
      <c r="A1097" s="8" t="s">
        <v>11295</v>
      </c>
      <c r="B1097" s="8" t="s">
        <v>11295</v>
      </c>
      <c r="C1097" s="2" t="s">
        <v>11296</v>
      </c>
      <c r="D1097" s="2" t="s">
        <v>4135</v>
      </c>
      <c r="E1097" s="2" t="s">
        <v>4136</v>
      </c>
      <c r="F1097" s="9" t="n">
        <f aca="false">Precios!N1097</f>
        <v>83</v>
      </c>
      <c r="G1097" s="2" t="n">
        <v>27</v>
      </c>
      <c r="H1097" s="10" t="str">
        <f aca="false">Parámetros!$B$28</f>
        <v>Nuevo</v>
      </c>
      <c r="I1097" s="10" t="str">
        <f aca="false">Parámetros!$B$29</f>
        <v>Clásica</v>
      </c>
      <c r="J1097" s="11" t="s">
        <v>11297</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c r="P1097" s="2" t="s">
        <v>593</v>
      </c>
      <c r="Q1097" s="2" t="s">
        <v>594</v>
      </c>
      <c r="R1097" s="2" t="s">
        <v>11298</v>
      </c>
      <c r="S1097" s="2" t="s">
        <v>7427</v>
      </c>
      <c r="T1097" s="2" t="s">
        <v>11299</v>
      </c>
      <c r="U1097" s="2" t="n">
        <v>2</v>
      </c>
      <c r="V1097" s="2" t="s">
        <v>168</v>
      </c>
      <c r="W1097" s="2" t="n">
        <v>2</v>
      </c>
      <c r="X1097" s="2"/>
      <c r="Y1097" s="2"/>
      <c r="Z1097" s="2"/>
      <c r="AA1097" s="2"/>
      <c r="AB1097" s="2"/>
      <c r="AC1097" s="2"/>
      <c r="AD1097" s="2"/>
      <c r="AE1097" s="2"/>
      <c r="AF1097" s="2"/>
      <c r="AG1097" s="2" t="s">
        <v>11300</v>
      </c>
      <c r="AH1097" s="2" t="s">
        <v>11301</v>
      </c>
      <c r="AI1097" s="2" t="s">
        <v>11302</v>
      </c>
      <c r="AJ1097" s="2"/>
      <c r="AK1097" s="2"/>
      <c r="AL1097" s="2"/>
      <c r="AM1097" s="2"/>
      <c r="AN1097" s="2" t="s">
        <v>172</v>
      </c>
      <c r="AO1097" s="2" t="s">
        <v>11303</v>
      </c>
      <c r="AP1097" s="2" t="s">
        <v>89</v>
      </c>
    </row>
    <row r="1098" customFormat="false" ht="15" hidden="false" customHeight="false" outlineLevel="0" collapsed="false">
      <c r="A1098" s="8" t="s">
        <v>11304</v>
      </c>
      <c r="B1098" s="8" t="s">
        <v>11304</v>
      </c>
      <c r="C1098" s="2" t="s">
        <v>11305</v>
      </c>
      <c r="D1098" s="2" t="s">
        <v>5988</v>
      </c>
      <c r="E1098" s="2" t="s">
        <v>5989</v>
      </c>
      <c r="F1098" s="9" t="n">
        <f aca="false">Precios!N1098</f>
        <v>96</v>
      </c>
      <c r="G1098" s="2" t="n">
        <v>434</v>
      </c>
      <c r="H1098" s="10" t="str">
        <f aca="false">Parámetros!$B$28</f>
        <v>Nuevo</v>
      </c>
      <c r="I1098" s="10" t="str">
        <f aca="false">Parámetros!$B$29</f>
        <v>Clásica</v>
      </c>
      <c r="J1098" s="11" t="s">
        <v>11306</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c r="P1098" s="2" t="s">
        <v>6506</v>
      </c>
      <c r="Q1098" s="2" t="s">
        <v>594</v>
      </c>
      <c r="R1098" s="2"/>
      <c r="S1098" s="2" t="s">
        <v>11307</v>
      </c>
      <c r="T1098" s="2" t="s">
        <v>3085</v>
      </c>
      <c r="U1098" s="2" t="n">
        <v>159</v>
      </c>
      <c r="V1098" s="2" t="s">
        <v>77</v>
      </c>
      <c r="W1098" s="2" t="n">
        <v>1</v>
      </c>
      <c r="X1098" s="2"/>
      <c r="Y1098" s="2"/>
      <c r="Z1098" s="2"/>
      <c r="AA1098" s="2"/>
      <c r="AB1098" s="2"/>
      <c r="AC1098" s="2" t="s">
        <v>11307</v>
      </c>
      <c r="AD1098" s="2" t="s">
        <v>1000</v>
      </c>
      <c r="AE1098" s="2"/>
      <c r="AF1098" s="2"/>
      <c r="AG1098" s="2" t="s">
        <v>11308</v>
      </c>
      <c r="AH1098" s="2" t="s">
        <v>11309</v>
      </c>
      <c r="AI1098" s="2" t="s">
        <v>11310</v>
      </c>
      <c r="AJ1098" s="2"/>
      <c r="AK1098" s="2"/>
      <c r="AL1098" s="2"/>
      <c r="AM1098" s="2"/>
      <c r="AN1098" s="2" t="s">
        <v>172</v>
      </c>
      <c r="AO1098" s="2" t="s">
        <v>11311</v>
      </c>
      <c r="AP1098" s="2" t="s">
        <v>89</v>
      </c>
    </row>
    <row r="1099" customFormat="false" ht="15" hidden="false" customHeight="false" outlineLevel="0" collapsed="false">
      <c r="A1099" s="8" t="s">
        <v>11312</v>
      </c>
      <c r="B1099" s="8" t="s">
        <v>11312</v>
      </c>
      <c r="C1099" s="2" t="s">
        <v>11313</v>
      </c>
      <c r="D1099" s="2" t="s">
        <v>542</v>
      </c>
      <c r="E1099" s="2" t="s">
        <v>543</v>
      </c>
      <c r="F1099" s="9" t="n">
        <f aca="false">Precios!N1099</f>
        <v>630</v>
      </c>
      <c r="G1099" s="2" t="n">
        <v>0</v>
      </c>
      <c r="H1099" s="10" t="str">
        <f aca="false">Parámetros!$B$28</f>
        <v>Nuevo</v>
      </c>
      <c r="I1099" s="10" t="str">
        <f aca="false">Parámetros!$B$29</f>
        <v>Clásica</v>
      </c>
      <c r="J1099" s="11" t="s">
        <v>11314</v>
      </c>
      <c r="K1099" s="10" t="str">
        <f aca="false">Parámetros!$B$30</f>
        <v>Mercado Envíos</v>
      </c>
      <c r="L1099" s="2" t="str">
        <f aca="false">IF(F1099&gt;=Parámetros!$B$7,"Envío gratis (obligatorio en Mercado Libre)",Parámetros!$B$31)</f>
        <v>Envío gratis (obligatorio en Mercado Libre)</v>
      </c>
      <c r="M1099" s="10" t="str">
        <f aca="false">Parámetros!$B$32</f>
        <v>No acepto</v>
      </c>
      <c r="N1099" s="10" t="str">
        <f aca="false">Parámetros!$B$33</f>
        <v>Sin garantía</v>
      </c>
      <c r="O1099" s="2"/>
      <c r="P1099" s="2" t="s">
        <v>11315</v>
      </c>
      <c r="Q1099" s="2" t="s">
        <v>126</v>
      </c>
      <c r="R1099" s="2"/>
      <c r="S1099" s="2"/>
      <c r="T1099" s="2" t="s">
        <v>5682</v>
      </c>
      <c r="U1099" s="2" t="n">
        <v>28</v>
      </c>
      <c r="V1099" s="2" t="s">
        <v>1575</v>
      </c>
      <c r="W1099" s="2" t="n">
        <v>28</v>
      </c>
      <c r="X1099" s="2" t="s">
        <v>11316</v>
      </c>
      <c r="Y1099" s="2" t="s">
        <v>11317</v>
      </c>
      <c r="Z1099" s="2" t="s">
        <v>133</v>
      </c>
      <c r="AA1099" s="2"/>
      <c r="AB1099" s="2"/>
      <c r="AC1099" s="2"/>
      <c r="AD1099" s="2" t="s">
        <v>551</v>
      </c>
      <c r="AE1099" s="2"/>
      <c r="AF1099" s="2"/>
      <c r="AG1099" s="2" t="s">
        <v>11318</v>
      </c>
      <c r="AH1099" s="2" t="s">
        <v>11319</v>
      </c>
      <c r="AI1099" s="2" t="s">
        <v>11320</v>
      </c>
      <c r="AJ1099" s="2" t="s">
        <v>11321</v>
      </c>
      <c r="AK1099" s="2"/>
      <c r="AL1099" s="2"/>
      <c r="AM1099" s="2"/>
      <c r="AN1099" s="2" t="s">
        <v>87</v>
      </c>
      <c r="AO1099" s="2" t="s">
        <v>11322</v>
      </c>
      <c r="AP1099" s="2" t="s">
        <v>89</v>
      </c>
    </row>
    <row r="1100" customFormat="false" ht="15" hidden="false" customHeight="false" outlineLevel="0" collapsed="false">
      <c r="A1100" s="8" t="s">
        <v>11323</v>
      </c>
      <c r="B1100" s="8" t="s">
        <v>11323</v>
      </c>
      <c r="C1100" s="2" t="s">
        <v>11324</v>
      </c>
      <c r="D1100" s="2" t="s">
        <v>237</v>
      </c>
      <c r="E1100" s="2" t="s">
        <v>238</v>
      </c>
      <c r="F1100" s="9" t="n">
        <f aca="false">Precios!N1100</f>
        <v>223</v>
      </c>
      <c r="G1100" s="2" t="n">
        <v>1</v>
      </c>
      <c r="H1100" s="10" t="str">
        <f aca="false">Parámetros!$B$28</f>
        <v>Nuevo</v>
      </c>
      <c r="I1100" s="10" t="str">
        <f aca="false">Parámetros!$B$29</f>
        <v>Clásica</v>
      </c>
      <c r="J1100" s="11" t="s">
        <v>11325</v>
      </c>
      <c r="K1100" s="10" t="str">
        <f aca="false">Parámetros!$B$30</f>
        <v>Mercado Envíos</v>
      </c>
      <c r="L1100" s="2" t="str">
        <f aca="false">IF(F1100&gt;=Parámetros!$B$7,"Envío gratis (obligatorio en Mercado Libre)",Parámetros!$B$31)</f>
        <v>A cargo del comprador</v>
      </c>
      <c r="M1100" s="10" t="str">
        <f aca="false">Parámetros!$B$32</f>
        <v>No acepto</v>
      </c>
      <c r="N1100" s="10" t="str">
        <f aca="false">Parámetros!$B$33</f>
        <v>Sin garantía</v>
      </c>
      <c r="O1100" s="2"/>
      <c r="P1100" s="2" t="s">
        <v>11326</v>
      </c>
      <c r="Q1100" s="2" t="s">
        <v>126</v>
      </c>
      <c r="R1100" s="2" t="s">
        <v>11326</v>
      </c>
      <c r="S1100" s="2" t="s">
        <v>2613</v>
      </c>
      <c r="T1100" s="2" t="s">
        <v>5818</v>
      </c>
      <c r="U1100" s="2" t="n">
        <v>10</v>
      </c>
      <c r="V1100" s="2" t="s">
        <v>217</v>
      </c>
      <c r="W1100" s="2" t="n">
        <v>10</v>
      </c>
      <c r="X1100" s="2" t="s">
        <v>11327</v>
      </c>
      <c r="Y1100" s="2" t="s">
        <v>11328</v>
      </c>
      <c r="Z1100" s="2" t="s">
        <v>133</v>
      </c>
      <c r="AA1100" s="2" t="s">
        <v>533</v>
      </c>
      <c r="AB1100" s="2"/>
      <c r="AC1100" s="2"/>
      <c r="AD1100" s="2"/>
      <c r="AE1100" s="2"/>
      <c r="AF1100" s="2"/>
      <c r="AG1100" s="2" t="s">
        <v>11329</v>
      </c>
      <c r="AH1100" s="2" t="s">
        <v>11330</v>
      </c>
      <c r="AI1100" s="2"/>
      <c r="AJ1100" s="2"/>
      <c r="AK1100" s="2"/>
      <c r="AL1100" s="2"/>
      <c r="AM1100" s="2"/>
      <c r="AN1100" s="2" t="s">
        <v>87</v>
      </c>
      <c r="AO1100" s="2" t="s">
        <v>11331</v>
      </c>
      <c r="AP1100" s="2" t="s">
        <v>89</v>
      </c>
    </row>
    <row r="1101" customFormat="false" ht="15" hidden="false" customHeight="false" outlineLevel="0" collapsed="false">
      <c r="A1101" s="8" t="s">
        <v>11332</v>
      </c>
      <c r="B1101" s="8" t="s">
        <v>11332</v>
      </c>
      <c r="C1101" s="2" t="s">
        <v>11333</v>
      </c>
      <c r="D1101" s="2" t="s">
        <v>704</v>
      </c>
      <c r="E1101" s="2" t="s">
        <v>705</v>
      </c>
      <c r="F1101" s="9" t="n">
        <f aca="false">Precios!N1101</f>
        <v>191</v>
      </c>
      <c r="G1101" s="2" t="n">
        <v>137</v>
      </c>
      <c r="H1101" s="10" t="str">
        <f aca="false">Parámetros!$B$28</f>
        <v>Nuevo</v>
      </c>
      <c r="I1101" s="10" t="str">
        <f aca="false">Parámetros!$B$29</f>
        <v>Clásica</v>
      </c>
      <c r="J1101" s="11" t="s">
        <v>11334</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c r="P1101" s="2" t="s">
        <v>11335</v>
      </c>
      <c r="Q1101" s="2" t="s">
        <v>4976</v>
      </c>
      <c r="R1101" s="2"/>
      <c r="S1101" s="2"/>
      <c r="T1101" s="2" t="s">
        <v>11336</v>
      </c>
      <c r="U1101" s="2" t="n">
        <v>20</v>
      </c>
      <c r="V1101" s="2" t="s">
        <v>11337</v>
      </c>
      <c r="W1101" s="2" t="n">
        <v>20</v>
      </c>
      <c r="X1101" s="2" t="s">
        <v>7322</v>
      </c>
      <c r="Y1101" s="2" t="s">
        <v>11338</v>
      </c>
      <c r="Z1101" s="2" t="s">
        <v>133</v>
      </c>
      <c r="AA1101" s="2"/>
      <c r="AB1101" s="2"/>
      <c r="AC1101" s="2"/>
      <c r="AD1101" s="2"/>
      <c r="AE1101" s="2"/>
      <c r="AF1101" s="2" t="s">
        <v>11339</v>
      </c>
      <c r="AG1101" s="2" t="s">
        <v>11340</v>
      </c>
      <c r="AH1101" s="2" t="s">
        <v>11341</v>
      </c>
      <c r="AI1101" s="2" t="s">
        <v>11342</v>
      </c>
      <c r="AJ1101" s="2"/>
      <c r="AK1101" s="2"/>
      <c r="AL1101" s="2"/>
      <c r="AM1101" s="2"/>
      <c r="AN1101" s="2" t="s">
        <v>87</v>
      </c>
      <c r="AO1101" s="2" t="s">
        <v>11343</v>
      </c>
      <c r="AP1101" s="2" t="s">
        <v>89</v>
      </c>
    </row>
    <row r="1102" customFormat="false" ht="15" hidden="false" customHeight="false" outlineLevel="0" collapsed="false">
      <c r="A1102" s="8" t="s">
        <v>11344</v>
      </c>
      <c r="B1102" s="8" t="s">
        <v>11344</v>
      </c>
      <c r="C1102" s="2" t="s">
        <v>11345</v>
      </c>
      <c r="D1102" s="2" t="s">
        <v>141</v>
      </c>
      <c r="E1102" s="2" t="s">
        <v>142</v>
      </c>
      <c r="F1102" s="9" t="n">
        <f aca="false">Precios!N1102</f>
        <v>346</v>
      </c>
      <c r="G1102" s="2" t="n">
        <v>0</v>
      </c>
      <c r="H1102" s="10" t="str">
        <f aca="false">Parámetros!$B$28</f>
        <v>Nuevo</v>
      </c>
      <c r="I1102" s="10" t="str">
        <f aca="false">Parámetros!$B$29</f>
        <v>Clásica</v>
      </c>
      <c r="J1102" s="11" t="s">
        <v>11346</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c r="P1102" s="2" t="s">
        <v>7684</v>
      </c>
      <c r="Q1102" s="2" t="s">
        <v>886</v>
      </c>
      <c r="R1102" s="2" t="s">
        <v>7684</v>
      </c>
      <c r="S1102" s="2"/>
      <c r="T1102" s="2" t="s">
        <v>11347</v>
      </c>
      <c r="U1102" s="2" t="n">
        <v>255</v>
      </c>
      <c r="V1102" s="2" t="s">
        <v>100</v>
      </c>
      <c r="W1102" s="2" t="n">
        <v>1</v>
      </c>
      <c r="X1102" s="2" t="s">
        <v>7686</v>
      </c>
      <c r="Y1102" s="2"/>
      <c r="Z1102" s="2" t="s">
        <v>133</v>
      </c>
      <c r="AA1102" s="2"/>
      <c r="AB1102" s="2"/>
      <c r="AC1102" s="2" t="s">
        <v>102</v>
      </c>
      <c r="AD1102" s="2"/>
      <c r="AE1102" s="2"/>
      <c r="AF1102" s="2"/>
      <c r="AG1102" s="2" t="s">
        <v>11348</v>
      </c>
      <c r="AH1102" s="2" t="s">
        <v>11349</v>
      </c>
      <c r="AI1102" s="2"/>
      <c r="AJ1102" s="2"/>
      <c r="AK1102" s="2"/>
      <c r="AL1102" s="2"/>
      <c r="AM1102" s="2"/>
      <c r="AN1102" s="2" t="s">
        <v>87</v>
      </c>
      <c r="AO1102" s="2" t="s">
        <v>11350</v>
      </c>
      <c r="AP1102" s="2" t="s">
        <v>89</v>
      </c>
    </row>
    <row r="1103" customFormat="false" ht="15" hidden="false" customHeight="false" outlineLevel="0" collapsed="false">
      <c r="A1103" s="8" t="s">
        <v>11351</v>
      </c>
      <c r="B1103" s="8" t="s">
        <v>11351</v>
      </c>
      <c r="C1103" s="2" t="s">
        <v>11352</v>
      </c>
      <c r="D1103" s="2" t="s">
        <v>963</v>
      </c>
      <c r="E1103" s="2" t="s">
        <v>964</v>
      </c>
      <c r="F1103" s="9" t="n">
        <f aca="false">Precios!N1103</f>
        <v>505</v>
      </c>
      <c r="G1103" s="2" t="n">
        <v>79</v>
      </c>
      <c r="H1103" s="10" t="str">
        <f aca="false">Parámetros!$B$28</f>
        <v>Nuevo</v>
      </c>
      <c r="I1103" s="10" t="str">
        <f aca="false">Parámetros!$B$29</f>
        <v>Clásica</v>
      </c>
      <c r="J1103" s="11" t="s">
        <v>11353</v>
      </c>
      <c r="K1103" s="10" t="str">
        <f aca="false">Parámetros!$B$30</f>
        <v>Mercado Envíos</v>
      </c>
      <c r="L1103" s="2" t="str">
        <f aca="false">IF(F1103&gt;=Parámetros!$B$7,"Envío gratis (obligatorio en Mercado Libre)",Parámetros!$B$31)</f>
        <v>Envío gratis (obligatorio en Mercado Libre)</v>
      </c>
      <c r="M1103" s="10" t="str">
        <f aca="false">Parámetros!$B$32</f>
        <v>No acepto</v>
      </c>
      <c r="N1103" s="10" t="str">
        <f aca="false">Parámetros!$B$33</f>
        <v>Sin garantía</v>
      </c>
      <c r="O1103" s="2"/>
      <c r="P1103" s="2" t="s">
        <v>11354</v>
      </c>
      <c r="Q1103" s="2" t="s">
        <v>4345</v>
      </c>
      <c r="R1103" s="2" t="s">
        <v>11354</v>
      </c>
      <c r="S1103" s="2" t="s">
        <v>11355</v>
      </c>
      <c r="T1103" s="2" t="s">
        <v>11356</v>
      </c>
      <c r="U1103" s="2" t="n">
        <v>30</v>
      </c>
      <c r="V1103" s="2" t="s">
        <v>1575</v>
      </c>
      <c r="W1103" s="2" t="n">
        <v>30</v>
      </c>
      <c r="X1103" s="2" t="s">
        <v>11357</v>
      </c>
      <c r="Y1103" s="2" t="s">
        <v>11358</v>
      </c>
      <c r="Z1103" s="2" t="s">
        <v>133</v>
      </c>
      <c r="AA1103" s="2" t="s">
        <v>81</v>
      </c>
      <c r="AB1103" s="2"/>
      <c r="AC1103" s="2"/>
      <c r="AD1103" s="2"/>
      <c r="AE1103" s="2"/>
      <c r="AF1103" s="2" t="s">
        <v>11359</v>
      </c>
      <c r="AG1103" s="2" t="s">
        <v>11360</v>
      </c>
      <c r="AH1103" s="2" t="s">
        <v>11361</v>
      </c>
      <c r="AI1103" s="2"/>
      <c r="AJ1103" s="2"/>
      <c r="AK1103" s="2"/>
      <c r="AL1103" s="2"/>
      <c r="AM1103" s="2"/>
      <c r="AN1103" s="2" t="s">
        <v>87</v>
      </c>
      <c r="AO1103" s="2" t="s">
        <v>11362</v>
      </c>
      <c r="AP1103" s="2" t="s">
        <v>89</v>
      </c>
    </row>
    <row r="1104" customFormat="false" ht="15" hidden="false" customHeight="false" outlineLevel="0" collapsed="false">
      <c r="A1104" s="8" t="s">
        <v>11363</v>
      </c>
      <c r="B1104" s="8" t="s">
        <v>11363</v>
      </c>
      <c r="C1104" s="2" t="s">
        <v>11364</v>
      </c>
      <c r="D1104" s="2" t="s">
        <v>704</v>
      </c>
      <c r="E1104" s="2" t="s">
        <v>705</v>
      </c>
      <c r="F1104" s="9" t="n">
        <f aca="false">Precios!N1104</f>
        <v>888</v>
      </c>
      <c r="G1104" s="2" t="n">
        <v>100</v>
      </c>
      <c r="H1104" s="10" t="str">
        <f aca="false">Parámetros!$B$28</f>
        <v>Nuevo</v>
      </c>
      <c r="I1104" s="10" t="str">
        <f aca="false">Parámetros!$B$29</f>
        <v>Clásica</v>
      </c>
      <c r="J1104" s="11" t="s">
        <v>11365</v>
      </c>
      <c r="K1104" s="10" t="str">
        <f aca="false">Parámetros!$B$30</f>
        <v>Mercado Envíos</v>
      </c>
      <c r="L1104" s="2" t="str">
        <f aca="false">IF(F1104&gt;=Parámetros!$B$7,"Envío gratis (obligatorio en Mercado Libre)",Parámetros!$B$31)</f>
        <v>Envío gratis (obligatorio en Mercado Libre)</v>
      </c>
      <c r="M1104" s="10" t="str">
        <f aca="false">Parámetros!$B$32</f>
        <v>No acepto</v>
      </c>
      <c r="N1104" s="10" t="str">
        <f aca="false">Parámetros!$B$33</f>
        <v>Sin garantía</v>
      </c>
      <c r="O1104" s="2"/>
      <c r="P1104" s="2" t="s">
        <v>11366</v>
      </c>
      <c r="Q1104" s="2" t="s">
        <v>11367</v>
      </c>
      <c r="R1104" s="2" t="s">
        <v>11368</v>
      </c>
      <c r="S1104" s="2" t="s">
        <v>11369</v>
      </c>
      <c r="T1104" s="2" t="s">
        <v>11370</v>
      </c>
      <c r="U1104" s="2" t="n">
        <v>60</v>
      </c>
      <c r="V1104" s="2" t="s">
        <v>2416</v>
      </c>
      <c r="W1104" s="2" t="n">
        <v>1</v>
      </c>
      <c r="X1104" s="2" t="s">
        <v>11371</v>
      </c>
      <c r="Y1104" s="2" t="s">
        <v>11372</v>
      </c>
      <c r="Z1104" s="2" t="s">
        <v>11373</v>
      </c>
      <c r="AA1104" s="2" t="s">
        <v>533</v>
      </c>
      <c r="AB1104" s="2"/>
      <c r="AC1104" s="2"/>
      <c r="AD1104" s="2"/>
      <c r="AE1104" s="2"/>
      <c r="AF1104" s="2" t="s">
        <v>11374</v>
      </c>
      <c r="AG1104" s="2" t="s">
        <v>11375</v>
      </c>
      <c r="AH1104" s="2" t="s">
        <v>11376</v>
      </c>
      <c r="AI1104" s="2" t="s">
        <v>11377</v>
      </c>
      <c r="AJ1104" s="2"/>
      <c r="AK1104" s="2"/>
      <c r="AL1104" s="2"/>
      <c r="AM1104" s="2"/>
      <c r="AN1104" s="2" t="s">
        <v>87</v>
      </c>
      <c r="AO1104" s="2" t="s">
        <v>11378</v>
      </c>
      <c r="AP1104" s="2" t="s">
        <v>89</v>
      </c>
    </row>
    <row r="1105" customFormat="false" ht="15" hidden="false" customHeight="false" outlineLevel="0" collapsed="false">
      <c r="A1105" s="8" t="s">
        <v>11379</v>
      </c>
      <c r="B1105" s="8" t="s">
        <v>11379</v>
      </c>
      <c r="C1105" s="2" t="s">
        <v>11380</v>
      </c>
      <c r="D1105" s="2" t="s">
        <v>448</v>
      </c>
      <c r="E1105" s="2" t="s">
        <v>449</v>
      </c>
      <c r="F1105" s="9" t="n">
        <f aca="false">Precios!N1105</f>
        <v>116</v>
      </c>
      <c r="G1105" s="2" t="n">
        <v>376</v>
      </c>
      <c r="H1105" s="10" t="str">
        <f aca="false">Parámetros!$B$28</f>
        <v>Nuevo</v>
      </c>
      <c r="I1105" s="10" t="str">
        <f aca="false">Parámetros!$B$29</f>
        <v>Clásica</v>
      </c>
      <c r="J1105" s="11" t="s">
        <v>11381</v>
      </c>
      <c r="K1105" s="10" t="str">
        <f aca="false">Parámetros!$B$30</f>
        <v>Mercado Envíos</v>
      </c>
      <c r="L1105" s="2" t="str">
        <f aca="false">IF(F1105&gt;=Parámetros!$B$7,"Envío gratis (obligatorio en Mercado Libre)",Parámetros!$B$31)</f>
        <v>A cargo del comprador</v>
      </c>
      <c r="M1105" s="10" t="str">
        <f aca="false">Parámetros!$B$32</f>
        <v>No acepto</v>
      </c>
      <c r="N1105" s="10" t="str">
        <f aca="false">Parámetros!$B$33</f>
        <v>Sin garantía</v>
      </c>
      <c r="O1105" s="2"/>
      <c r="P1105" s="2" t="s">
        <v>11382</v>
      </c>
      <c r="Q1105" s="2" t="s">
        <v>5138</v>
      </c>
      <c r="R1105" s="2"/>
      <c r="S1105" s="2"/>
      <c r="T1105" s="2" t="s">
        <v>11383</v>
      </c>
      <c r="U1105" s="2" t="n">
        <v>40</v>
      </c>
      <c r="V1105" s="2" t="s">
        <v>217</v>
      </c>
      <c r="W1105" s="2" t="n">
        <v>40</v>
      </c>
      <c r="X1105" s="2" t="s">
        <v>11384</v>
      </c>
      <c r="Y1105" s="2" t="s">
        <v>6162</v>
      </c>
      <c r="Z1105" s="2" t="s">
        <v>133</v>
      </c>
      <c r="AA1105" s="2"/>
      <c r="AB1105" s="2"/>
      <c r="AC1105" s="2"/>
      <c r="AD1105" s="2"/>
      <c r="AE1105" s="2"/>
      <c r="AF1105" s="2" t="s">
        <v>11385</v>
      </c>
      <c r="AG1105" s="2" t="s">
        <v>11386</v>
      </c>
      <c r="AH1105" s="2" t="s">
        <v>11387</v>
      </c>
      <c r="AI1105" s="2" t="s">
        <v>11388</v>
      </c>
      <c r="AJ1105" s="2"/>
      <c r="AK1105" s="2"/>
      <c r="AL1105" s="2"/>
      <c r="AM1105" s="2"/>
      <c r="AN1105" s="2" t="s">
        <v>87</v>
      </c>
      <c r="AO1105" s="2" t="s">
        <v>11389</v>
      </c>
      <c r="AP1105" s="2" t="s">
        <v>89</v>
      </c>
    </row>
    <row r="1106" customFormat="false" ht="15" hidden="false" customHeight="false" outlineLevel="0" collapsed="false">
      <c r="A1106" s="8" t="s">
        <v>11390</v>
      </c>
      <c r="B1106" s="8" t="s">
        <v>11390</v>
      </c>
      <c r="C1106" s="2" t="s">
        <v>11391</v>
      </c>
      <c r="D1106" s="2" t="s">
        <v>704</v>
      </c>
      <c r="E1106" s="2" t="s">
        <v>705</v>
      </c>
      <c r="F1106" s="9" t="n">
        <f aca="false">Precios!N1106</f>
        <v>251</v>
      </c>
      <c r="G1106" s="2" t="n">
        <v>0</v>
      </c>
      <c r="H1106" s="10" t="str">
        <f aca="false">Parámetros!$B$28</f>
        <v>Nuevo</v>
      </c>
      <c r="I1106" s="10" t="str">
        <f aca="false">Parámetros!$B$29</f>
        <v>Clásica</v>
      </c>
      <c r="J1106" s="11" t="s">
        <v>11392</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c r="P1106" s="2" t="s">
        <v>11393</v>
      </c>
      <c r="Q1106" s="2" t="s">
        <v>741</v>
      </c>
      <c r="R1106" s="2" t="s">
        <v>11393</v>
      </c>
      <c r="S1106" s="2" t="s">
        <v>1108</v>
      </c>
      <c r="T1106" s="2" t="s">
        <v>11394</v>
      </c>
      <c r="U1106" s="2" t="n">
        <v>120</v>
      </c>
      <c r="V1106" s="2" t="s">
        <v>77</v>
      </c>
      <c r="W1106" s="2" t="n">
        <v>1</v>
      </c>
      <c r="X1106" s="2" t="s">
        <v>11395</v>
      </c>
      <c r="Y1106" s="2" t="s">
        <v>11396</v>
      </c>
      <c r="Z1106" s="2" t="s">
        <v>133</v>
      </c>
      <c r="AA1106" s="2" t="s">
        <v>81</v>
      </c>
      <c r="AB1106" s="2"/>
      <c r="AC1106" s="2"/>
      <c r="AD1106" s="2"/>
      <c r="AE1106" s="2"/>
      <c r="AF1106" s="2"/>
      <c r="AG1106" s="2" t="s">
        <v>11397</v>
      </c>
      <c r="AH1106" s="2" t="s">
        <v>11398</v>
      </c>
      <c r="AI1106" s="2" t="s">
        <v>11399</v>
      </c>
      <c r="AJ1106" s="2"/>
      <c r="AK1106" s="2"/>
      <c r="AL1106" s="2"/>
      <c r="AM1106" s="2"/>
      <c r="AN1106" s="2" t="s">
        <v>87</v>
      </c>
      <c r="AO1106" s="2" t="s">
        <v>11400</v>
      </c>
      <c r="AP1106" s="2" t="s">
        <v>89</v>
      </c>
    </row>
    <row r="1107" customFormat="false" ht="15" hidden="false" customHeight="false" outlineLevel="0" collapsed="false">
      <c r="A1107" s="8" t="s">
        <v>11401</v>
      </c>
      <c r="B1107" s="8" t="s">
        <v>11401</v>
      </c>
      <c r="C1107" s="2" t="s">
        <v>11402</v>
      </c>
      <c r="D1107" s="2" t="s">
        <v>4135</v>
      </c>
      <c r="E1107" s="2" t="s">
        <v>4136</v>
      </c>
      <c r="F1107" s="9" t="n">
        <f aca="false">Precios!N1107</f>
        <v>98</v>
      </c>
      <c r="G1107" s="2" t="n">
        <v>42</v>
      </c>
      <c r="H1107" s="10" t="str">
        <f aca="false">Parámetros!$B$28</f>
        <v>Nuevo</v>
      </c>
      <c r="I1107" s="10" t="str">
        <f aca="false">Parámetros!$B$29</f>
        <v>Clásica</v>
      </c>
      <c r="J1107" s="11" t="s">
        <v>11403</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c r="P1107" s="2" t="s">
        <v>593</v>
      </c>
      <c r="Q1107" s="2" t="s">
        <v>594</v>
      </c>
      <c r="R1107" s="2" t="s">
        <v>11404</v>
      </c>
      <c r="S1107" s="2"/>
      <c r="T1107" s="2" t="s">
        <v>11405</v>
      </c>
      <c r="U1107" s="2" t="n">
        <v>3</v>
      </c>
      <c r="V1107" s="2" t="s">
        <v>168</v>
      </c>
      <c r="W1107" s="2" t="n">
        <v>3</v>
      </c>
      <c r="X1107" s="2"/>
      <c r="Y1107" s="2"/>
      <c r="Z1107" s="2"/>
      <c r="AA1107" s="2"/>
      <c r="AB1107" s="2"/>
      <c r="AC1107" s="2"/>
      <c r="AD1107" s="2"/>
      <c r="AE1107" s="2"/>
      <c r="AF1107" s="2"/>
      <c r="AG1107" s="2" t="s">
        <v>11406</v>
      </c>
      <c r="AH1107" s="2" t="s">
        <v>11407</v>
      </c>
      <c r="AI1107" s="2" t="s">
        <v>11408</v>
      </c>
      <c r="AJ1107" s="2"/>
      <c r="AK1107" s="2"/>
      <c r="AL1107" s="2"/>
      <c r="AM1107" s="2"/>
      <c r="AN1107" s="2" t="s">
        <v>172</v>
      </c>
      <c r="AO1107" s="2" t="s">
        <v>11409</v>
      </c>
      <c r="AP1107" s="2" t="s">
        <v>89</v>
      </c>
    </row>
    <row r="1108" customFormat="false" ht="15" hidden="false" customHeight="false" outlineLevel="0" collapsed="false">
      <c r="A1108" s="8" t="s">
        <v>11410</v>
      </c>
      <c r="B1108" s="8" t="s">
        <v>11410</v>
      </c>
      <c r="C1108" s="2" t="s">
        <v>11411</v>
      </c>
      <c r="D1108" s="2" t="s">
        <v>141</v>
      </c>
      <c r="E1108" s="2" t="s">
        <v>142</v>
      </c>
      <c r="F1108" s="9" t="n">
        <f aca="false">Precios!N1108</f>
        <v>1638</v>
      </c>
      <c r="G1108" s="2" t="n">
        <v>10</v>
      </c>
      <c r="H1108" s="10" t="str">
        <f aca="false">Parámetros!$B$28</f>
        <v>Nuevo</v>
      </c>
      <c r="I1108" s="10" t="str">
        <f aca="false">Parámetros!$B$29</f>
        <v>Clásica</v>
      </c>
      <c r="J1108" s="11" t="s">
        <v>11412</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c r="P1108" s="2" t="s">
        <v>11413</v>
      </c>
      <c r="Q1108" s="2" t="s">
        <v>4653</v>
      </c>
      <c r="R1108" s="2"/>
      <c r="S1108" s="2"/>
      <c r="T1108" s="2" t="s">
        <v>11414</v>
      </c>
      <c r="U1108" s="2" t="n">
        <v>40</v>
      </c>
      <c r="V1108" s="2" t="s">
        <v>130</v>
      </c>
      <c r="W1108" s="2" t="n">
        <v>40</v>
      </c>
      <c r="X1108" s="2" t="s">
        <v>11415</v>
      </c>
      <c r="Y1108" s="2" t="s">
        <v>453</v>
      </c>
      <c r="Z1108" s="2" t="s">
        <v>133</v>
      </c>
      <c r="AA1108" s="2"/>
      <c r="AB1108" s="2"/>
      <c r="AC1108" s="2"/>
      <c r="AD1108" s="2"/>
      <c r="AE1108" s="2"/>
      <c r="AF1108" s="2"/>
      <c r="AG1108" s="2" t="s">
        <v>11416</v>
      </c>
      <c r="AH1108" s="2" t="s">
        <v>11417</v>
      </c>
      <c r="AI1108" s="2" t="s">
        <v>11418</v>
      </c>
      <c r="AJ1108" s="2"/>
      <c r="AK1108" s="2"/>
      <c r="AL1108" s="2"/>
      <c r="AM1108" s="2"/>
      <c r="AN1108" s="2" t="s">
        <v>87</v>
      </c>
      <c r="AO1108" s="2" t="s">
        <v>11419</v>
      </c>
      <c r="AP1108" s="2" t="s">
        <v>89</v>
      </c>
    </row>
    <row r="1109" customFormat="false" ht="15" hidden="false" customHeight="false" outlineLevel="0" collapsed="false">
      <c r="A1109" s="8" t="s">
        <v>11420</v>
      </c>
      <c r="B1109" s="8" t="s">
        <v>11420</v>
      </c>
      <c r="C1109" s="2" t="s">
        <v>11421</v>
      </c>
      <c r="D1109" s="2" t="s">
        <v>5988</v>
      </c>
      <c r="E1109" s="2" t="s">
        <v>5989</v>
      </c>
      <c r="F1109" s="9" t="n">
        <f aca="false">Precios!N1109</f>
        <v>84</v>
      </c>
      <c r="G1109" s="2" t="n">
        <v>75</v>
      </c>
      <c r="H1109" s="10" t="str">
        <f aca="false">Parámetros!$B$28</f>
        <v>Nuevo</v>
      </c>
      <c r="I1109" s="10" t="str">
        <f aca="false">Parámetros!$B$29</f>
        <v>Clásica</v>
      </c>
      <c r="J1109" s="11" t="s">
        <v>11422</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c r="P1109" s="2" t="s">
        <v>6506</v>
      </c>
      <c r="Q1109" s="2" t="s">
        <v>594</v>
      </c>
      <c r="R1109" s="2" t="s">
        <v>7427</v>
      </c>
      <c r="S1109" s="2" t="s">
        <v>7427</v>
      </c>
      <c r="T1109" s="2" t="s">
        <v>7619</v>
      </c>
      <c r="U1109" s="2" t="n">
        <v>60</v>
      </c>
      <c r="V1109" s="2" t="s">
        <v>100</v>
      </c>
      <c r="W1109" s="2" t="n">
        <v>1</v>
      </c>
      <c r="X1109" s="2"/>
      <c r="Y1109" s="2"/>
      <c r="Z1109" s="2"/>
      <c r="AA1109" s="2"/>
      <c r="AB1109" s="2"/>
      <c r="AC1109" s="2" t="s">
        <v>11423</v>
      </c>
      <c r="AD1109" s="2" t="s">
        <v>1000</v>
      </c>
      <c r="AE1109" s="2"/>
      <c r="AF1109" s="2"/>
      <c r="AG1109" s="2" t="s">
        <v>11424</v>
      </c>
      <c r="AH1109" s="2" t="s">
        <v>11425</v>
      </c>
      <c r="AI1109" s="2"/>
      <c r="AJ1109" s="2"/>
      <c r="AK1109" s="2"/>
      <c r="AL1109" s="2"/>
      <c r="AM1109" s="2"/>
      <c r="AN1109" s="2" t="s">
        <v>172</v>
      </c>
      <c r="AO1109" s="2" t="s">
        <v>11426</v>
      </c>
      <c r="AP1109" s="2" t="s">
        <v>89</v>
      </c>
    </row>
    <row r="1110" customFormat="false" ht="15" hidden="false" customHeight="false" outlineLevel="0" collapsed="false">
      <c r="A1110" s="8" t="s">
        <v>11427</v>
      </c>
      <c r="B1110" s="8" t="s">
        <v>11427</v>
      </c>
      <c r="C1110" s="2" t="s">
        <v>11428</v>
      </c>
      <c r="D1110" s="2" t="s">
        <v>11429</v>
      </c>
      <c r="E1110" s="2" t="s">
        <v>11430</v>
      </c>
      <c r="F1110" s="9" t="n">
        <f aca="false">Precios!N1110</f>
        <v>77</v>
      </c>
      <c r="G1110" s="2" t="n">
        <v>34</v>
      </c>
      <c r="H1110" s="10" t="str">
        <f aca="false">Parámetros!$B$28</f>
        <v>Nuevo</v>
      </c>
      <c r="I1110" s="10" t="str">
        <f aca="false">Parámetros!$B$29</f>
        <v>Clásica</v>
      </c>
      <c r="J1110" s="11" t="s">
        <v>11431</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11432</v>
      </c>
      <c r="Q1110" s="2" t="s">
        <v>579</v>
      </c>
      <c r="R1110" s="2"/>
      <c r="S1110" s="2"/>
      <c r="T1110" s="2" t="s">
        <v>5876</v>
      </c>
      <c r="U1110" s="2" t="n">
        <v>180</v>
      </c>
      <c r="V1110" s="2" t="s">
        <v>11433</v>
      </c>
      <c r="W1110" s="2" t="n">
        <v>180</v>
      </c>
      <c r="X1110" s="2"/>
      <c r="Y1110" s="2"/>
      <c r="Z1110" s="2"/>
      <c r="AA1110" s="2"/>
      <c r="AB1110" s="2"/>
      <c r="AC1110" s="2"/>
      <c r="AD1110" s="2"/>
      <c r="AE1110" s="2"/>
      <c r="AF1110" s="2"/>
      <c r="AG1110" s="2" t="s">
        <v>11434</v>
      </c>
      <c r="AH1110" s="2" t="s">
        <v>11435</v>
      </c>
      <c r="AI1110" s="2"/>
      <c r="AJ1110" s="2"/>
      <c r="AK1110" s="2"/>
      <c r="AL1110" s="2"/>
      <c r="AM1110" s="2"/>
      <c r="AN1110" s="2" t="s">
        <v>172</v>
      </c>
      <c r="AO1110" s="2" t="s">
        <v>11436</v>
      </c>
      <c r="AP1110" s="2" t="s">
        <v>89</v>
      </c>
    </row>
    <row r="1111" customFormat="false" ht="15" hidden="false" customHeight="false" outlineLevel="0" collapsed="false">
      <c r="A1111" s="8" t="s">
        <v>11437</v>
      </c>
      <c r="B1111" s="8" t="s">
        <v>11437</v>
      </c>
      <c r="C1111" s="2" t="s">
        <v>11438</v>
      </c>
      <c r="D1111" s="2" t="s">
        <v>5988</v>
      </c>
      <c r="E1111" s="2" t="s">
        <v>5989</v>
      </c>
      <c r="F1111" s="9" t="n">
        <f aca="false">Precios!N1111</f>
        <v>105</v>
      </c>
      <c r="G1111" s="2" t="n">
        <v>155</v>
      </c>
      <c r="H1111" s="10" t="str">
        <f aca="false">Parámetros!$B$28</f>
        <v>Nuevo</v>
      </c>
      <c r="I1111" s="10" t="str">
        <f aca="false">Parámetros!$B$29</f>
        <v>Clásica</v>
      </c>
      <c r="J1111" s="11" t="s">
        <v>11439</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c r="P1111" s="2" t="s">
        <v>11440</v>
      </c>
      <c r="Q1111" s="2" t="s">
        <v>594</v>
      </c>
      <c r="R1111" s="2" t="s">
        <v>8995</v>
      </c>
      <c r="S1111" s="2" t="s">
        <v>11441</v>
      </c>
      <c r="T1111" s="2" t="s">
        <v>3085</v>
      </c>
      <c r="U1111" s="2" t="n">
        <v>91</v>
      </c>
      <c r="V1111" s="2" t="s">
        <v>100</v>
      </c>
      <c r="W1111" s="2" t="n">
        <v>1</v>
      </c>
      <c r="X1111" s="2"/>
      <c r="Y1111" s="2"/>
      <c r="Z1111" s="2"/>
      <c r="AA1111" s="2"/>
      <c r="AB1111" s="2"/>
      <c r="AC1111" s="2"/>
      <c r="AD1111" s="2"/>
      <c r="AE1111" s="2"/>
      <c r="AF1111" s="2"/>
      <c r="AG1111" s="2" t="s">
        <v>11442</v>
      </c>
      <c r="AH1111" s="2"/>
      <c r="AI1111" s="2"/>
      <c r="AJ1111" s="2"/>
      <c r="AK1111" s="2"/>
      <c r="AL1111" s="2"/>
      <c r="AM1111" s="2"/>
      <c r="AN1111" s="2" t="s">
        <v>172</v>
      </c>
      <c r="AO1111" s="2" t="s">
        <v>11443</v>
      </c>
      <c r="AP1111" s="2" t="s">
        <v>89</v>
      </c>
    </row>
    <row r="1112" customFormat="false" ht="15" hidden="false" customHeight="false" outlineLevel="0" collapsed="false">
      <c r="A1112" s="8" t="s">
        <v>11444</v>
      </c>
      <c r="B1112" s="8" t="s">
        <v>11444</v>
      </c>
      <c r="C1112" s="2" t="s">
        <v>11445</v>
      </c>
      <c r="D1112" s="2" t="s">
        <v>237</v>
      </c>
      <c r="E1112" s="2" t="s">
        <v>238</v>
      </c>
      <c r="F1112" s="9" t="n">
        <f aca="false">Precios!N1112</f>
        <v>299</v>
      </c>
      <c r="G1112" s="2" t="n">
        <v>0</v>
      </c>
      <c r="H1112" s="10" t="str">
        <f aca="false">Parámetros!$B$28</f>
        <v>Nuevo</v>
      </c>
      <c r="I1112" s="10" t="str">
        <f aca="false">Parámetros!$B$29</f>
        <v>Clásica</v>
      </c>
      <c r="J1112" s="11" t="s">
        <v>11446</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c r="P1112" s="2" t="s">
        <v>11447</v>
      </c>
      <c r="Q1112" s="2" t="s">
        <v>11448</v>
      </c>
      <c r="R1112" s="2" t="s">
        <v>11449</v>
      </c>
      <c r="S1112" s="2"/>
      <c r="T1112" s="2" t="s">
        <v>6532</v>
      </c>
      <c r="U1112" s="2" t="n">
        <v>20</v>
      </c>
      <c r="V1112" s="2" t="s">
        <v>130</v>
      </c>
      <c r="W1112" s="2" t="n">
        <v>20</v>
      </c>
      <c r="X1112" s="2" t="s">
        <v>1229</v>
      </c>
      <c r="Y1112" s="2" t="s">
        <v>2354</v>
      </c>
      <c r="Z1112" s="2" t="s">
        <v>133</v>
      </c>
      <c r="AA1112" s="2"/>
      <c r="AB1112" s="2"/>
      <c r="AC1112" s="2"/>
      <c r="AD1112" s="2"/>
      <c r="AE1112" s="2"/>
      <c r="AF1112" s="2"/>
      <c r="AG1112" s="2" t="s">
        <v>11450</v>
      </c>
      <c r="AH1112" s="2" t="s">
        <v>11451</v>
      </c>
      <c r="AI1112" s="2"/>
      <c r="AJ1112" s="2"/>
      <c r="AK1112" s="2"/>
      <c r="AL1112" s="2"/>
      <c r="AM1112" s="2"/>
      <c r="AN1112" s="2" t="s">
        <v>87</v>
      </c>
      <c r="AO1112" s="2" t="s">
        <v>11452</v>
      </c>
      <c r="AP1112" s="2" t="s">
        <v>89</v>
      </c>
    </row>
    <row r="1113" customFormat="false" ht="15" hidden="false" customHeight="false" outlineLevel="0" collapsed="false">
      <c r="A1113" s="8" t="s">
        <v>11453</v>
      </c>
      <c r="B1113" s="8" t="s">
        <v>11453</v>
      </c>
      <c r="C1113" s="2" t="s">
        <v>11454</v>
      </c>
      <c r="D1113" s="2" t="s">
        <v>7152</v>
      </c>
      <c r="E1113" s="2" t="s">
        <v>7153</v>
      </c>
      <c r="F1113" s="9" t="n">
        <f aca="false">Precios!N1113</f>
        <v>53</v>
      </c>
      <c r="G1113" s="2" t="n">
        <v>79</v>
      </c>
      <c r="H1113" s="10" t="str">
        <f aca="false">Parámetros!$B$28</f>
        <v>Nuevo</v>
      </c>
      <c r="I1113" s="10" t="str">
        <f aca="false">Parámetros!$B$29</f>
        <v>Clásica</v>
      </c>
      <c r="J1113" s="11" t="s">
        <v>11455</v>
      </c>
      <c r="K1113" s="10" t="str">
        <f aca="false">Parámetros!$B$30</f>
        <v>Mercado Envíos</v>
      </c>
      <c r="L1113" s="2" t="str">
        <f aca="false">IF(F1113&gt;=Parámetros!$B$7,"Envío gratis (obligatorio en Mercado Libre)",Parámetros!$B$31)</f>
        <v>A cargo del comprador</v>
      </c>
      <c r="M1113" s="10" t="str">
        <f aca="false">Parámetros!$B$32</f>
        <v>No acepto</v>
      </c>
      <c r="N1113" s="10" t="str">
        <f aca="false">Parámetros!$B$33</f>
        <v>Sin garantía</v>
      </c>
      <c r="O1113" s="2"/>
      <c r="P1113" s="2" t="s">
        <v>7155</v>
      </c>
      <c r="Q1113" s="2"/>
      <c r="R1113" s="2" t="s">
        <v>11456</v>
      </c>
      <c r="S1113" s="2"/>
      <c r="T1113" s="2" t="s">
        <v>11457</v>
      </c>
      <c r="U1113" s="2" t="n">
        <v>240</v>
      </c>
      <c r="V1113" s="2" t="s">
        <v>77</v>
      </c>
      <c r="W1113" s="2" t="n">
        <v>1</v>
      </c>
      <c r="X1113" s="2"/>
      <c r="Y1113" s="2"/>
      <c r="Z1113" s="2"/>
      <c r="AA1113" s="2" t="s">
        <v>11458</v>
      </c>
      <c r="AB1113" s="2"/>
      <c r="AC1113" s="2"/>
      <c r="AD1113" s="2"/>
      <c r="AE1113" s="2"/>
      <c r="AF1113" s="2"/>
      <c r="AG1113" s="2" t="s">
        <v>11459</v>
      </c>
      <c r="AH1113" s="2" t="s">
        <v>11460</v>
      </c>
      <c r="AI1113" s="2" t="s">
        <v>11461</v>
      </c>
      <c r="AJ1113" s="2"/>
      <c r="AK1113" s="2"/>
      <c r="AL1113" s="2"/>
      <c r="AM1113" s="2"/>
      <c r="AN1113" s="2" t="s">
        <v>172</v>
      </c>
      <c r="AO1113" s="2" t="s">
        <v>11462</v>
      </c>
      <c r="AP1113" s="2" t="s">
        <v>89</v>
      </c>
    </row>
    <row r="1114" customFormat="false" ht="15" hidden="false" customHeight="false" outlineLevel="0" collapsed="false">
      <c r="A1114" s="8" t="s">
        <v>11463</v>
      </c>
      <c r="B1114" s="8" t="s">
        <v>11463</v>
      </c>
      <c r="C1114" s="2" t="s">
        <v>11464</v>
      </c>
      <c r="D1114" s="2" t="s">
        <v>141</v>
      </c>
      <c r="E1114" s="2" t="s">
        <v>142</v>
      </c>
      <c r="F1114" s="9" t="n">
        <f aca="false">Precios!N1114</f>
        <v>299</v>
      </c>
      <c r="G1114" s="2" t="n">
        <v>17</v>
      </c>
      <c r="H1114" s="10" t="str">
        <f aca="false">Parámetros!$B$28</f>
        <v>Nuevo</v>
      </c>
      <c r="I1114" s="10" t="str">
        <f aca="false">Parámetros!$B$29</f>
        <v>Clásica</v>
      </c>
      <c r="J1114" s="11" t="s">
        <v>11465</v>
      </c>
      <c r="K1114" s="10" t="str">
        <f aca="false">Parámetros!$B$30</f>
        <v>Mercado Envíos</v>
      </c>
      <c r="L1114" s="2" t="str">
        <f aca="false">IF(F1114&gt;=Parámetros!$B$7,"Envío gratis (obligatorio en Mercado Libre)",Parámetros!$B$31)</f>
        <v>Envío gratis (obligatorio en Mercado Libre)</v>
      </c>
      <c r="M1114" s="10" t="str">
        <f aca="false">Parámetros!$B$32</f>
        <v>No acepto</v>
      </c>
      <c r="N1114" s="10" t="str">
        <f aca="false">Parámetros!$B$33</f>
        <v>Sin garantía</v>
      </c>
      <c r="O1114" s="2"/>
      <c r="P1114" s="2" t="s">
        <v>11466</v>
      </c>
      <c r="Q1114" s="2" t="s">
        <v>928</v>
      </c>
      <c r="R1114" s="2"/>
      <c r="S1114" s="2"/>
      <c r="T1114" s="2" t="s">
        <v>11467</v>
      </c>
      <c r="U1114" s="2" t="n">
        <v>250</v>
      </c>
      <c r="V1114" s="2" t="s">
        <v>77</v>
      </c>
      <c r="W1114" s="2" t="n">
        <v>1</v>
      </c>
      <c r="X1114" s="2" t="s">
        <v>11468</v>
      </c>
      <c r="Y1114" s="2" t="s">
        <v>11469</v>
      </c>
      <c r="Z1114" s="2" t="s">
        <v>133</v>
      </c>
      <c r="AA1114" s="2"/>
      <c r="AB1114" s="2"/>
      <c r="AC1114" s="2"/>
      <c r="AD1114" s="2"/>
      <c r="AE1114" s="2"/>
      <c r="AF1114" s="2"/>
      <c r="AG1114" s="2" t="s">
        <v>11470</v>
      </c>
      <c r="AH1114" s="2" t="s">
        <v>11471</v>
      </c>
      <c r="AI1114" s="2"/>
      <c r="AJ1114" s="2"/>
      <c r="AK1114" s="2"/>
      <c r="AL1114" s="2"/>
      <c r="AM1114" s="2"/>
      <c r="AN1114" s="2" t="s">
        <v>87</v>
      </c>
      <c r="AO1114" s="2" t="s">
        <v>11472</v>
      </c>
      <c r="AP1114" s="2" t="s">
        <v>89</v>
      </c>
    </row>
    <row r="1115" customFormat="false" ht="15" hidden="false" customHeight="false" outlineLevel="0" collapsed="false">
      <c r="A1115" s="8" t="s">
        <v>11473</v>
      </c>
      <c r="B1115" s="8" t="s">
        <v>11473</v>
      </c>
      <c r="C1115" s="2" t="s">
        <v>11474</v>
      </c>
      <c r="D1115" s="2" t="s">
        <v>5988</v>
      </c>
      <c r="E1115" s="2" t="s">
        <v>5989</v>
      </c>
      <c r="F1115" s="9" t="n">
        <f aca="false">Precios!N1115</f>
        <v>85</v>
      </c>
      <c r="G1115" s="2" t="n">
        <v>225</v>
      </c>
      <c r="H1115" s="10" t="str">
        <f aca="false">Parámetros!$B$28</f>
        <v>Nuevo</v>
      </c>
      <c r="I1115" s="10" t="str">
        <f aca="false">Parámetros!$B$29</f>
        <v>Clásica</v>
      </c>
      <c r="J1115" s="11" t="s">
        <v>11475</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c r="P1115" s="2" t="s">
        <v>6661</v>
      </c>
      <c r="Q1115" s="2" t="s">
        <v>594</v>
      </c>
      <c r="R1115" s="2" t="s">
        <v>6662</v>
      </c>
      <c r="S1115" s="2" t="s">
        <v>9252</v>
      </c>
      <c r="T1115" s="2" t="s">
        <v>3085</v>
      </c>
      <c r="U1115" s="2" t="n">
        <v>91</v>
      </c>
      <c r="V1115" s="2" t="s">
        <v>100</v>
      </c>
      <c r="W1115" s="2" t="n">
        <v>1</v>
      </c>
      <c r="X1115" s="2"/>
      <c r="Y1115" s="2"/>
      <c r="Z1115" s="2"/>
      <c r="AA1115" s="2"/>
      <c r="AB1115" s="2"/>
      <c r="AC1115" s="2" t="s">
        <v>9252</v>
      </c>
      <c r="AD1115" s="2" t="s">
        <v>551</v>
      </c>
      <c r="AE1115" s="2"/>
      <c r="AF1115" s="2"/>
      <c r="AG1115" s="2" t="s">
        <v>11476</v>
      </c>
      <c r="AH1115" s="2" t="s">
        <v>11477</v>
      </c>
      <c r="AI1115" s="2"/>
      <c r="AJ1115" s="2"/>
      <c r="AK1115" s="2"/>
      <c r="AL1115" s="2"/>
      <c r="AM1115" s="2"/>
      <c r="AN1115" s="2" t="s">
        <v>172</v>
      </c>
      <c r="AO1115" s="2" t="s">
        <v>11478</v>
      </c>
      <c r="AP1115" s="2" t="s">
        <v>89</v>
      </c>
    </row>
    <row r="1116" customFormat="false" ht="15" hidden="false" customHeight="false" outlineLevel="0" collapsed="false">
      <c r="A1116" s="8" t="s">
        <v>11479</v>
      </c>
      <c r="B1116" s="8" t="s">
        <v>11479</v>
      </c>
      <c r="C1116" s="2" t="s">
        <v>11480</v>
      </c>
      <c r="D1116" s="2" t="s">
        <v>345</v>
      </c>
      <c r="E1116" s="2" t="s">
        <v>346</v>
      </c>
      <c r="F1116" s="9" t="n">
        <f aca="false">Precios!N1116</f>
        <v>248</v>
      </c>
      <c r="G1116" s="2" t="n">
        <v>27</v>
      </c>
      <c r="H1116" s="10" t="str">
        <f aca="false">Parámetros!$B$28</f>
        <v>Nuevo</v>
      </c>
      <c r="I1116" s="10" t="str">
        <f aca="false">Parámetros!$B$29</f>
        <v>Clásica</v>
      </c>
      <c r="J1116" s="11" t="s">
        <v>11481</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c r="P1116" s="2" t="s">
        <v>348</v>
      </c>
      <c r="Q1116" s="2"/>
      <c r="R1116" s="2"/>
      <c r="S1116" s="2"/>
      <c r="T1116" s="2" t="s">
        <v>6610</v>
      </c>
      <c r="U1116" s="2" t="n">
        <v>10</v>
      </c>
      <c r="V1116" s="2" t="s">
        <v>130</v>
      </c>
      <c r="W1116" s="2" t="n">
        <v>10</v>
      </c>
      <c r="X1116" s="2" t="s">
        <v>8749</v>
      </c>
      <c r="Y1116" s="2" t="s">
        <v>11482</v>
      </c>
      <c r="Z1116" s="2" t="s">
        <v>133</v>
      </c>
      <c r="AA1116" s="2"/>
      <c r="AB1116" s="2"/>
      <c r="AC1116" s="2"/>
      <c r="AD1116" s="2"/>
      <c r="AE1116" s="2"/>
      <c r="AF1116" s="2"/>
      <c r="AG1116" s="2" t="s">
        <v>11483</v>
      </c>
      <c r="AH1116" s="2" t="s">
        <v>11484</v>
      </c>
      <c r="AI1116" s="2"/>
      <c r="AJ1116" s="2"/>
      <c r="AK1116" s="2"/>
      <c r="AL1116" s="2"/>
      <c r="AM1116" s="2"/>
      <c r="AN1116" s="2" t="s">
        <v>87</v>
      </c>
      <c r="AO1116" s="2" t="s">
        <v>11485</v>
      </c>
      <c r="AP1116" s="2" t="s">
        <v>89</v>
      </c>
    </row>
    <row r="1117" customFormat="false" ht="15" hidden="false" customHeight="false" outlineLevel="0" collapsed="false">
      <c r="A1117" s="8" t="s">
        <v>11486</v>
      </c>
      <c r="B1117" s="8" t="s">
        <v>11486</v>
      </c>
      <c r="C1117" s="2" t="s">
        <v>11487</v>
      </c>
      <c r="D1117" s="2" t="s">
        <v>300</v>
      </c>
      <c r="E1117" s="2" t="s">
        <v>301</v>
      </c>
      <c r="F1117" s="9" t="n">
        <f aca="false">Precios!N1117</f>
        <v>375</v>
      </c>
      <c r="G1117" s="2" t="n">
        <v>43</v>
      </c>
      <c r="H1117" s="10" t="str">
        <f aca="false">Parámetros!$B$28</f>
        <v>Nuevo</v>
      </c>
      <c r="I1117" s="10" t="str">
        <f aca="false">Parámetros!$B$29</f>
        <v>Clásica</v>
      </c>
      <c r="J1117" s="11" t="s">
        <v>11488</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c r="P1117" s="2" t="s">
        <v>910</v>
      </c>
      <c r="Q1117" s="2" t="s">
        <v>11489</v>
      </c>
      <c r="R1117" s="2" t="s">
        <v>11490</v>
      </c>
      <c r="S1117" s="2"/>
      <c r="T1117" s="2" t="s">
        <v>9892</v>
      </c>
      <c r="U1117" s="2" t="n">
        <v>2</v>
      </c>
      <c r="V1117" s="2" t="s">
        <v>77</v>
      </c>
      <c r="W1117" s="2" t="n">
        <v>3</v>
      </c>
      <c r="X1117" s="2" t="s">
        <v>78</v>
      </c>
      <c r="Y1117" s="2" t="s">
        <v>11491</v>
      </c>
      <c r="Z1117" s="2" t="s">
        <v>80</v>
      </c>
      <c r="AA1117" s="2"/>
      <c r="AB1117" s="2"/>
      <c r="AC1117" s="2"/>
      <c r="AD1117" s="2"/>
      <c r="AE1117" s="2"/>
      <c r="AF1117" s="2"/>
      <c r="AG1117" s="2" t="s">
        <v>11492</v>
      </c>
      <c r="AH1117" s="2" t="s">
        <v>11493</v>
      </c>
      <c r="AI1117" s="2"/>
      <c r="AJ1117" s="2"/>
      <c r="AK1117" s="2"/>
      <c r="AL1117" s="2"/>
      <c r="AM1117" s="2"/>
      <c r="AN1117" s="2" t="s">
        <v>87</v>
      </c>
      <c r="AO1117" s="2" t="s">
        <v>11494</v>
      </c>
      <c r="AP1117" s="2" t="s">
        <v>89</v>
      </c>
    </row>
    <row r="1118" customFormat="false" ht="15" hidden="false" customHeight="false" outlineLevel="0" collapsed="false">
      <c r="A1118" s="8" t="s">
        <v>11495</v>
      </c>
      <c r="B1118" s="8" t="s">
        <v>11495</v>
      </c>
      <c r="C1118" s="2" t="s">
        <v>11496</v>
      </c>
      <c r="D1118" s="2" t="s">
        <v>2370</v>
      </c>
      <c r="E1118" s="2" t="s">
        <v>2371</v>
      </c>
      <c r="F1118" s="9" t="n">
        <f aca="false">Precios!N1118</f>
        <v>177</v>
      </c>
      <c r="G1118" s="2" t="n">
        <v>476</v>
      </c>
      <c r="H1118" s="10" t="str">
        <f aca="false">Parámetros!$B$28</f>
        <v>Nuevo</v>
      </c>
      <c r="I1118" s="10" t="str">
        <f aca="false">Parámetros!$B$29</f>
        <v>Clásica</v>
      </c>
      <c r="J1118" s="11" t="s">
        <v>11497</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c r="P1118" s="2" t="s">
        <v>3370</v>
      </c>
      <c r="Q1118" s="2" t="s">
        <v>2374</v>
      </c>
      <c r="R1118" s="2" t="s">
        <v>2373</v>
      </c>
      <c r="S1118" s="2" t="s">
        <v>11498</v>
      </c>
      <c r="T1118" s="2" t="s">
        <v>11499</v>
      </c>
      <c r="U1118" s="2" t="n">
        <v>24</v>
      </c>
      <c r="V1118" s="2" t="s">
        <v>2376</v>
      </c>
      <c r="W1118" s="2" t="n">
        <v>24</v>
      </c>
      <c r="X1118" s="2" t="s">
        <v>2377</v>
      </c>
      <c r="Y1118" s="2" t="s">
        <v>11500</v>
      </c>
      <c r="Z1118" s="2" t="s">
        <v>957</v>
      </c>
      <c r="AA1118" s="2" t="s">
        <v>5208</v>
      </c>
      <c r="AB1118" s="2"/>
      <c r="AC1118" s="2" t="s">
        <v>11498</v>
      </c>
      <c r="AD1118" s="2"/>
      <c r="AE1118" s="2"/>
      <c r="AF1118" s="2"/>
      <c r="AG1118" s="2" t="s">
        <v>11501</v>
      </c>
      <c r="AH1118" s="2" t="s">
        <v>11502</v>
      </c>
      <c r="AI1118" s="2"/>
      <c r="AJ1118" s="2"/>
      <c r="AK1118" s="2"/>
      <c r="AL1118" s="2"/>
      <c r="AM1118" s="2"/>
      <c r="AN1118" s="2" t="s">
        <v>87</v>
      </c>
      <c r="AO1118" s="2" t="s">
        <v>11503</v>
      </c>
      <c r="AP1118" s="2" t="s">
        <v>89</v>
      </c>
    </row>
    <row r="1119" customFormat="false" ht="15" hidden="false" customHeight="false" outlineLevel="0" collapsed="false">
      <c r="A1119" s="8" t="s">
        <v>11504</v>
      </c>
      <c r="B1119" s="8" t="s">
        <v>11504</v>
      </c>
      <c r="C1119" s="2" t="s">
        <v>11505</v>
      </c>
      <c r="D1119" s="2" t="s">
        <v>7532</v>
      </c>
      <c r="E1119" s="2" t="s">
        <v>7533</v>
      </c>
      <c r="F1119" s="9" t="n">
        <f aca="false">Precios!N1119</f>
        <v>81</v>
      </c>
      <c r="G1119" s="2" t="n">
        <v>57</v>
      </c>
      <c r="H1119" s="10" t="str">
        <f aca="false">Parámetros!$B$28</f>
        <v>Nuevo</v>
      </c>
      <c r="I1119" s="10" t="str">
        <f aca="false">Parámetros!$B$29</f>
        <v>Clásica</v>
      </c>
      <c r="J1119" s="11" t="s">
        <v>11506</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c r="P1119" s="2" t="s">
        <v>7155</v>
      </c>
      <c r="Q1119" s="2"/>
      <c r="R1119" s="2" t="s">
        <v>7536</v>
      </c>
      <c r="S1119" s="2"/>
      <c r="T1119" s="2" t="s">
        <v>11507</v>
      </c>
      <c r="U1119" s="2" t="n">
        <v>30</v>
      </c>
      <c r="V1119" s="2" t="s">
        <v>168</v>
      </c>
      <c r="W1119" s="2" t="n">
        <v>30</v>
      </c>
      <c r="X1119" s="2"/>
      <c r="Y1119" s="2"/>
      <c r="Z1119" s="2"/>
      <c r="AA1119" s="2"/>
      <c r="AB1119" s="2"/>
      <c r="AC1119" s="2"/>
      <c r="AD1119" s="2"/>
      <c r="AE1119" s="2"/>
      <c r="AF1119" s="2"/>
      <c r="AG1119" s="2" t="s">
        <v>11508</v>
      </c>
      <c r="AH1119" s="2" t="s">
        <v>11509</v>
      </c>
      <c r="AI1119" s="2" t="s">
        <v>11510</v>
      </c>
      <c r="AJ1119" s="2"/>
      <c r="AK1119" s="2"/>
      <c r="AL1119" s="2"/>
      <c r="AM1119" s="2"/>
      <c r="AN1119" s="2" t="s">
        <v>172</v>
      </c>
      <c r="AO1119" s="2" t="s">
        <v>11511</v>
      </c>
      <c r="AP1119" s="2" t="s">
        <v>89</v>
      </c>
    </row>
    <row r="1120" customFormat="false" ht="15" hidden="false" customHeight="false" outlineLevel="0" collapsed="false">
      <c r="A1120" s="8" t="s">
        <v>11512</v>
      </c>
      <c r="B1120" s="8" t="s">
        <v>11512</v>
      </c>
      <c r="C1120" s="2" t="s">
        <v>11513</v>
      </c>
      <c r="D1120" s="2" t="s">
        <v>963</v>
      </c>
      <c r="E1120" s="2" t="s">
        <v>964</v>
      </c>
      <c r="F1120" s="9" t="n">
        <f aca="false">Precios!N1120</f>
        <v>314</v>
      </c>
      <c r="G1120" s="2" t="n">
        <v>6</v>
      </c>
      <c r="H1120" s="10" t="str">
        <f aca="false">Parámetros!$B$28</f>
        <v>Nuevo</v>
      </c>
      <c r="I1120" s="10" t="str">
        <f aca="false">Parámetros!$B$29</f>
        <v>Clásica</v>
      </c>
      <c r="J1120" s="11" t="s">
        <v>11514</v>
      </c>
      <c r="K1120" s="10" t="str">
        <f aca="false">Parámetros!$B$30</f>
        <v>Mercado Envíos</v>
      </c>
      <c r="L1120" s="2" t="str">
        <f aca="false">IF(F1120&gt;=Parámetros!$B$7,"Envío gratis (obligatorio en Mercado Libre)",Parámetros!$B$31)</f>
        <v>Envío gratis (obligatorio en Mercado Libre)</v>
      </c>
      <c r="M1120" s="10" t="str">
        <f aca="false">Parámetros!$B$32</f>
        <v>No acepto</v>
      </c>
      <c r="N1120" s="10" t="str">
        <f aca="false">Parámetros!$B$33</f>
        <v>Sin garantía</v>
      </c>
      <c r="O1120" s="2" t="s">
        <v>11515</v>
      </c>
      <c r="P1120" s="2" t="s">
        <v>11516</v>
      </c>
      <c r="Q1120" s="2" t="s">
        <v>2791</v>
      </c>
      <c r="R1120" s="2"/>
      <c r="S1120" s="2"/>
      <c r="T1120" s="2" t="s">
        <v>4826</v>
      </c>
      <c r="U1120" s="2" t="n">
        <v>30</v>
      </c>
      <c r="V1120" s="2" t="s">
        <v>217</v>
      </c>
      <c r="W1120" s="2" t="n">
        <v>30</v>
      </c>
      <c r="X1120" s="2" t="s">
        <v>9853</v>
      </c>
      <c r="Y1120" s="2" t="s">
        <v>9854</v>
      </c>
      <c r="Z1120" s="2" t="s">
        <v>133</v>
      </c>
      <c r="AA1120" s="2"/>
      <c r="AB1120" s="2"/>
      <c r="AC1120" s="2"/>
      <c r="AD1120" s="2"/>
      <c r="AE1120" s="2"/>
      <c r="AF1120" s="2"/>
      <c r="AG1120" s="2" t="s">
        <v>8548</v>
      </c>
      <c r="AH1120" s="2" t="s">
        <v>11517</v>
      </c>
      <c r="AI1120" s="2"/>
      <c r="AJ1120" s="2"/>
      <c r="AK1120" s="2"/>
      <c r="AL1120" s="2"/>
      <c r="AM1120" s="2"/>
      <c r="AN1120" s="2" t="s">
        <v>87</v>
      </c>
      <c r="AO1120" s="2" t="s">
        <v>11518</v>
      </c>
      <c r="AP1120" s="2" t="s">
        <v>89</v>
      </c>
    </row>
    <row r="1121" customFormat="false" ht="15" hidden="false" customHeight="false" outlineLevel="0" collapsed="false">
      <c r="A1121" s="8" t="s">
        <v>11519</v>
      </c>
      <c r="B1121" s="8" t="s">
        <v>11519</v>
      </c>
      <c r="C1121" s="2" t="s">
        <v>11520</v>
      </c>
      <c r="D1121" s="2" t="s">
        <v>5565</v>
      </c>
      <c r="E1121" s="2" t="s">
        <v>5566</v>
      </c>
      <c r="F1121" s="9" t="n">
        <f aca="false">Precios!N1121</f>
        <v>64</v>
      </c>
      <c r="G1121" s="2" t="n">
        <v>476</v>
      </c>
      <c r="H1121" s="10" t="str">
        <f aca="false">Parámetros!$B$28</f>
        <v>Nuevo</v>
      </c>
      <c r="I1121" s="10" t="str">
        <f aca="false">Parámetros!$B$29</f>
        <v>Clásica</v>
      </c>
      <c r="J1121" s="11" t="s">
        <v>11521</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11522</v>
      </c>
      <c r="P1121" s="2" t="s">
        <v>6554</v>
      </c>
      <c r="Q1121" s="2" t="s">
        <v>11523</v>
      </c>
      <c r="R1121" s="2" t="s">
        <v>6554</v>
      </c>
      <c r="S1121" s="2" t="s">
        <v>1318</v>
      </c>
      <c r="T1121" s="2" t="s">
        <v>11524</v>
      </c>
      <c r="U1121" s="2" t="n">
        <v>3</v>
      </c>
      <c r="V1121" s="2" t="s">
        <v>6557</v>
      </c>
      <c r="W1121" s="2" t="n">
        <v>3</v>
      </c>
      <c r="X1121" s="2"/>
      <c r="Y1121" s="2"/>
      <c r="Z1121" s="2"/>
      <c r="AA1121" s="2"/>
      <c r="AB1121" s="2"/>
      <c r="AC1121" s="2" t="s">
        <v>1318</v>
      </c>
      <c r="AD1121" s="2" t="s">
        <v>1000</v>
      </c>
      <c r="AE1121" s="2"/>
      <c r="AF1121" s="2"/>
      <c r="AG1121" s="2" t="s">
        <v>11525</v>
      </c>
      <c r="AH1121" s="2" t="s">
        <v>11526</v>
      </c>
      <c r="AI1121" s="2"/>
      <c r="AJ1121" s="2"/>
      <c r="AK1121" s="2"/>
      <c r="AL1121" s="2"/>
      <c r="AM1121" s="2"/>
      <c r="AN1121" s="2" t="s">
        <v>87</v>
      </c>
      <c r="AO1121" s="2" t="s">
        <v>11527</v>
      </c>
      <c r="AP1121" s="2" t="s">
        <v>89</v>
      </c>
    </row>
    <row r="1122" customFormat="false" ht="15" hidden="false" customHeight="false" outlineLevel="0" collapsed="false">
      <c r="A1122" s="8" t="s">
        <v>11528</v>
      </c>
      <c r="B1122" s="8" t="s">
        <v>11528</v>
      </c>
      <c r="C1122" s="2" t="s">
        <v>11529</v>
      </c>
      <c r="D1122" s="2" t="s">
        <v>141</v>
      </c>
      <c r="E1122" s="2" t="s">
        <v>142</v>
      </c>
      <c r="F1122" s="9" t="n">
        <f aca="false">Precios!N1122</f>
        <v>211</v>
      </c>
      <c r="G1122" s="2" t="n">
        <v>78</v>
      </c>
      <c r="H1122" s="10" t="str">
        <f aca="false">Parámetros!$B$28</f>
        <v>Nuevo</v>
      </c>
      <c r="I1122" s="10" t="str">
        <f aca="false">Parámetros!$B$29</f>
        <v>Clásica</v>
      </c>
      <c r="J1122" s="11" t="s">
        <v>11530</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c r="P1122" s="2" t="s">
        <v>11531</v>
      </c>
      <c r="Q1122" s="2" t="s">
        <v>1022</v>
      </c>
      <c r="R1122" s="2" t="s">
        <v>11532</v>
      </c>
      <c r="S1122" s="2"/>
      <c r="T1122" s="2" t="s">
        <v>5011</v>
      </c>
      <c r="U1122" s="2" t="n">
        <v>180</v>
      </c>
      <c r="V1122" s="2" t="s">
        <v>77</v>
      </c>
      <c r="W1122" s="2" t="n">
        <v>1</v>
      </c>
      <c r="X1122" s="2" t="s">
        <v>11533</v>
      </c>
      <c r="Y1122" s="2" t="s">
        <v>11534</v>
      </c>
      <c r="Z1122" s="2" t="s">
        <v>133</v>
      </c>
      <c r="AA1122" s="2"/>
      <c r="AB1122" s="2"/>
      <c r="AC1122" s="2"/>
      <c r="AD1122" s="2"/>
      <c r="AE1122" s="2"/>
      <c r="AF1122" s="2"/>
      <c r="AG1122" s="2" t="s">
        <v>11535</v>
      </c>
      <c r="AH1122" s="2" t="s">
        <v>11536</v>
      </c>
      <c r="AI1122" s="2"/>
      <c r="AJ1122" s="2"/>
      <c r="AK1122" s="2"/>
      <c r="AL1122" s="2"/>
      <c r="AM1122" s="2"/>
      <c r="AN1122" s="2" t="s">
        <v>87</v>
      </c>
      <c r="AO1122" s="2" t="s">
        <v>11537</v>
      </c>
      <c r="AP1122" s="2" t="s">
        <v>89</v>
      </c>
    </row>
    <row r="1123" customFormat="false" ht="15" hidden="false" customHeight="false" outlineLevel="0" collapsed="false">
      <c r="A1123" s="8" t="s">
        <v>11538</v>
      </c>
      <c r="B1123" s="8" t="s">
        <v>11538</v>
      </c>
      <c r="C1123" s="2" t="s">
        <v>11539</v>
      </c>
      <c r="D1123" s="2" t="s">
        <v>4738</v>
      </c>
      <c r="E1123" s="2" t="s">
        <v>4739</v>
      </c>
      <c r="F1123" s="9" t="n">
        <f aca="false">Precios!N1123</f>
        <v>145</v>
      </c>
      <c r="G1123" s="2" t="n">
        <v>140</v>
      </c>
      <c r="H1123" s="10" t="str">
        <f aca="false">Parámetros!$B$28</f>
        <v>Nuevo</v>
      </c>
      <c r="I1123" s="10" t="str">
        <f aca="false">Parámetros!$B$29</f>
        <v>Clásica</v>
      </c>
      <c r="J1123" s="11" t="s">
        <v>11540</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c r="P1123" s="2" t="s">
        <v>11541</v>
      </c>
      <c r="Q1123" s="2" t="s">
        <v>332</v>
      </c>
      <c r="R1123" s="2" t="s">
        <v>11542</v>
      </c>
      <c r="S1123" s="2" t="s">
        <v>11543</v>
      </c>
      <c r="T1123" s="2" t="s">
        <v>2438</v>
      </c>
      <c r="U1123" s="2" t="n">
        <v>650</v>
      </c>
      <c r="V1123" s="2" t="s">
        <v>77</v>
      </c>
      <c r="W1123" s="2" t="n">
        <v>1</v>
      </c>
      <c r="X1123" s="2"/>
      <c r="Y1123" s="2"/>
      <c r="Z1123" s="2"/>
      <c r="AA1123" s="2"/>
      <c r="AB1123" s="2"/>
      <c r="AC1123" s="2" t="s">
        <v>6475</v>
      </c>
      <c r="AD1123" s="2"/>
      <c r="AE1123" s="2" t="s">
        <v>11544</v>
      </c>
      <c r="AF1123" s="2"/>
      <c r="AG1123" s="2" t="s">
        <v>11545</v>
      </c>
      <c r="AH1123" s="2" t="s">
        <v>11546</v>
      </c>
      <c r="AI1123" s="2"/>
      <c r="AJ1123" s="2"/>
      <c r="AK1123" s="2"/>
      <c r="AL1123" s="2"/>
      <c r="AM1123" s="2"/>
      <c r="AN1123" s="2" t="s">
        <v>172</v>
      </c>
      <c r="AO1123" s="2" t="s">
        <v>11547</v>
      </c>
      <c r="AP1123" s="2" t="s">
        <v>89</v>
      </c>
    </row>
    <row r="1124" customFormat="false" ht="15" hidden="false" customHeight="false" outlineLevel="0" collapsed="false">
      <c r="A1124" s="8" t="s">
        <v>11548</v>
      </c>
      <c r="B1124" s="8" t="s">
        <v>11548</v>
      </c>
      <c r="C1124" s="2" t="s">
        <v>11549</v>
      </c>
      <c r="D1124" s="2" t="s">
        <v>448</v>
      </c>
      <c r="E1124" s="2" t="s">
        <v>449</v>
      </c>
      <c r="F1124" s="9" t="n">
        <f aca="false">Precios!N1124</f>
        <v>299</v>
      </c>
      <c r="G1124" s="2" t="n">
        <v>14</v>
      </c>
      <c r="H1124" s="10" t="str">
        <f aca="false">Parámetros!$B$28</f>
        <v>Nuevo</v>
      </c>
      <c r="I1124" s="10" t="str">
        <f aca="false">Parámetros!$B$29</f>
        <v>Clásica</v>
      </c>
      <c r="J1124" s="11" t="s">
        <v>11550</v>
      </c>
      <c r="K1124" s="10" t="str">
        <f aca="false">Parámetros!$B$30</f>
        <v>Mercado Envíos</v>
      </c>
      <c r="L1124" s="2" t="str">
        <f aca="false">IF(F1124&gt;=Parámetros!$B$7,"Envío gratis (obligatorio en Mercado Libre)",Parámetros!$B$31)</f>
        <v>Envío gratis (obligatorio en Mercado Libre)</v>
      </c>
      <c r="M1124" s="10" t="str">
        <f aca="false">Parámetros!$B$32</f>
        <v>No acepto</v>
      </c>
      <c r="N1124" s="10" t="str">
        <f aca="false">Parámetros!$B$33</f>
        <v>Sin garantía</v>
      </c>
      <c r="O1124" s="2"/>
      <c r="P1124" s="2" t="s">
        <v>10145</v>
      </c>
      <c r="Q1124" s="2" t="s">
        <v>4306</v>
      </c>
      <c r="R1124" s="2"/>
      <c r="S1124" s="2"/>
      <c r="T1124" s="2" t="s">
        <v>11551</v>
      </c>
      <c r="U1124" s="2" t="n">
        <v>15</v>
      </c>
      <c r="V1124" s="2" t="s">
        <v>77</v>
      </c>
      <c r="W1124" s="2" t="n">
        <v>1</v>
      </c>
      <c r="X1124" s="2" t="s">
        <v>4095</v>
      </c>
      <c r="Y1124" s="2" t="s">
        <v>11552</v>
      </c>
      <c r="Z1124" s="2" t="s">
        <v>133</v>
      </c>
      <c r="AA1124" s="2"/>
      <c r="AB1124" s="2"/>
      <c r="AC1124" s="2"/>
      <c r="AD1124" s="2"/>
      <c r="AE1124" s="2"/>
      <c r="AF1124" s="2"/>
      <c r="AG1124" s="2" t="s">
        <v>11553</v>
      </c>
      <c r="AH1124" s="2" t="s">
        <v>11554</v>
      </c>
      <c r="AI1124" s="2" t="s">
        <v>11555</v>
      </c>
      <c r="AJ1124" s="2"/>
      <c r="AK1124" s="2"/>
      <c r="AL1124" s="2"/>
      <c r="AM1124" s="2"/>
      <c r="AN1124" s="2" t="s">
        <v>87</v>
      </c>
      <c r="AO1124" s="2" t="s">
        <v>11556</v>
      </c>
      <c r="AP1124" s="2" t="s">
        <v>89</v>
      </c>
    </row>
    <row r="1125" customFormat="false" ht="15" hidden="false" customHeight="false" outlineLevel="0" collapsed="false">
      <c r="A1125" s="8" t="s">
        <v>11557</v>
      </c>
      <c r="B1125" s="8" t="s">
        <v>11557</v>
      </c>
      <c r="C1125" s="2" t="s">
        <v>11558</v>
      </c>
      <c r="D1125" s="2" t="s">
        <v>1641</v>
      </c>
      <c r="E1125" s="2" t="s">
        <v>1642</v>
      </c>
      <c r="F1125" s="9" t="n">
        <f aca="false">Precios!N1125</f>
        <v>374</v>
      </c>
      <c r="G1125" s="2" t="n">
        <v>18</v>
      </c>
      <c r="H1125" s="10" t="str">
        <f aca="false">Parámetros!$B$28</f>
        <v>Nuevo</v>
      </c>
      <c r="I1125" s="10" t="str">
        <f aca="false">Parámetros!$B$29</f>
        <v>Clásica</v>
      </c>
      <c r="J1125" s="11" t="s">
        <v>11559</v>
      </c>
      <c r="K1125" s="10" t="str">
        <f aca="false">Parámetros!$B$30</f>
        <v>Mercado Envíos</v>
      </c>
      <c r="L1125" s="2" t="str">
        <f aca="false">IF(F1125&gt;=Parámetros!$B$7,"Envío gratis (obligatorio en Mercado Libre)",Parámetros!$B$31)</f>
        <v>Envío gratis (obligatorio en Mercado Libre)</v>
      </c>
      <c r="M1125" s="10" t="str">
        <f aca="false">Parámetros!$B$32</f>
        <v>No acepto</v>
      </c>
      <c r="N1125" s="10" t="str">
        <f aca="false">Parámetros!$B$33</f>
        <v>Sin garantía</v>
      </c>
      <c r="O1125" s="2"/>
      <c r="P1125" s="2" t="s">
        <v>1918</v>
      </c>
      <c r="Q1125" s="2" t="s">
        <v>11560</v>
      </c>
      <c r="R1125" s="2" t="s">
        <v>9970</v>
      </c>
      <c r="S1125" s="2"/>
      <c r="T1125" s="2" t="s">
        <v>11253</v>
      </c>
      <c r="U1125" s="2" t="n">
        <v>10</v>
      </c>
      <c r="V1125" s="2" t="s">
        <v>100</v>
      </c>
      <c r="W1125" s="2" t="n">
        <v>1</v>
      </c>
      <c r="X1125" s="2" t="s">
        <v>9972</v>
      </c>
      <c r="Y1125" s="2" t="s">
        <v>11561</v>
      </c>
      <c r="Z1125" s="2" t="s">
        <v>337</v>
      </c>
      <c r="AA1125" s="2"/>
      <c r="AB1125" s="2"/>
      <c r="AC1125" s="2"/>
      <c r="AD1125" s="2"/>
      <c r="AE1125" s="2"/>
      <c r="AF1125" s="2" t="s">
        <v>9974</v>
      </c>
      <c r="AG1125" s="2" t="s">
        <v>11562</v>
      </c>
      <c r="AH1125" s="2" t="s">
        <v>11563</v>
      </c>
      <c r="AI1125" s="2"/>
      <c r="AJ1125" s="2"/>
      <c r="AK1125" s="2"/>
      <c r="AL1125" s="2"/>
      <c r="AM1125" s="2"/>
      <c r="AN1125" s="2" t="s">
        <v>87</v>
      </c>
      <c r="AO1125" s="2" t="s">
        <v>11564</v>
      </c>
      <c r="AP1125" s="2" t="s">
        <v>89</v>
      </c>
    </row>
    <row r="1126" customFormat="false" ht="15" hidden="false" customHeight="false" outlineLevel="0" collapsed="false">
      <c r="A1126" s="8" t="s">
        <v>11565</v>
      </c>
      <c r="B1126" s="8" t="s">
        <v>11565</v>
      </c>
      <c r="C1126" s="2" t="s">
        <v>11566</v>
      </c>
      <c r="D1126" s="2" t="s">
        <v>590</v>
      </c>
      <c r="E1126" s="2" t="s">
        <v>591</v>
      </c>
      <c r="F1126" s="9" t="n">
        <f aca="false">Precios!N1126</f>
        <v>84</v>
      </c>
      <c r="G1126" s="2" t="n">
        <v>998</v>
      </c>
      <c r="H1126" s="10" t="str">
        <f aca="false">Parámetros!$B$28</f>
        <v>Nuevo</v>
      </c>
      <c r="I1126" s="10" t="str">
        <f aca="false">Parámetros!$B$29</f>
        <v>Clásica</v>
      </c>
      <c r="J1126" s="11" t="s">
        <v>11567</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c r="P1126" s="2" t="s">
        <v>593</v>
      </c>
      <c r="Q1126" s="2" t="s">
        <v>594</v>
      </c>
      <c r="R1126" s="2" t="s">
        <v>3777</v>
      </c>
      <c r="S1126" s="2" t="s">
        <v>5010</v>
      </c>
      <c r="T1126" s="2" t="s">
        <v>3521</v>
      </c>
      <c r="U1126" s="2" t="n">
        <v>125</v>
      </c>
      <c r="V1126" s="2" t="s">
        <v>77</v>
      </c>
      <c r="W1126" s="2" t="n">
        <v>1</v>
      </c>
      <c r="X1126" s="2"/>
      <c r="Y1126" s="2"/>
      <c r="Z1126" s="2"/>
      <c r="AA1126" s="2"/>
      <c r="AB1126" s="2"/>
      <c r="AC1126" s="2" t="s">
        <v>471</v>
      </c>
      <c r="AD1126" s="2"/>
      <c r="AE1126" s="2"/>
      <c r="AF1126" s="2"/>
      <c r="AG1126" s="2" t="s">
        <v>11568</v>
      </c>
      <c r="AH1126" s="2" t="s">
        <v>11569</v>
      </c>
      <c r="AI1126" s="2"/>
      <c r="AJ1126" s="2"/>
      <c r="AK1126" s="2"/>
      <c r="AL1126" s="2"/>
      <c r="AM1126" s="2"/>
      <c r="AN1126" s="2" t="s">
        <v>172</v>
      </c>
      <c r="AO1126" s="2" t="s">
        <v>11570</v>
      </c>
      <c r="AP1126" s="2" t="s">
        <v>89</v>
      </c>
    </row>
    <row r="1127" customFormat="false" ht="15" hidden="false" customHeight="false" outlineLevel="0" collapsed="false">
      <c r="A1127" s="8" t="s">
        <v>11571</v>
      </c>
      <c r="B1127" s="8" t="s">
        <v>11571</v>
      </c>
      <c r="C1127" s="2" t="s">
        <v>11572</v>
      </c>
      <c r="D1127" s="2" t="s">
        <v>993</v>
      </c>
      <c r="E1127" s="2" t="s">
        <v>994</v>
      </c>
      <c r="F1127" s="9" t="n">
        <f aca="false">Precios!N1127</f>
        <v>148</v>
      </c>
      <c r="G1127" s="2" t="n">
        <v>0</v>
      </c>
      <c r="H1127" s="10" t="str">
        <f aca="false">Parámetros!$B$28</f>
        <v>Nuevo</v>
      </c>
      <c r="I1127" s="10" t="str">
        <f aca="false">Parámetros!$B$29</f>
        <v>Clásica</v>
      </c>
      <c r="J1127" s="11" t="s">
        <v>11573</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11574</v>
      </c>
      <c r="P1127" s="2" t="s">
        <v>9091</v>
      </c>
      <c r="Q1127" s="2" t="s">
        <v>1491</v>
      </c>
      <c r="R1127" s="2" t="s">
        <v>9092</v>
      </c>
      <c r="S1127" s="2"/>
      <c r="T1127" s="2" t="s">
        <v>11575</v>
      </c>
      <c r="U1127" s="2" t="n">
        <v>20</v>
      </c>
      <c r="V1127" s="2" t="s">
        <v>100</v>
      </c>
      <c r="W1127" s="2" t="n">
        <v>1</v>
      </c>
      <c r="X1127" s="2" t="s">
        <v>1455</v>
      </c>
      <c r="Y1127" s="2" t="s">
        <v>11576</v>
      </c>
      <c r="Z1127" s="2" t="s">
        <v>1294</v>
      </c>
      <c r="AA1127" s="2"/>
      <c r="AB1127" s="2"/>
      <c r="AC1127" s="2"/>
      <c r="AD1127" s="2" t="s">
        <v>551</v>
      </c>
      <c r="AE1127" s="2"/>
      <c r="AF1127" s="2"/>
      <c r="AG1127" s="2" t="s">
        <v>11577</v>
      </c>
      <c r="AH1127" s="2" t="s">
        <v>11578</v>
      </c>
      <c r="AI1127" s="2"/>
      <c r="AJ1127" s="2"/>
      <c r="AK1127" s="2"/>
      <c r="AL1127" s="2"/>
      <c r="AM1127" s="2"/>
      <c r="AN1127" s="2" t="s">
        <v>87</v>
      </c>
      <c r="AO1127" s="2" t="s">
        <v>11579</v>
      </c>
      <c r="AP1127" s="2" t="s">
        <v>89</v>
      </c>
    </row>
    <row r="1128" customFormat="false" ht="15" hidden="false" customHeight="false" outlineLevel="0" collapsed="false">
      <c r="A1128" s="8" t="s">
        <v>11580</v>
      </c>
      <c r="B1128" s="8" t="s">
        <v>11580</v>
      </c>
      <c r="C1128" s="2" t="s">
        <v>11581</v>
      </c>
      <c r="D1128" s="2" t="s">
        <v>5988</v>
      </c>
      <c r="E1128" s="2" t="s">
        <v>5989</v>
      </c>
      <c r="F1128" s="9" t="n">
        <f aca="false">Precios!N1128</f>
        <v>64</v>
      </c>
      <c r="G1128" s="2" t="n">
        <v>58</v>
      </c>
      <c r="H1128" s="10" t="str">
        <f aca="false">Parámetros!$B$28</f>
        <v>Nuevo</v>
      </c>
      <c r="I1128" s="10" t="str">
        <f aca="false">Parámetros!$B$29</f>
        <v>Clásica</v>
      </c>
      <c r="J1128" s="11" t="s">
        <v>11582</v>
      </c>
      <c r="K1128" s="10" t="str">
        <f aca="false">Parámetros!$B$30</f>
        <v>Mercado Envíos</v>
      </c>
      <c r="L1128" s="2" t="str">
        <f aca="false">IF(F1128&gt;=Parámetros!$B$7,"Envío gratis (obligatorio en Mercado Libre)",Parámetros!$B$31)</f>
        <v>A cargo del comprador</v>
      </c>
      <c r="M1128" s="10" t="str">
        <f aca="false">Parámetros!$B$32</f>
        <v>No acepto</v>
      </c>
      <c r="N1128" s="10" t="str">
        <f aca="false">Parámetros!$B$33</f>
        <v>Sin garantía</v>
      </c>
      <c r="O1128" s="2"/>
      <c r="P1128" s="2" t="s">
        <v>7755</v>
      </c>
      <c r="Q1128" s="2" t="s">
        <v>594</v>
      </c>
      <c r="R1128" s="2" t="s">
        <v>11583</v>
      </c>
      <c r="S1128" s="2" t="s">
        <v>11584</v>
      </c>
      <c r="T1128" s="2" t="s">
        <v>11585</v>
      </c>
      <c r="U1128" s="2" t="n">
        <v>91</v>
      </c>
      <c r="V1128" s="2" t="s">
        <v>100</v>
      </c>
      <c r="W1128" s="2" t="n">
        <v>1</v>
      </c>
      <c r="X1128" s="2"/>
      <c r="Y1128" s="2"/>
      <c r="Z1128" s="2"/>
      <c r="AA1128" s="2"/>
      <c r="AB1128" s="2"/>
      <c r="AC1128" s="2" t="s">
        <v>11586</v>
      </c>
      <c r="AD1128" s="2" t="s">
        <v>1000</v>
      </c>
      <c r="AE1128" s="2"/>
      <c r="AF1128" s="2"/>
      <c r="AG1128" s="2" t="s">
        <v>11587</v>
      </c>
      <c r="AH1128" s="2" t="s">
        <v>11588</v>
      </c>
      <c r="AI1128" s="2"/>
      <c r="AJ1128" s="2"/>
      <c r="AK1128" s="2"/>
      <c r="AL1128" s="2"/>
      <c r="AM1128" s="2"/>
      <c r="AN1128" s="2" t="s">
        <v>172</v>
      </c>
      <c r="AO1128" s="2" t="s">
        <v>11589</v>
      </c>
      <c r="AP1128" s="2" t="s">
        <v>89</v>
      </c>
    </row>
    <row r="1129" customFormat="false" ht="15" hidden="false" customHeight="false" outlineLevel="0" collapsed="false">
      <c r="A1129" s="8" t="s">
        <v>11590</v>
      </c>
      <c r="B1129" s="8" t="s">
        <v>11590</v>
      </c>
      <c r="C1129" s="2" t="s">
        <v>11591</v>
      </c>
      <c r="D1129" s="2" t="s">
        <v>3044</v>
      </c>
      <c r="E1129" s="2" t="s">
        <v>3045</v>
      </c>
      <c r="F1129" s="9" t="n">
        <f aca="false">Precios!N1129</f>
        <v>308</v>
      </c>
      <c r="G1129" s="2" t="n">
        <v>22</v>
      </c>
      <c r="H1129" s="10" t="str">
        <f aca="false">Parámetros!$B$28</f>
        <v>Nuevo</v>
      </c>
      <c r="I1129" s="10" t="str">
        <f aca="false">Parámetros!$B$29</f>
        <v>Clásica</v>
      </c>
      <c r="J1129" s="11" t="s">
        <v>11592</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11593</v>
      </c>
      <c r="Q1129" s="2" t="s">
        <v>741</v>
      </c>
      <c r="R1129" s="2"/>
      <c r="S1129" s="2"/>
      <c r="T1129" s="2" t="s">
        <v>11594</v>
      </c>
      <c r="U1129" s="2" t="n">
        <v>30</v>
      </c>
      <c r="V1129" s="2" t="s">
        <v>1575</v>
      </c>
      <c r="W1129" s="2" t="n">
        <v>1</v>
      </c>
      <c r="X1129" s="2" t="s">
        <v>8528</v>
      </c>
      <c r="Y1129" s="2" t="s">
        <v>453</v>
      </c>
      <c r="Z1129" s="2" t="s">
        <v>133</v>
      </c>
      <c r="AA1129" s="2"/>
      <c r="AB1129" s="2"/>
      <c r="AC1129" s="2"/>
      <c r="AD1129" s="2"/>
      <c r="AE1129" s="2"/>
      <c r="AF1129" s="2"/>
      <c r="AG1129" s="2" t="s">
        <v>11595</v>
      </c>
      <c r="AH1129" s="2" t="s">
        <v>11596</v>
      </c>
      <c r="AI1129" s="2"/>
      <c r="AJ1129" s="2"/>
      <c r="AK1129" s="2"/>
      <c r="AL1129" s="2"/>
      <c r="AM1129" s="2"/>
      <c r="AN1129" s="2" t="s">
        <v>87</v>
      </c>
      <c r="AO1129" s="2" t="s">
        <v>11597</v>
      </c>
      <c r="AP1129" s="2" t="s">
        <v>89</v>
      </c>
    </row>
    <row r="1130" customFormat="false" ht="15" hidden="false" customHeight="false" outlineLevel="0" collapsed="false">
      <c r="A1130" s="8" t="s">
        <v>11598</v>
      </c>
      <c r="B1130" s="8" t="s">
        <v>11598</v>
      </c>
      <c r="C1130" s="2" t="s">
        <v>11599</v>
      </c>
      <c r="D1130" s="2" t="s">
        <v>3070</v>
      </c>
      <c r="E1130" s="2" t="s">
        <v>3071</v>
      </c>
      <c r="F1130" s="9" t="n">
        <f aca="false">Precios!N1130</f>
        <v>180</v>
      </c>
      <c r="G1130" s="2" t="n">
        <v>85</v>
      </c>
      <c r="H1130" s="10" t="str">
        <f aca="false">Parámetros!$B$28</f>
        <v>Nuevo</v>
      </c>
      <c r="I1130" s="10" t="str">
        <f aca="false">Parámetros!$B$29</f>
        <v>Clásica</v>
      </c>
      <c r="J1130" s="11" t="s">
        <v>11600</v>
      </c>
      <c r="K1130" s="10" t="str">
        <f aca="false">Parámetros!$B$30</f>
        <v>Mercado Envíos</v>
      </c>
      <c r="L1130" s="2" t="str">
        <f aca="false">IF(F1130&gt;=Parámetros!$B$7,"Envío gratis (obligatorio en Mercado Libre)",Parámetros!$B$31)</f>
        <v>A cargo del comprador</v>
      </c>
      <c r="M1130" s="10" t="str">
        <f aca="false">Parámetros!$B$32</f>
        <v>No acepto</v>
      </c>
      <c r="N1130" s="10" t="str">
        <f aca="false">Parámetros!$B$33</f>
        <v>Sin garantía</v>
      </c>
      <c r="O1130" s="2"/>
      <c r="P1130" s="2" t="s">
        <v>9384</v>
      </c>
      <c r="Q1130" s="2" t="s">
        <v>10585</v>
      </c>
      <c r="R1130" s="2" t="s">
        <v>9385</v>
      </c>
      <c r="S1130" s="2"/>
      <c r="T1130" s="2" t="s">
        <v>11601</v>
      </c>
      <c r="U1130" s="2" t="n">
        <v>110</v>
      </c>
      <c r="V1130" s="2" t="s">
        <v>100</v>
      </c>
      <c r="W1130" s="2" t="n">
        <v>1</v>
      </c>
      <c r="X1130" s="2" t="s">
        <v>11602</v>
      </c>
      <c r="Y1130" s="2" t="s">
        <v>11603</v>
      </c>
      <c r="Z1130" s="2" t="s">
        <v>1648</v>
      </c>
      <c r="AA1130" s="2" t="s">
        <v>1242</v>
      </c>
      <c r="AB1130" s="2"/>
      <c r="AC1130" s="2"/>
      <c r="AD1130" s="2"/>
      <c r="AE1130" s="2"/>
      <c r="AF1130" s="2" t="s">
        <v>9387</v>
      </c>
      <c r="AG1130" s="2" t="s">
        <v>11604</v>
      </c>
      <c r="AH1130" s="2" t="s">
        <v>11605</v>
      </c>
      <c r="AI1130" s="2" t="s">
        <v>11606</v>
      </c>
      <c r="AJ1130" s="2" t="s">
        <v>11607</v>
      </c>
      <c r="AK1130" s="2"/>
      <c r="AL1130" s="2"/>
      <c r="AM1130" s="2"/>
      <c r="AN1130" s="2" t="s">
        <v>87</v>
      </c>
      <c r="AO1130" s="2" t="s">
        <v>11608</v>
      </c>
      <c r="AP1130" s="2" t="s">
        <v>89</v>
      </c>
    </row>
    <row r="1131" customFormat="false" ht="15" hidden="false" customHeight="false" outlineLevel="0" collapsed="false">
      <c r="A1131" s="8" t="s">
        <v>11609</v>
      </c>
      <c r="B1131" s="8" t="s">
        <v>11609</v>
      </c>
      <c r="C1131" s="2" t="s">
        <v>11610</v>
      </c>
      <c r="D1131" s="2" t="s">
        <v>4738</v>
      </c>
      <c r="E1131" s="2" t="s">
        <v>4739</v>
      </c>
      <c r="F1131" s="9" t="n">
        <f aca="false">Precios!N1131</f>
        <v>63</v>
      </c>
      <c r="G1131" s="2" t="n">
        <v>104</v>
      </c>
      <c r="H1131" s="10" t="str">
        <f aca="false">Parámetros!$B$28</f>
        <v>Nuevo</v>
      </c>
      <c r="I1131" s="10" t="str">
        <f aca="false">Parámetros!$B$29</f>
        <v>Clásica</v>
      </c>
      <c r="J1131" s="11" t="s">
        <v>11611</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c r="P1131" s="2" t="s">
        <v>3073</v>
      </c>
      <c r="Q1131" s="2" t="s">
        <v>594</v>
      </c>
      <c r="R1131" s="2" t="s">
        <v>4741</v>
      </c>
      <c r="S1131" s="2" t="s">
        <v>11612</v>
      </c>
      <c r="T1131" s="2" t="s">
        <v>8849</v>
      </c>
      <c r="U1131" s="2" t="n">
        <v>200</v>
      </c>
      <c r="V1131" s="2" t="s">
        <v>77</v>
      </c>
      <c r="W1131" s="2" t="n">
        <v>1</v>
      </c>
      <c r="X1131" s="2"/>
      <c r="Y1131" s="2"/>
      <c r="Z1131" s="2"/>
      <c r="AA1131" s="2"/>
      <c r="AB1131" s="2"/>
      <c r="AC1131" s="2" t="s">
        <v>4743</v>
      </c>
      <c r="AD1131" s="2"/>
      <c r="AE1131" s="2"/>
      <c r="AF1131" s="2"/>
      <c r="AG1131" s="2" t="s">
        <v>11613</v>
      </c>
      <c r="AH1131" s="2" t="s">
        <v>11614</v>
      </c>
      <c r="AI1131" s="2"/>
      <c r="AJ1131" s="2"/>
      <c r="AK1131" s="2"/>
      <c r="AL1131" s="2"/>
      <c r="AM1131" s="2"/>
      <c r="AN1131" s="2" t="s">
        <v>172</v>
      </c>
      <c r="AO1131" s="2" t="s">
        <v>11615</v>
      </c>
      <c r="AP1131" s="2" t="s">
        <v>89</v>
      </c>
    </row>
    <row r="1132" customFormat="false" ht="15" hidden="false" customHeight="false" outlineLevel="0" collapsed="false">
      <c r="A1132" s="8" t="s">
        <v>11616</v>
      </c>
      <c r="B1132" s="8" t="s">
        <v>11616</v>
      </c>
      <c r="C1132" s="2" t="s">
        <v>11617</v>
      </c>
      <c r="D1132" s="2" t="s">
        <v>5988</v>
      </c>
      <c r="E1132" s="2" t="s">
        <v>5989</v>
      </c>
      <c r="F1132" s="9" t="n">
        <f aca="false">Precios!N1132</f>
        <v>90</v>
      </c>
      <c r="G1132" s="2" t="n">
        <v>176</v>
      </c>
      <c r="H1132" s="10" t="str">
        <f aca="false">Parámetros!$B$28</f>
        <v>Nuevo</v>
      </c>
      <c r="I1132" s="10" t="str">
        <f aca="false">Parámetros!$B$29</f>
        <v>Clásica</v>
      </c>
      <c r="J1132" s="11" t="s">
        <v>11618</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c r="P1132" s="2" t="s">
        <v>6043</v>
      </c>
      <c r="Q1132" s="2" t="s">
        <v>5538</v>
      </c>
      <c r="R1132" s="2" t="s">
        <v>5992</v>
      </c>
      <c r="S1132" s="2" t="s">
        <v>11619</v>
      </c>
      <c r="T1132" s="2" t="s">
        <v>11620</v>
      </c>
      <c r="U1132" s="2" t="n">
        <v>45</v>
      </c>
      <c r="V1132" s="2" t="s">
        <v>100</v>
      </c>
      <c r="W1132" s="2" t="n">
        <v>1</v>
      </c>
      <c r="X1132" s="2"/>
      <c r="Y1132" s="2"/>
      <c r="Z1132" s="2"/>
      <c r="AA1132" s="2"/>
      <c r="AB1132" s="2"/>
      <c r="AC1132" s="2"/>
      <c r="AD1132" s="2" t="s">
        <v>1000</v>
      </c>
      <c r="AE1132" s="2"/>
      <c r="AF1132" s="2"/>
      <c r="AG1132" s="2" t="s">
        <v>11621</v>
      </c>
      <c r="AH1132" s="2" t="s">
        <v>11622</v>
      </c>
      <c r="AI1132" s="2"/>
      <c r="AJ1132" s="2"/>
      <c r="AK1132" s="2"/>
      <c r="AL1132" s="2"/>
      <c r="AM1132" s="2"/>
      <c r="AN1132" s="2" t="s">
        <v>172</v>
      </c>
      <c r="AO1132" s="2" t="s">
        <v>11623</v>
      </c>
      <c r="AP1132" s="2" t="s">
        <v>89</v>
      </c>
    </row>
    <row r="1133" customFormat="false" ht="15" hidden="false" customHeight="false" outlineLevel="0" collapsed="false">
      <c r="A1133" s="8" t="s">
        <v>11624</v>
      </c>
      <c r="B1133" s="8" t="s">
        <v>11624</v>
      </c>
      <c r="C1133" s="2" t="s">
        <v>11625</v>
      </c>
      <c r="D1133" s="2" t="s">
        <v>141</v>
      </c>
      <c r="E1133" s="2" t="s">
        <v>142</v>
      </c>
      <c r="F1133" s="9" t="n">
        <f aca="false">Precios!N1133</f>
        <v>126</v>
      </c>
      <c r="G1133" s="2" t="n">
        <v>70</v>
      </c>
      <c r="H1133" s="10" t="str">
        <f aca="false">Parámetros!$B$28</f>
        <v>Nuevo</v>
      </c>
      <c r="I1133" s="10" t="str">
        <f aca="false">Parámetros!$B$29</f>
        <v>Clásica</v>
      </c>
      <c r="J1133" s="11" t="s">
        <v>11626</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c r="P1133" s="2" t="s">
        <v>11627</v>
      </c>
      <c r="Q1133" s="2" t="s">
        <v>11628</v>
      </c>
      <c r="R1133" s="2"/>
      <c r="S1133" s="2"/>
      <c r="T1133" s="2" t="s">
        <v>11629</v>
      </c>
      <c r="U1133" s="2" t="n">
        <v>20</v>
      </c>
      <c r="V1133" s="2" t="s">
        <v>1575</v>
      </c>
      <c r="W1133" s="2" t="n">
        <v>1</v>
      </c>
      <c r="X1133" s="2" t="s">
        <v>11630</v>
      </c>
      <c r="Y1133" s="2" t="s">
        <v>11631</v>
      </c>
      <c r="Z1133" s="2" t="s">
        <v>133</v>
      </c>
      <c r="AA1133" s="2" t="s">
        <v>11632</v>
      </c>
      <c r="AB1133" s="2"/>
      <c r="AC1133" s="2"/>
      <c r="AD1133" s="2"/>
      <c r="AE1133" s="2"/>
      <c r="AF1133" s="2" t="s">
        <v>11633</v>
      </c>
      <c r="AG1133" s="2" t="s">
        <v>11634</v>
      </c>
      <c r="AH1133" s="2" t="s">
        <v>11635</v>
      </c>
      <c r="AI1133" s="2"/>
      <c r="AJ1133" s="2"/>
      <c r="AK1133" s="2"/>
      <c r="AL1133" s="2"/>
      <c r="AM1133" s="2"/>
      <c r="AN1133" s="2" t="s">
        <v>87</v>
      </c>
      <c r="AO1133" s="2" t="s">
        <v>11636</v>
      </c>
      <c r="AP1133" s="2" t="s">
        <v>89</v>
      </c>
    </row>
    <row r="1134" customFormat="false" ht="15" hidden="false" customHeight="false" outlineLevel="0" collapsed="false">
      <c r="A1134" s="8" t="s">
        <v>11637</v>
      </c>
      <c r="B1134" s="8" t="s">
        <v>11637</v>
      </c>
      <c r="C1134" s="2" t="s">
        <v>11638</v>
      </c>
      <c r="D1134" s="2" t="s">
        <v>5988</v>
      </c>
      <c r="E1134" s="2" t="s">
        <v>5989</v>
      </c>
      <c r="F1134" s="9" t="n">
        <f aca="false">Precios!N1134</f>
        <v>80</v>
      </c>
      <c r="G1134" s="2" t="n">
        <v>264</v>
      </c>
      <c r="H1134" s="10" t="str">
        <f aca="false">Parámetros!$B$28</f>
        <v>Nuevo</v>
      </c>
      <c r="I1134" s="10" t="str">
        <f aca="false">Parámetros!$B$29</f>
        <v>Clásica</v>
      </c>
      <c r="J1134" s="11" t="s">
        <v>11639</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c r="P1134" s="2" t="s">
        <v>5991</v>
      </c>
      <c r="Q1134" s="2" t="s">
        <v>5538</v>
      </c>
      <c r="R1134" s="2" t="s">
        <v>7427</v>
      </c>
      <c r="S1134" s="2" t="s">
        <v>11640</v>
      </c>
      <c r="T1134" s="2" t="s">
        <v>6545</v>
      </c>
      <c r="U1134" s="2" t="n">
        <v>150</v>
      </c>
      <c r="V1134" s="2" t="s">
        <v>77</v>
      </c>
      <c r="W1134" s="2" t="n">
        <v>1</v>
      </c>
      <c r="X1134" s="2"/>
      <c r="Y1134" s="2"/>
      <c r="Z1134" s="2"/>
      <c r="AA1134" s="2"/>
      <c r="AB1134" s="2"/>
      <c r="AC1134" s="2" t="s">
        <v>11641</v>
      </c>
      <c r="AD1134" s="2" t="s">
        <v>1000</v>
      </c>
      <c r="AE1134" s="2"/>
      <c r="AF1134" s="2"/>
      <c r="AG1134" s="2" t="s">
        <v>11642</v>
      </c>
      <c r="AH1134" s="2" t="s">
        <v>11643</v>
      </c>
      <c r="AI1134" s="2"/>
      <c r="AJ1134" s="2"/>
      <c r="AK1134" s="2"/>
      <c r="AL1134" s="2"/>
      <c r="AM1134" s="2"/>
      <c r="AN1134" s="2" t="s">
        <v>172</v>
      </c>
      <c r="AO1134" s="2" t="s">
        <v>11644</v>
      </c>
      <c r="AP1134" s="2" t="s">
        <v>89</v>
      </c>
    </row>
    <row r="1135" customFormat="false" ht="15" hidden="false" customHeight="false" outlineLevel="0" collapsed="false">
      <c r="A1135" s="8" t="s">
        <v>11645</v>
      </c>
      <c r="B1135" s="8" t="s">
        <v>11645</v>
      </c>
      <c r="C1135" s="2" t="s">
        <v>11646</v>
      </c>
      <c r="D1135" s="2" t="s">
        <v>3044</v>
      </c>
      <c r="E1135" s="2" t="s">
        <v>3045</v>
      </c>
      <c r="F1135" s="9" t="n">
        <f aca="false">Precios!N1135</f>
        <v>260</v>
      </c>
      <c r="G1135" s="2" t="n">
        <v>0</v>
      </c>
      <c r="H1135" s="10" t="str">
        <f aca="false">Parámetros!$B$28</f>
        <v>Nuevo</v>
      </c>
      <c r="I1135" s="10" t="str">
        <f aca="false">Parámetros!$B$29</f>
        <v>Clásica</v>
      </c>
      <c r="J1135" s="11" t="s">
        <v>11647</v>
      </c>
      <c r="K1135" s="10" t="str">
        <f aca="false">Parámetros!$B$30</f>
        <v>Mercado Envíos</v>
      </c>
      <c r="L1135" s="2" t="str">
        <f aca="false">IF(F1135&gt;=Parámetros!$B$7,"Envío gratis (obligatorio en Mercado Libre)",Parámetros!$B$31)</f>
        <v>A cargo del comprador</v>
      </c>
      <c r="M1135" s="10" t="str">
        <f aca="false">Parámetros!$B$32</f>
        <v>No acepto</v>
      </c>
      <c r="N1135" s="10" t="str">
        <f aca="false">Parámetros!$B$33</f>
        <v>Sin garantía</v>
      </c>
      <c r="O1135" s="2" t="s">
        <v>11648</v>
      </c>
      <c r="P1135" s="2" t="s">
        <v>11649</v>
      </c>
      <c r="Q1135" s="2" t="s">
        <v>928</v>
      </c>
      <c r="R1135" s="2"/>
      <c r="S1135" s="2"/>
      <c r="T1135" s="2" t="s">
        <v>11650</v>
      </c>
      <c r="U1135" s="2" t="n">
        <v>60</v>
      </c>
      <c r="V1135" s="2" t="s">
        <v>100</v>
      </c>
      <c r="W1135" s="2" t="n">
        <v>1</v>
      </c>
      <c r="X1135" s="2" t="s">
        <v>11651</v>
      </c>
      <c r="Y1135" s="2" t="s">
        <v>11652</v>
      </c>
      <c r="Z1135" s="2" t="s">
        <v>1648</v>
      </c>
      <c r="AA1135" s="2" t="s">
        <v>11653</v>
      </c>
      <c r="AB1135" s="2"/>
      <c r="AC1135" s="2"/>
      <c r="AD1135" s="2"/>
      <c r="AE1135" s="2"/>
      <c r="AF1135" s="2"/>
      <c r="AG1135" s="2" t="s">
        <v>11654</v>
      </c>
      <c r="AH1135" s="2" t="s">
        <v>11655</v>
      </c>
      <c r="AI1135" s="2"/>
      <c r="AJ1135" s="2"/>
      <c r="AK1135" s="2"/>
      <c r="AL1135" s="2"/>
      <c r="AM1135" s="2"/>
      <c r="AN1135" s="2" t="s">
        <v>87</v>
      </c>
      <c r="AO1135" s="2" t="s">
        <v>11656</v>
      </c>
      <c r="AP1135" s="2" t="s">
        <v>89</v>
      </c>
    </row>
    <row r="1136" customFormat="false" ht="15" hidden="false" customHeight="false" outlineLevel="0" collapsed="false">
      <c r="A1136" s="8" t="s">
        <v>11657</v>
      </c>
      <c r="B1136" s="8" t="s">
        <v>11657</v>
      </c>
      <c r="C1136" s="2" t="s">
        <v>11658</v>
      </c>
      <c r="D1136" s="2" t="s">
        <v>5565</v>
      </c>
      <c r="E1136" s="2" t="s">
        <v>5566</v>
      </c>
      <c r="F1136" s="9" t="n">
        <f aca="false">Precios!N1136</f>
        <v>60</v>
      </c>
      <c r="G1136" s="2" t="n">
        <v>405</v>
      </c>
      <c r="H1136" s="10" t="str">
        <f aca="false">Parámetros!$B$28</f>
        <v>Nuevo</v>
      </c>
      <c r="I1136" s="10" t="str">
        <f aca="false">Parámetros!$B$29</f>
        <v>Clásica</v>
      </c>
      <c r="J1136" s="11" t="s">
        <v>11659</v>
      </c>
      <c r="K1136" s="10" t="str">
        <f aca="false">Parámetros!$B$30</f>
        <v>Mercado Envíos</v>
      </c>
      <c r="L1136" s="2" t="str">
        <f aca="false">IF(F1136&gt;=Parámetros!$B$7,"Envío gratis (obligatorio en Mercado Libre)",Parámetros!$B$31)</f>
        <v>A cargo del comprador</v>
      </c>
      <c r="M1136" s="10" t="str">
        <f aca="false">Parámetros!$B$32</f>
        <v>No acepto</v>
      </c>
      <c r="N1136" s="10" t="str">
        <f aca="false">Parámetros!$B$33</f>
        <v>Sin garantía</v>
      </c>
      <c r="O1136" s="2"/>
      <c r="P1136" s="2" t="s">
        <v>6554</v>
      </c>
      <c r="Q1136" s="2" t="s">
        <v>11660</v>
      </c>
      <c r="R1136" s="2"/>
      <c r="S1136" s="2" t="s">
        <v>11661</v>
      </c>
      <c r="T1136" s="2" t="s">
        <v>11524</v>
      </c>
      <c r="U1136" s="2" t="n">
        <v>3</v>
      </c>
      <c r="V1136" s="2" t="s">
        <v>6557</v>
      </c>
      <c r="W1136" s="2" t="n">
        <v>3</v>
      </c>
      <c r="X1136" s="2"/>
      <c r="Y1136" s="2"/>
      <c r="Z1136" s="2"/>
      <c r="AA1136" s="2"/>
      <c r="AB1136" s="2"/>
      <c r="AC1136" s="2" t="s">
        <v>1231</v>
      </c>
      <c r="AD1136" s="2"/>
      <c r="AE1136" s="2"/>
      <c r="AF1136" s="2"/>
      <c r="AG1136" s="2" t="s">
        <v>11662</v>
      </c>
      <c r="AH1136" s="2" t="s">
        <v>11663</v>
      </c>
      <c r="AI1136" s="2" t="s">
        <v>11664</v>
      </c>
      <c r="AJ1136" s="2"/>
      <c r="AK1136" s="2"/>
      <c r="AL1136" s="2"/>
      <c r="AM1136" s="2"/>
      <c r="AN1136" s="2" t="s">
        <v>87</v>
      </c>
      <c r="AO1136" s="2" t="s">
        <v>11665</v>
      </c>
      <c r="AP1136" s="2" t="s">
        <v>89</v>
      </c>
    </row>
    <row r="1137" customFormat="false" ht="15" hidden="false" customHeight="false" outlineLevel="0" collapsed="false">
      <c r="A1137" s="8" t="s">
        <v>11666</v>
      </c>
      <c r="B1137" s="8" t="s">
        <v>11666</v>
      </c>
      <c r="C1137" s="2" t="s">
        <v>11667</v>
      </c>
      <c r="D1137" s="2" t="s">
        <v>704</v>
      </c>
      <c r="E1137" s="2" t="s">
        <v>705</v>
      </c>
      <c r="F1137" s="9" t="n">
        <f aca="false">Precios!N1137</f>
        <v>277</v>
      </c>
      <c r="G1137" s="2" t="n">
        <v>45</v>
      </c>
      <c r="H1137" s="10" t="str">
        <f aca="false">Parámetros!$B$28</f>
        <v>Nuevo</v>
      </c>
      <c r="I1137" s="10" t="str">
        <f aca="false">Parámetros!$B$29</f>
        <v>Clásica</v>
      </c>
      <c r="J1137" s="11" t="s">
        <v>11668</v>
      </c>
      <c r="K1137" s="10" t="str">
        <f aca="false">Parámetros!$B$30</f>
        <v>Mercado Envíos</v>
      </c>
      <c r="L1137" s="2" t="str">
        <f aca="false">IF(F1137&gt;=Parámetros!$B$7,"Envío gratis (obligatorio en Mercado Libre)",Parámetros!$B$31)</f>
        <v>A cargo del comprador</v>
      </c>
      <c r="M1137" s="10" t="str">
        <f aca="false">Parámetros!$B$32</f>
        <v>No acepto</v>
      </c>
      <c r="N1137" s="10" t="str">
        <f aca="false">Parámetros!$B$33</f>
        <v>Sin garantía</v>
      </c>
      <c r="O1137" s="2"/>
      <c r="P1137" s="2" t="s">
        <v>10354</v>
      </c>
      <c r="Q1137" s="2"/>
      <c r="R1137" s="2" t="s">
        <v>11669</v>
      </c>
      <c r="S1137" s="2" t="s">
        <v>11670</v>
      </c>
      <c r="T1137" s="2" t="s">
        <v>11671</v>
      </c>
      <c r="U1137" s="2" t="n">
        <v>100</v>
      </c>
      <c r="V1137" s="2" t="s">
        <v>11672</v>
      </c>
      <c r="W1137" s="2" t="n">
        <v>100</v>
      </c>
      <c r="X1137" s="2"/>
      <c r="Y1137" s="2"/>
      <c r="Z1137" s="2"/>
      <c r="AA1137" s="2"/>
      <c r="AB1137" s="2"/>
      <c r="AC1137" s="2" t="s">
        <v>11673</v>
      </c>
      <c r="AD1137" s="2"/>
      <c r="AE1137" s="2"/>
      <c r="AF1137" s="2"/>
      <c r="AG1137" s="2" t="s">
        <v>11674</v>
      </c>
      <c r="AH1137" s="2" t="s">
        <v>11675</v>
      </c>
      <c r="AI1137" s="2" t="s">
        <v>11676</v>
      </c>
      <c r="AJ1137" s="2" t="s">
        <v>11677</v>
      </c>
      <c r="AK1137" s="2"/>
      <c r="AL1137" s="2"/>
      <c r="AM1137" s="2"/>
      <c r="AN1137" s="2" t="s">
        <v>87</v>
      </c>
      <c r="AO1137" s="2" t="s">
        <v>11678</v>
      </c>
      <c r="AP1137" s="2" t="s">
        <v>89</v>
      </c>
    </row>
    <row r="1138" customFormat="false" ht="15" hidden="false" customHeight="false" outlineLevel="0" collapsed="false">
      <c r="A1138" s="8" t="s">
        <v>11679</v>
      </c>
      <c r="B1138" s="8" t="s">
        <v>11679</v>
      </c>
      <c r="C1138" s="2" t="s">
        <v>11680</v>
      </c>
      <c r="D1138" s="2" t="s">
        <v>5988</v>
      </c>
      <c r="E1138" s="2" t="s">
        <v>5989</v>
      </c>
      <c r="F1138" s="9" t="n">
        <f aca="false">Precios!N1138</f>
        <v>96</v>
      </c>
      <c r="G1138" s="2" t="n">
        <v>584</v>
      </c>
      <c r="H1138" s="10" t="str">
        <f aca="false">Parámetros!$B$28</f>
        <v>Nuevo</v>
      </c>
      <c r="I1138" s="10" t="str">
        <f aca="false">Parámetros!$B$29</f>
        <v>Clásica</v>
      </c>
      <c r="J1138" s="11" t="s">
        <v>11681</v>
      </c>
      <c r="K1138" s="10" t="str">
        <f aca="false">Parámetros!$B$30</f>
        <v>Mercado Envíos</v>
      </c>
      <c r="L1138" s="2" t="str">
        <f aca="false">IF(F1138&gt;=Parámetros!$B$7,"Envío gratis (obligatorio en Mercado Libre)",Parámetros!$B$31)</f>
        <v>A cargo del comprador</v>
      </c>
      <c r="M1138" s="10" t="str">
        <f aca="false">Parámetros!$B$32</f>
        <v>No acepto</v>
      </c>
      <c r="N1138" s="10" t="str">
        <f aca="false">Parámetros!$B$33</f>
        <v>Sin garantía</v>
      </c>
      <c r="O1138" s="2"/>
      <c r="P1138" s="2" t="s">
        <v>6506</v>
      </c>
      <c r="Q1138" s="2" t="s">
        <v>594</v>
      </c>
      <c r="R1138" s="2" t="s">
        <v>6506</v>
      </c>
      <c r="S1138" s="2" t="s">
        <v>11682</v>
      </c>
      <c r="T1138" s="2" t="s">
        <v>11683</v>
      </c>
      <c r="U1138" s="2" t="n">
        <v>113</v>
      </c>
      <c r="V1138" s="2" t="s">
        <v>100</v>
      </c>
      <c r="W1138" s="2" t="n">
        <v>1</v>
      </c>
      <c r="X1138" s="2"/>
      <c r="Y1138" s="2"/>
      <c r="Z1138" s="2"/>
      <c r="AA1138" s="2"/>
      <c r="AB1138" s="2"/>
      <c r="AC1138" s="2" t="s">
        <v>11684</v>
      </c>
      <c r="AD1138" s="2" t="s">
        <v>1000</v>
      </c>
      <c r="AE1138" s="2"/>
      <c r="AF1138" s="2"/>
      <c r="AG1138" s="2" t="s">
        <v>11685</v>
      </c>
      <c r="AH1138" s="2" t="s">
        <v>11686</v>
      </c>
      <c r="AI1138" s="2"/>
      <c r="AJ1138" s="2"/>
      <c r="AK1138" s="2"/>
      <c r="AL1138" s="2"/>
      <c r="AM1138" s="2"/>
      <c r="AN1138" s="2" t="s">
        <v>172</v>
      </c>
      <c r="AO1138" s="2" t="s">
        <v>11687</v>
      </c>
      <c r="AP1138" s="2" t="s">
        <v>89</v>
      </c>
    </row>
    <row r="1139" customFormat="false" ht="15" hidden="false" customHeight="false" outlineLevel="0" collapsed="false">
      <c r="A1139" s="8" t="s">
        <v>11688</v>
      </c>
      <c r="B1139" s="8" t="s">
        <v>11688</v>
      </c>
      <c r="C1139" s="2" t="s">
        <v>11689</v>
      </c>
      <c r="D1139" s="2" t="s">
        <v>345</v>
      </c>
      <c r="E1139" s="2" t="s">
        <v>346</v>
      </c>
      <c r="F1139" s="9" t="n">
        <f aca="false">Precios!N1139</f>
        <v>78</v>
      </c>
      <c r="G1139" s="2" t="n">
        <v>1309</v>
      </c>
      <c r="H1139" s="10" t="str">
        <f aca="false">Parámetros!$B$28</f>
        <v>Nuevo</v>
      </c>
      <c r="I1139" s="10" t="str">
        <f aca="false">Parámetros!$B$29</f>
        <v>Clásica</v>
      </c>
      <c r="J1139" s="11" t="s">
        <v>11690</v>
      </c>
      <c r="K1139" s="10" t="str">
        <f aca="false">Parámetros!$B$30</f>
        <v>Mercado Envíos</v>
      </c>
      <c r="L1139" s="2" t="str">
        <f aca="false">IF(F1139&gt;=Parámetros!$B$7,"Envío gratis (obligatorio en Mercado Libre)",Parámetros!$B$31)</f>
        <v>A cargo del comprador</v>
      </c>
      <c r="M1139" s="10" t="str">
        <f aca="false">Parámetros!$B$32</f>
        <v>No acepto</v>
      </c>
      <c r="N1139" s="10" t="str">
        <f aca="false">Parámetros!$B$33</f>
        <v>Sin garantía</v>
      </c>
      <c r="O1139" s="2"/>
      <c r="P1139" s="2" t="s">
        <v>11691</v>
      </c>
      <c r="Q1139" s="2" t="s">
        <v>11692</v>
      </c>
      <c r="R1139" s="2" t="s">
        <v>11693</v>
      </c>
      <c r="S1139" s="2"/>
      <c r="T1139" s="2" t="s">
        <v>11694</v>
      </c>
      <c r="U1139" s="2" t="n">
        <v>1</v>
      </c>
      <c r="V1139" s="2" t="s">
        <v>8332</v>
      </c>
      <c r="W1139" s="2" t="n">
        <v>1</v>
      </c>
      <c r="X1139" s="2" t="s">
        <v>11695</v>
      </c>
      <c r="Y1139" s="2" t="s">
        <v>11696</v>
      </c>
      <c r="Z1139" s="2" t="s">
        <v>337</v>
      </c>
      <c r="AA1139" s="2"/>
      <c r="AB1139" s="2"/>
      <c r="AC1139" s="2"/>
      <c r="AD1139" s="2"/>
      <c r="AE1139" s="2"/>
      <c r="AF1139" s="2"/>
      <c r="AG1139" s="2" t="s">
        <v>11697</v>
      </c>
      <c r="AH1139" s="2" t="s">
        <v>11698</v>
      </c>
      <c r="AI1139" s="2"/>
      <c r="AJ1139" s="2"/>
      <c r="AK1139" s="2"/>
      <c r="AL1139" s="2"/>
      <c r="AM1139" s="2"/>
      <c r="AN1139" s="2" t="s">
        <v>87</v>
      </c>
      <c r="AO1139" s="2" t="s">
        <v>11699</v>
      </c>
      <c r="AP1139" s="2" t="s">
        <v>89</v>
      </c>
    </row>
    <row r="1140" customFormat="false" ht="15" hidden="false" customHeight="false" outlineLevel="0" collapsed="false">
      <c r="A1140" s="8" t="s">
        <v>11700</v>
      </c>
      <c r="B1140" s="8" t="s">
        <v>11700</v>
      </c>
      <c r="C1140" s="2" t="s">
        <v>11701</v>
      </c>
      <c r="D1140" s="2" t="s">
        <v>4738</v>
      </c>
      <c r="E1140" s="2" t="s">
        <v>4739</v>
      </c>
      <c r="F1140" s="9" t="n">
        <f aca="false">Precios!N1140</f>
        <v>133</v>
      </c>
      <c r="G1140" s="2" t="n">
        <v>66</v>
      </c>
      <c r="H1140" s="10" t="str">
        <f aca="false">Parámetros!$B$28</f>
        <v>Nuevo</v>
      </c>
      <c r="I1140" s="10" t="str">
        <f aca="false">Parámetros!$B$29</f>
        <v>Clásica</v>
      </c>
      <c r="J1140" s="11" t="s">
        <v>11702</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c r="P1140" s="2" t="s">
        <v>11703</v>
      </c>
      <c r="Q1140" s="2" t="s">
        <v>332</v>
      </c>
      <c r="R1140" s="2" t="s">
        <v>11704</v>
      </c>
      <c r="S1140" s="2" t="s">
        <v>11705</v>
      </c>
      <c r="T1140" s="2" t="s">
        <v>11706</v>
      </c>
      <c r="U1140" s="2" t="n">
        <v>750</v>
      </c>
      <c r="V1140" s="2" t="s">
        <v>77</v>
      </c>
      <c r="W1140" s="2" t="n">
        <v>1</v>
      </c>
      <c r="X1140" s="2"/>
      <c r="Y1140" s="2"/>
      <c r="Z1140" s="2"/>
      <c r="AA1140" s="2"/>
      <c r="AB1140" s="2"/>
      <c r="AC1140" s="2"/>
      <c r="AD1140" s="2"/>
      <c r="AE1140" s="2" t="s">
        <v>11707</v>
      </c>
      <c r="AF1140" s="2"/>
      <c r="AG1140" s="2" t="s">
        <v>11708</v>
      </c>
      <c r="AH1140" s="2" t="s">
        <v>11709</v>
      </c>
      <c r="AI1140" s="2"/>
      <c r="AJ1140" s="2"/>
      <c r="AK1140" s="2"/>
      <c r="AL1140" s="2"/>
      <c r="AM1140" s="2"/>
      <c r="AN1140" s="2" t="s">
        <v>172</v>
      </c>
      <c r="AO1140" s="2" t="s">
        <v>11710</v>
      </c>
      <c r="AP1140" s="2" t="s">
        <v>89</v>
      </c>
    </row>
    <row r="1141" customFormat="false" ht="15" hidden="false" customHeight="false" outlineLevel="0" collapsed="false">
      <c r="A1141" s="8" t="s">
        <v>11711</v>
      </c>
      <c r="B1141" s="8" t="s">
        <v>11711</v>
      </c>
      <c r="C1141" s="2" t="s">
        <v>11712</v>
      </c>
      <c r="D1141" s="2" t="s">
        <v>141</v>
      </c>
      <c r="E1141" s="2" t="s">
        <v>142</v>
      </c>
      <c r="F1141" s="9" t="n">
        <f aca="false">Precios!N1141</f>
        <v>535</v>
      </c>
      <c r="G1141" s="2" t="n">
        <v>0</v>
      </c>
      <c r="H1141" s="10" t="str">
        <f aca="false">Parámetros!$B$28</f>
        <v>Nuevo</v>
      </c>
      <c r="I1141" s="10" t="str">
        <f aca="false">Parámetros!$B$29</f>
        <v>Clásica</v>
      </c>
      <c r="J1141" s="11" t="s">
        <v>11713</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c r="P1141" s="2" t="s">
        <v>11714</v>
      </c>
      <c r="Q1141" s="2" t="s">
        <v>11448</v>
      </c>
      <c r="R1141" s="2"/>
      <c r="S1141" s="2"/>
      <c r="T1141" s="2" t="s">
        <v>4850</v>
      </c>
      <c r="U1141" s="2" t="n">
        <v>30</v>
      </c>
      <c r="V1141" s="2" t="s">
        <v>130</v>
      </c>
      <c r="W1141" s="2" t="n">
        <v>1</v>
      </c>
      <c r="X1141" s="2" t="s">
        <v>11715</v>
      </c>
      <c r="Y1141" s="2" t="s">
        <v>2046</v>
      </c>
      <c r="Z1141" s="2" t="s">
        <v>133</v>
      </c>
      <c r="AA1141" s="2"/>
      <c r="AB1141" s="2"/>
      <c r="AC1141" s="2"/>
      <c r="AD1141" s="2"/>
      <c r="AE1141" s="2"/>
      <c r="AF1141" s="2"/>
      <c r="AG1141" s="2" t="s">
        <v>11716</v>
      </c>
      <c r="AH1141" s="2" t="s">
        <v>11717</v>
      </c>
      <c r="AI1141" s="2"/>
      <c r="AJ1141" s="2"/>
      <c r="AK1141" s="2"/>
      <c r="AL1141" s="2"/>
      <c r="AM1141" s="2"/>
      <c r="AN1141" s="2" t="s">
        <v>87</v>
      </c>
      <c r="AO1141" s="2" t="s">
        <v>11718</v>
      </c>
      <c r="AP1141" s="2" t="s">
        <v>89</v>
      </c>
    </row>
    <row r="1142" customFormat="false" ht="15" hidden="false" customHeight="false" outlineLevel="0" collapsed="false">
      <c r="A1142" s="8" t="s">
        <v>11719</v>
      </c>
      <c r="B1142" s="8" t="s">
        <v>11719</v>
      </c>
      <c r="C1142" s="2" t="s">
        <v>11720</v>
      </c>
      <c r="D1142" s="2" t="s">
        <v>237</v>
      </c>
      <c r="E1142" s="2" t="s">
        <v>238</v>
      </c>
      <c r="F1142" s="9" t="n">
        <f aca="false">Precios!N1142</f>
        <v>486</v>
      </c>
      <c r="G1142" s="2" t="n">
        <v>0</v>
      </c>
      <c r="H1142" s="10" t="str">
        <f aca="false">Parámetros!$B$28</f>
        <v>Nuevo</v>
      </c>
      <c r="I1142" s="10" t="str">
        <f aca="false">Parámetros!$B$29</f>
        <v>Clásica</v>
      </c>
      <c r="J1142" s="11" t="s">
        <v>11721</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c r="P1142" s="2" t="s">
        <v>11447</v>
      </c>
      <c r="Q1142" s="2" t="s">
        <v>11448</v>
      </c>
      <c r="R1142" s="2" t="s">
        <v>11449</v>
      </c>
      <c r="S1142" s="2"/>
      <c r="T1142" s="2" t="s">
        <v>11722</v>
      </c>
      <c r="U1142" s="2" t="n">
        <v>40</v>
      </c>
      <c r="V1142" s="2" t="s">
        <v>130</v>
      </c>
      <c r="W1142" s="2" t="n">
        <v>1</v>
      </c>
      <c r="X1142" s="2" t="s">
        <v>1229</v>
      </c>
      <c r="Y1142" s="2" t="s">
        <v>2354</v>
      </c>
      <c r="Z1142" s="2" t="s">
        <v>133</v>
      </c>
      <c r="AA1142" s="2" t="s">
        <v>533</v>
      </c>
      <c r="AB1142" s="2"/>
      <c r="AC1142" s="2"/>
      <c r="AD1142" s="2"/>
      <c r="AE1142" s="2"/>
      <c r="AF1142" s="2" t="s">
        <v>11723</v>
      </c>
      <c r="AG1142" s="2" t="s">
        <v>11724</v>
      </c>
      <c r="AH1142" s="2" t="s">
        <v>11725</v>
      </c>
      <c r="AI1142" s="2"/>
      <c r="AJ1142" s="2"/>
      <c r="AK1142" s="2"/>
      <c r="AL1142" s="2"/>
      <c r="AM1142" s="2"/>
      <c r="AN1142" s="2" t="s">
        <v>87</v>
      </c>
      <c r="AO1142" s="2" t="s">
        <v>11726</v>
      </c>
      <c r="AP1142" s="2" t="s">
        <v>89</v>
      </c>
    </row>
    <row r="1143" customFormat="false" ht="15" hidden="false" customHeight="false" outlineLevel="0" collapsed="false">
      <c r="A1143" s="8" t="s">
        <v>11727</v>
      </c>
      <c r="B1143" s="8" t="s">
        <v>11727</v>
      </c>
      <c r="C1143" s="2" t="s">
        <v>11728</v>
      </c>
      <c r="D1143" s="2" t="s">
        <v>4664</v>
      </c>
      <c r="E1143" s="2" t="s">
        <v>4665</v>
      </c>
      <c r="F1143" s="9" t="n">
        <f aca="false">Precios!N1143</f>
        <v>140</v>
      </c>
      <c r="G1143" s="2" t="n">
        <v>3</v>
      </c>
      <c r="H1143" s="10" t="str">
        <f aca="false">Parámetros!$B$28</f>
        <v>Nuevo</v>
      </c>
      <c r="I1143" s="10" t="str">
        <f aca="false">Parámetros!$B$29</f>
        <v>Clásica</v>
      </c>
      <c r="J1143" s="11" t="s">
        <v>11729</v>
      </c>
      <c r="K1143" s="10" t="str">
        <f aca="false">Parámetros!$B$30</f>
        <v>Mercado Envíos</v>
      </c>
      <c r="L1143" s="2" t="str">
        <f aca="false">IF(F1143&gt;=Parámetros!$B$7,"Envío gratis (obligatorio en Mercado Libre)",Parámetros!$B$31)</f>
        <v>A cargo del comprador</v>
      </c>
      <c r="M1143" s="10" t="str">
        <f aca="false">Parámetros!$B$32</f>
        <v>No acepto</v>
      </c>
      <c r="N1143" s="10" t="str">
        <f aca="false">Parámetros!$B$33</f>
        <v>Sin garantía</v>
      </c>
      <c r="O1143" s="2"/>
      <c r="P1143" s="2" t="s">
        <v>11730</v>
      </c>
      <c r="Q1143" s="2" t="s">
        <v>5538</v>
      </c>
      <c r="R1143" s="2" t="s">
        <v>11731</v>
      </c>
      <c r="S1143" s="2" t="s">
        <v>11732</v>
      </c>
      <c r="T1143" s="2" t="s">
        <v>11733</v>
      </c>
      <c r="U1143" s="2" t="n">
        <v>400</v>
      </c>
      <c r="V1143" s="2" t="s">
        <v>77</v>
      </c>
      <c r="W1143" s="2" t="n">
        <v>1</v>
      </c>
      <c r="X1143" s="2"/>
      <c r="Y1143" s="2"/>
      <c r="Z1143" s="2"/>
      <c r="AA1143" s="2"/>
      <c r="AB1143" s="2"/>
      <c r="AC1143" s="2"/>
      <c r="AD1143" s="2"/>
      <c r="AE1143" s="2"/>
      <c r="AF1143" s="2"/>
      <c r="AG1143" s="2" t="s">
        <v>11734</v>
      </c>
      <c r="AH1143" s="2" t="s">
        <v>11735</v>
      </c>
      <c r="AI1143" s="2"/>
      <c r="AJ1143" s="2"/>
      <c r="AK1143" s="2"/>
      <c r="AL1143" s="2"/>
      <c r="AM1143" s="2"/>
      <c r="AN1143" s="2" t="s">
        <v>172</v>
      </c>
      <c r="AO1143" s="2" t="s">
        <v>11736</v>
      </c>
      <c r="AP1143" s="2" t="s">
        <v>89</v>
      </c>
    </row>
    <row r="1144" customFormat="false" ht="15" hidden="false" customHeight="false" outlineLevel="0" collapsed="false">
      <c r="A1144" s="8" t="s">
        <v>11737</v>
      </c>
      <c r="B1144" s="8" t="s">
        <v>11737</v>
      </c>
      <c r="C1144" s="2" t="s">
        <v>11738</v>
      </c>
      <c r="D1144" s="2" t="s">
        <v>5988</v>
      </c>
      <c r="E1144" s="2" t="s">
        <v>5989</v>
      </c>
      <c r="F1144" s="9" t="n">
        <f aca="false">Precios!N1144</f>
        <v>80</v>
      </c>
      <c r="G1144" s="2" t="n">
        <v>218</v>
      </c>
      <c r="H1144" s="10" t="str">
        <f aca="false">Parámetros!$B$28</f>
        <v>Nuevo</v>
      </c>
      <c r="I1144" s="10" t="str">
        <f aca="false">Parámetros!$B$29</f>
        <v>Clásica</v>
      </c>
      <c r="J1144" s="11" t="s">
        <v>11739</v>
      </c>
      <c r="K1144" s="10" t="str">
        <f aca="false">Parámetros!$B$30</f>
        <v>Mercado Envíos</v>
      </c>
      <c r="L1144" s="2" t="str">
        <f aca="false">IF(F1144&gt;=Parámetros!$B$7,"Envío gratis (obligatorio en Mercado Libre)",Parámetros!$B$31)</f>
        <v>A cargo del comprador</v>
      </c>
      <c r="M1144" s="10" t="str">
        <f aca="false">Parámetros!$B$32</f>
        <v>No acepto</v>
      </c>
      <c r="N1144" s="10" t="str">
        <f aca="false">Parámetros!$B$33</f>
        <v>Sin garantía</v>
      </c>
      <c r="O1144" s="2"/>
      <c r="P1144" s="2" t="s">
        <v>5991</v>
      </c>
      <c r="Q1144" s="2" t="s">
        <v>5538</v>
      </c>
      <c r="R1144" s="2" t="s">
        <v>11740</v>
      </c>
      <c r="S1144" s="2" t="s">
        <v>11741</v>
      </c>
      <c r="T1144" s="2" t="s">
        <v>6545</v>
      </c>
      <c r="U1144" s="2" t="n">
        <v>150</v>
      </c>
      <c r="V1144" s="2" t="s">
        <v>77</v>
      </c>
      <c r="W1144" s="2" t="n">
        <v>1</v>
      </c>
      <c r="X1144" s="2"/>
      <c r="Y1144" s="2"/>
      <c r="Z1144" s="2"/>
      <c r="AA1144" s="2"/>
      <c r="AB1144" s="2"/>
      <c r="AC1144" s="2" t="s">
        <v>11741</v>
      </c>
      <c r="AD1144" s="2" t="s">
        <v>1000</v>
      </c>
      <c r="AE1144" s="2"/>
      <c r="AF1144" s="2"/>
      <c r="AG1144" s="2" t="s">
        <v>11642</v>
      </c>
      <c r="AH1144" s="2" t="s">
        <v>11742</v>
      </c>
      <c r="AI1144" s="2" t="s">
        <v>11743</v>
      </c>
      <c r="AJ1144" s="2" t="s">
        <v>11744</v>
      </c>
      <c r="AK1144" s="2"/>
      <c r="AL1144" s="2"/>
      <c r="AM1144" s="2"/>
      <c r="AN1144" s="2" t="s">
        <v>172</v>
      </c>
      <c r="AO1144" s="2" t="s">
        <v>11745</v>
      </c>
      <c r="AP1144" s="2" t="s">
        <v>89</v>
      </c>
    </row>
    <row r="1145" customFormat="false" ht="15" hidden="false" customHeight="false" outlineLevel="0" collapsed="false">
      <c r="A1145" s="8" t="s">
        <v>11746</v>
      </c>
      <c r="B1145" s="8" t="s">
        <v>11746</v>
      </c>
      <c r="C1145" s="2" t="s">
        <v>11747</v>
      </c>
      <c r="D1145" s="2" t="s">
        <v>141</v>
      </c>
      <c r="E1145" s="2" t="s">
        <v>142</v>
      </c>
      <c r="F1145" s="9" t="n">
        <f aca="false">Precios!N1145</f>
        <v>197</v>
      </c>
      <c r="G1145" s="2" t="n">
        <v>25</v>
      </c>
      <c r="H1145" s="10" t="str">
        <f aca="false">Parámetros!$B$28</f>
        <v>Nuevo</v>
      </c>
      <c r="I1145" s="10" t="str">
        <f aca="false">Parámetros!$B$29</f>
        <v>Clásica</v>
      </c>
      <c r="J1145" s="11" t="s">
        <v>11748</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8957</v>
      </c>
      <c r="Q1145" s="2" t="s">
        <v>2186</v>
      </c>
      <c r="R1145" s="2"/>
      <c r="S1145" s="2"/>
      <c r="T1145" s="2" t="s">
        <v>4850</v>
      </c>
      <c r="U1145" s="2" t="n">
        <v>30</v>
      </c>
      <c r="V1145" s="2" t="s">
        <v>130</v>
      </c>
      <c r="W1145" s="2" t="n">
        <v>1</v>
      </c>
      <c r="X1145" s="2" t="s">
        <v>8959</v>
      </c>
      <c r="Y1145" s="2" t="s">
        <v>6385</v>
      </c>
      <c r="Z1145" s="2" t="s">
        <v>133</v>
      </c>
      <c r="AA1145" s="2"/>
      <c r="AB1145" s="2"/>
      <c r="AC1145" s="2"/>
      <c r="AD1145" s="2"/>
      <c r="AE1145" s="2"/>
      <c r="AF1145" s="2"/>
      <c r="AG1145" s="2" t="s">
        <v>11749</v>
      </c>
      <c r="AH1145" s="2" t="s">
        <v>11750</v>
      </c>
      <c r="AI1145" s="2"/>
      <c r="AJ1145" s="2"/>
      <c r="AK1145" s="2"/>
      <c r="AL1145" s="2"/>
      <c r="AM1145" s="2"/>
      <c r="AN1145" s="2" t="s">
        <v>87</v>
      </c>
      <c r="AO1145" s="2" t="s">
        <v>11751</v>
      </c>
      <c r="AP1145" s="2" t="s">
        <v>89</v>
      </c>
    </row>
    <row r="1146" customFormat="false" ht="15" hidden="false" customHeight="false" outlineLevel="0" collapsed="false">
      <c r="A1146" s="8" t="s">
        <v>11752</v>
      </c>
      <c r="B1146" s="8" t="s">
        <v>11752</v>
      </c>
      <c r="C1146" s="2" t="s">
        <v>11753</v>
      </c>
      <c r="D1146" s="2" t="s">
        <v>237</v>
      </c>
      <c r="E1146" s="2" t="s">
        <v>238</v>
      </c>
      <c r="F1146" s="9" t="n">
        <f aca="false">Precios!N1146</f>
        <v>138</v>
      </c>
      <c r="G1146" s="2" t="n">
        <v>49</v>
      </c>
      <c r="H1146" s="10" t="str">
        <f aca="false">Parámetros!$B$28</f>
        <v>Nuevo</v>
      </c>
      <c r="I1146" s="10" t="str">
        <f aca="false">Parámetros!$B$29</f>
        <v>Clásica</v>
      </c>
      <c r="J1146" s="11" t="s">
        <v>11754</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c r="P1146" s="2" t="s">
        <v>11755</v>
      </c>
      <c r="Q1146" s="2" t="s">
        <v>1491</v>
      </c>
      <c r="R1146" s="2"/>
      <c r="S1146" s="2"/>
      <c r="T1146" s="2" t="s">
        <v>11756</v>
      </c>
      <c r="U1146" s="2" t="n">
        <v>6</v>
      </c>
      <c r="V1146" s="2" t="s">
        <v>130</v>
      </c>
      <c r="W1146" s="2" t="n">
        <v>6</v>
      </c>
      <c r="X1146" s="2" t="s">
        <v>2485</v>
      </c>
      <c r="Y1146" s="2" t="s">
        <v>419</v>
      </c>
      <c r="Z1146" s="2" t="s">
        <v>133</v>
      </c>
      <c r="AA1146" s="2"/>
      <c r="AB1146" s="2"/>
      <c r="AC1146" s="2"/>
      <c r="AD1146" s="2"/>
      <c r="AE1146" s="2"/>
      <c r="AF1146" s="2" t="s">
        <v>11757</v>
      </c>
      <c r="AG1146" s="2" t="s">
        <v>11450</v>
      </c>
      <c r="AH1146" s="2" t="s">
        <v>11758</v>
      </c>
      <c r="AI1146" s="2" t="s">
        <v>11759</v>
      </c>
      <c r="AJ1146" s="2"/>
      <c r="AK1146" s="2"/>
      <c r="AL1146" s="2"/>
      <c r="AM1146" s="2"/>
      <c r="AN1146" s="2" t="s">
        <v>87</v>
      </c>
      <c r="AO1146" s="2" t="s">
        <v>11760</v>
      </c>
      <c r="AP1146" s="2" t="s">
        <v>89</v>
      </c>
    </row>
    <row r="1147" customFormat="false" ht="15" hidden="false" customHeight="false" outlineLevel="0" collapsed="false">
      <c r="A1147" s="8" t="s">
        <v>11761</v>
      </c>
      <c r="B1147" s="8" t="s">
        <v>11761</v>
      </c>
      <c r="C1147" s="2" t="s">
        <v>11762</v>
      </c>
      <c r="D1147" s="2" t="s">
        <v>542</v>
      </c>
      <c r="E1147" s="2" t="s">
        <v>543</v>
      </c>
      <c r="F1147" s="9" t="n">
        <f aca="false">Precios!N1147</f>
        <v>328</v>
      </c>
      <c r="G1147" s="2" t="n">
        <v>0</v>
      </c>
      <c r="H1147" s="10" t="str">
        <f aca="false">Parámetros!$B$28</f>
        <v>Nuevo</v>
      </c>
      <c r="I1147" s="10" t="str">
        <f aca="false">Parámetros!$B$29</f>
        <v>Clásica</v>
      </c>
      <c r="J1147" s="11" t="s">
        <v>11763</v>
      </c>
      <c r="K1147" s="10" t="str">
        <f aca="false">Parámetros!$B$30</f>
        <v>Mercado Envíos</v>
      </c>
      <c r="L1147" s="2" t="str">
        <f aca="false">IF(F1147&gt;=Parámetros!$B$7,"Envío gratis (obligatorio en Mercado Libre)",Parámetros!$B$31)</f>
        <v>Envío gratis (obligatorio en Mercado Libre)</v>
      </c>
      <c r="M1147" s="10" t="str">
        <f aca="false">Parámetros!$B$32</f>
        <v>No acepto</v>
      </c>
      <c r="N1147" s="10" t="str">
        <f aca="false">Parámetros!$B$33</f>
        <v>Sin garantía</v>
      </c>
      <c r="O1147" s="2"/>
      <c r="P1147" s="2" t="s">
        <v>11764</v>
      </c>
      <c r="Q1147" s="2" t="s">
        <v>3446</v>
      </c>
      <c r="R1147" s="2"/>
      <c r="S1147" s="2"/>
      <c r="T1147" s="2" t="s">
        <v>11765</v>
      </c>
      <c r="U1147" s="2" t="n">
        <v>50</v>
      </c>
      <c r="V1147" s="2" t="s">
        <v>1575</v>
      </c>
      <c r="W1147" s="2" t="n">
        <v>50</v>
      </c>
      <c r="X1147" s="2" t="s">
        <v>1611</v>
      </c>
      <c r="Y1147" s="2" t="s">
        <v>11766</v>
      </c>
      <c r="Z1147" s="2" t="s">
        <v>133</v>
      </c>
      <c r="AA1147" s="2"/>
      <c r="AB1147" s="2"/>
      <c r="AC1147" s="2"/>
      <c r="AD1147" s="2"/>
      <c r="AE1147" s="2"/>
      <c r="AF1147" s="2" t="s">
        <v>11767</v>
      </c>
      <c r="AG1147" s="2" t="s">
        <v>11768</v>
      </c>
      <c r="AH1147" s="2" t="s">
        <v>11769</v>
      </c>
      <c r="AI1147" s="2" t="s">
        <v>11770</v>
      </c>
      <c r="AJ1147" s="2" t="s">
        <v>11771</v>
      </c>
      <c r="AK1147" s="2"/>
      <c r="AL1147" s="2"/>
      <c r="AM1147" s="2"/>
      <c r="AN1147" s="2" t="s">
        <v>87</v>
      </c>
      <c r="AO1147" s="2" t="s">
        <v>11772</v>
      </c>
      <c r="AP1147" s="2" t="s">
        <v>89</v>
      </c>
    </row>
    <row r="1148" customFormat="false" ht="15" hidden="false" customHeight="false" outlineLevel="0" collapsed="false">
      <c r="A1148" s="8" t="s">
        <v>11773</v>
      </c>
      <c r="B1148" s="8" t="s">
        <v>11773</v>
      </c>
      <c r="C1148" s="2" t="s">
        <v>11774</v>
      </c>
      <c r="D1148" s="2" t="s">
        <v>478</v>
      </c>
      <c r="E1148" s="2" t="s">
        <v>479</v>
      </c>
      <c r="F1148" s="9" t="n">
        <f aca="false">Precios!N1148</f>
        <v>879</v>
      </c>
      <c r="G1148" s="2" t="n">
        <v>2</v>
      </c>
      <c r="H1148" s="10" t="str">
        <f aca="false">Parámetros!$B$28</f>
        <v>Nuevo</v>
      </c>
      <c r="I1148" s="10" t="str">
        <f aca="false">Parámetros!$B$29</f>
        <v>Clásica</v>
      </c>
      <c r="J1148" s="11" t="s">
        <v>11775</v>
      </c>
      <c r="K1148" s="10" t="str">
        <f aca="false">Parámetros!$B$30</f>
        <v>Mercado Envíos</v>
      </c>
      <c r="L1148" s="2" t="str">
        <f aca="false">IF(F1148&gt;=Parámetros!$B$7,"Envío gratis (obligatorio en Mercado Libre)",Parámetros!$B$31)</f>
        <v>Envío gratis (obligatorio en Mercado Libre)</v>
      </c>
      <c r="M1148" s="10" t="str">
        <f aca="false">Parámetros!$B$32</f>
        <v>No acepto</v>
      </c>
      <c r="N1148" s="10" t="str">
        <f aca="false">Parámetros!$B$33</f>
        <v>Sin garantía</v>
      </c>
      <c r="O1148" s="2"/>
      <c r="P1148" s="2" t="s">
        <v>3855</v>
      </c>
      <c r="Q1148" s="2" t="s">
        <v>11776</v>
      </c>
      <c r="R1148" s="2" t="s">
        <v>3853</v>
      </c>
      <c r="S1148" s="2"/>
      <c r="T1148" s="2" t="s">
        <v>11777</v>
      </c>
      <c r="U1148" s="2" t="n">
        <v>15</v>
      </c>
      <c r="V1148" s="2" t="s">
        <v>77</v>
      </c>
      <c r="W1148" s="2" t="n">
        <v>1</v>
      </c>
      <c r="X1148" s="2" t="s">
        <v>3857</v>
      </c>
      <c r="Y1148" s="2" t="s">
        <v>3858</v>
      </c>
      <c r="Z1148" s="2" t="s">
        <v>488</v>
      </c>
      <c r="AA1148" s="2"/>
      <c r="AB1148" s="2"/>
      <c r="AC1148" s="2"/>
      <c r="AD1148" s="2"/>
      <c r="AE1148" s="2"/>
      <c r="AF1148" s="2"/>
      <c r="AG1148" s="2" t="s">
        <v>11778</v>
      </c>
      <c r="AH1148" s="2" t="s">
        <v>11779</v>
      </c>
      <c r="AI1148" s="2"/>
      <c r="AJ1148" s="2"/>
      <c r="AK1148" s="2"/>
      <c r="AL1148" s="2"/>
      <c r="AM1148" s="2"/>
      <c r="AN1148" s="2" t="s">
        <v>87</v>
      </c>
      <c r="AO1148" s="2" t="s">
        <v>11780</v>
      </c>
      <c r="AP1148" s="2" t="s">
        <v>89</v>
      </c>
    </row>
    <row r="1149" customFormat="false" ht="15" hidden="false" customHeight="false" outlineLevel="0" collapsed="false">
      <c r="A1149" s="8" t="s">
        <v>11781</v>
      </c>
      <c r="B1149" s="8" t="s">
        <v>11781</v>
      </c>
      <c r="C1149" s="2" t="s">
        <v>11782</v>
      </c>
      <c r="D1149" s="2" t="s">
        <v>141</v>
      </c>
      <c r="E1149" s="2" t="s">
        <v>142</v>
      </c>
      <c r="F1149" s="9" t="n">
        <f aca="false">Precios!N1149</f>
        <v>480</v>
      </c>
      <c r="G1149" s="2" t="n">
        <v>20</v>
      </c>
      <c r="H1149" s="10" t="str">
        <f aca="false">Parámetros!$B$28</f>
        <v>Nuevo</v>
      </c>
      <c r="I1149" s="10" t="str">
        <f aca="false">Parámetros!$B$29</f>
        <v>Clásica</v>
      </c>
      <c r="J1149" s="11" t="s">
        <v>11783</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c r="P1149" s="2" t="s">
        <v>7010</v>
      </c>
      <c r="Q1149" s="2" t="s">
        <v>874</v>
      </c>
      <c r="R1149" s="2" t="s">
        <v>7010</v>
      </c>
      <c r="S1149" s="2"/>
      <c r="T1149" s="2" t="s">
        <v>7668</v>
      </c>
      <c r="U1149" s="2" t="n">
        <v>60</v>
      </c>
      <c r="V1149" s="2" t="s">
        <v>130</v>
      </c>
      <c r="W1149" s="2" t="n">
        <v>60</v>
      </c>
      <c r="X1149" s="2" t="s">
        <v>1074</v>
      </c>
      <c r="Y1149" s="2" t="s">
        <v>6386</v>
      </c>
      <c r="Z1149" s="2" t="s">
        <v>133</v>
      </c>
      <c r="AA1149" s="2"/>
      <c r="AB1149" s="2"/>
      <c r="AC1149" s="2"/>
      <c r="AD1149" s="2"/>
      <c r="AE1149" s="2"/>
      <c r="AF1149" s="2" t="s">
        <v>11784</v>
      </c>
      <c r="AG1149" s="2" t="s">
        <v>11785</v>
      </c>
      <c r="AH1149" s="2" t="s">
        <v>11786</v>
      </c>
      <c r="AI1149" s="2" t="s">
        <v>11787</v>
      </c>
      <c r="AJ1149" s="2"/>
      <c r="AK1149" s="2"/>
      <c r="AL1149" s="2"/>
      <c r="AM1149" s="2"/>
      <c r="AN1149" s="2" t="s">
        <v>87</v>
      </c>
      <c r="AO1149" s="2" t="s">
        <v>11788</v>
      </c>
      <c r="AP1149" s="2" t="s">
        <v>89</v>
      </c>
    </row>
    <row r="1150" customFormat="false" ht="15" hidden="false" customHeight="false" outlineLevel="0" collapsed="false">
      <c r="A1150" s="8" t="s">
        <v>11789</v>
      </c>
      <c r="B1150" s="8" t="s">
        <v>11789</v>
      </c>
      <c r="C1150" s="2" t="s">
        <v>11790</v>
      </c>
      <c r="D1150" s="2" t="s">
        <v>478</v>
      </c>
      <c r="E1150" s="2" t="s">
        <v>479</v>
      </c>
      <c r="F1150" s="9" t="n">
        <f aca="false">Precios!N1150</f>
        <v>567</v>
      </c>
      <c r="G1150" s="2" t="n">
        <v>36</v>
      </c>
      <c r="H1150" s="10" t="str">
        <f aca="false">Parámetros!$B$28</f>
        <v>Nuevo</v>
      </c>
      <c r="I1150" s="10" t="str">
        <f aca="false">Parámetros!$B$29</f>
        <v>Clásica</v>
      </c>
      <c r="J1150" s="11" t="s">
        <v>11791</v>
      </c>
      <c r="K1150" s="10" t="str">
        <f aca="false">Parámetros!$B$30</f>
        <v>Mercado Envíos</v>
      </c>
      <c r="L1150" s="2" t="str">
        <f aca="false">IF(F1150&gt;=Parámetros!$B$7,"Envío gratis (obligatorio en Mercado Libre)",Parámetros!$B$31)</f>
        <v>Envío gratis (obligatorio en Mercado Libre)</v>
      </c>
      <c r="M1150" s="10" t="str">
        <f aca="false">Parámetros!$B$32</f>
        <v>No acepto</v>
      </c>
      <c r="N1150" s="10" t="str">
        <f aca="false">Parámetros!$B$33</f>
        <v>Sin garantía</v>
      </c>
      <c r="O1150" s="2"/>
      <c r="P1150" s="2" t="s">
        <v>11792</v>
      </c>
      <c r="Q1150" s="2" t="s">
        <v>11793</v>
      </c>
      <c r="R1150" s="2" t="s">
        <v>11794</v>
      </c>
      <c r="S1150" s="2" t="s">
        <v>11795</v>
      </c>
      <c r="T1150" s="2" t="s">
        <v>11796</v>
      </c>
      <c r="U1150" s="2" t="n">
        <v>5</v>
      </c>
      <c r="V1150" s="2" t="s">
        <v>77</v>
      </c>
      <c r="W1150" s="2" t="n">
        <v>1</v>
      </c>
      <c r="X1150" s="2" t="s">
        <v>2690</v>
      </c>
      <c r="Y1150" s="2" t="s">
        <v>11797</v>
      </c>
      <c r="Z1150" s="2" t="s">
        <v>488</v>
      </c>
      <c r="AA1150" s="2"/>
      <c r="AB1150" s="2"/>
      <c r="AC1150" s="2"/>
      <c r="AD1150" s="2"/>
      <c r="AE1150" s="2"/>
      <c r="AF1150" s="2" t="s">
        <v>11798</v>
      </c>
      <c r="AG1150" s="2" t="s">
        <v>11799</v>
      </c>
      <c r="AH1150" s="2" t="s">
        <v>11800</v>
      </c>
      <c r="AI1150" s="2" t="s">
        <v>11801</v>
      </c>
      <c r="AJ1150" s="2" t="s">
        <v>11802</v>
      </c>
      <c r="AK1150" s="2"/>
      <c r="AL1150" s="2"/>
      <c r="AM1150" s="2"/>
      <c r="AN1150" s="2" t="s">
        <v>87</v>
      </c>
      <c r="AO1150" s="2" t="s">
        <v>11803</v>
      </c>
      <c r="AP1150" s="2" t="s">
        <v>89</v>
      </c>
    </row>
    <row r="1151" customFormat="false" ht="15" hidden="false" customHeight="false" outlineLevel="0" collapsed="false">
      <c r="A1151" s="8" t="s">
        <v>11804</v>
      </c>
      <c r="B1151" s="8" t="s">
        <v>11804</v>
      </c>
      <c r="C1151" s="2" t="s">
        <v>11805</v>
      </c>
      <c r="D1151" s="2" t="s">
        <v>141</v>
      </c>
      <c r="E1151" s="2" t="s">
        <v>142</v>
      </c>
      <c r="F1151" s="9" t="n">
        <f aca="false">Precios!N1151</f>
        <v>299</v>
      </c>
      <c r="G1151" s="2" t="n">
        <v>47</v>
      </c>
      <c r="H1151" s="10" t="str">
        <f aca="false">Parámetros!$B$28</f>
        <v>Nuevo</v>
      </c>
      <c r="I1151" s="10" t="str">
        <f aca="false">Parámetros!$B$29</f>
        <v>Clásica</v>
      </c>
      <c r="J1151" s="11" t="s">
        <v>11806</v>
      </c>
      <c r="K1151" s="10" t="str">
        <f aca="false">Parámetros!$B$30</f>
        <v>Mercado Envíos</v>
      </c>
      <c r="L1151" s="2" t="str">
        <f aca="false">IF(F1151&gt;=Parámetros!$B$7,"Envío gratis (obligatorio en Mercado Libre)",Parámetros!$B$31)</f>
        <v>Envío gratis (obligatorio en Mercado Libre)</v>
      </c>
      <c r="M1151" s="10" t="str">
        <f aca="false">Parámetros!$B$32</f>
        <v>No acepto</v>
      </c>
      <c r="N1151" s="10" t="str">
        <f aca="false">Parámetros!$B$33</f>
        <v>Sin garantía</v>
      </c>
      <c r="O1151" s="2"/>
      <c r="P1151" s="2" t="s">
        <v>3788</v>
      </c>
      <c r="Q1151" s="2" t="s">
        <v>830</v>
      </c>
      <c r="R1151" s="2"/>
      <c r="S1151" s="2"/>
      <c r="T1151" s="2" t="s">
        <v>11807</v>
      </c>
      <c r="U1151" s="2" t="n">
        <v>14</v>
      </c>
      <c r="V1151" s="2" t="s">
        <v>217</v>
      </c>
      <c r="W1151" s="2" t="n">
        <v>14</v>
      </c>
      <c r="X1151" s="2" t="s">
        <v>3789</v>
      </c>
      <c r="Y1151" s="2" t="s">
        <v>10867</v>
      </c>
      <c r="Z1151" s="2" t="s">
        <v>133</v>
      </c>
      <c r="AA1151" s="2"/>
      <c r="AB1151" s="2"/>
      <c r="AC1151" s="2"/>
      <c r="AD1151" s="2"/>
      <c r="AE1151" s="2"/>
      <c r="AF1151" s="2" t="s">
        <v>10868</v>
      </c>
      <c r="AG1151" s="2" t="s">
        <v>11808</v>
      </c>
      <c r="AH1151" s="2" t="s">
        <v>11809</v>
      </c>
      <c r="AI1151" s="2" t="s">
        <v>11810</v>
      </c>
      <c r="AJ1151" s="2" t="s">
        <v>11811</v>
      </c>
      <c r="AK1151" s="2"/>
      <c r="AL1151" s="2"/>
      <c r="AM1151" s="2"/>
      <c r="AN1151" s="2" t="s">
        <v>87</v>
      </c>
      <c r="AO1151" s="2" t="s">
        <v>11812</v>
      </c>
      <c r="AP1151" s="2" t="s">
        <v>89</v>
      </c>
    </row>
    <row r="1152" customFormat="false" ht="15" hidden="false" customHeight="false" outlineLevel="0" collapsed="false">
      <c r="A1152" s="8" t="s">
        <v>11813</v>
      </c>
      <c r="B1152" s="8" t="s">
        <v>11813</v>
      </c>
      <c r="C1152" s="2" t="s">
        <v>11814</v>
      </c>
      <c r="D1152" s="2" t="s">
        <v>11815</v>
      </c>
      <c r="E1152" s="2" t="s">
        <v>11816</v>
      </c>
      <c r="F1152" s="9" t="n">
        <f aca="false">Precios!N1152</f>
        <v>55</v>
      </c>
      <c r="G1152" s="2" t="n">
        <v>1187</v>
      </c>
      <c r="H1152" s="10" t="str">
        <f aca="false">Parámetros!$B$28</f>
        <v>Nuevo</v>
      </c>
      <c r="I1152" s="10" t="str">
        <f aca="false">Parámetros!$B$29</f>
        <v>Clásica</v>
      </c>
      <c r="J1152" s="11" t="s">
        <v>11817</v>
      </c>
      <c r="K1152" s="10" t="str">
        <f aca="false">Parámetros!$B$30</f>
        <v>Mercado Envíos</v>
      </c>
      <c r="L1152" s="2" t="str">
        <f aca="false">IF(F1152&gt;=Parámetros!$B$7,"Envío gratis (obligatorio en Mercado Libre)",Parámetros!$B$31)</f>
        <v>A cargo del comprador</v>
      </c>
      <c r="M1152" s="10" t="str">
        <f aca="false">Parámetros!$B$32</f>
        <v>No acepto</v>
      </c>
      <c r="N1152" s="10" t="str">
        <f aca="false">Parámetros!$B$33</f>
        <v>Sin garantía</v>
      </c>
      <c r="O1152" s="2"/>
      <c r="P1152" s="2"/>
      <c r="Q1152" s="2"/>
      <c r="R1152" s="2"/>
      <c r="S1152" s="2"/>
      <c r="T1152" s="2" t="s">
        <v>11818</v>
      </c>
      <c r="U1152" s="2"/>
      <c r="V1152" s="2"/>
      <c r="W1152" s="2"/>
      <c r="X1152" s="2"/>
      <c r="Y1152" s="2"/>
      <c r="Z1152" s="2"/>
      <c r="AA1152" s="2"/>
      <c r="AB1152" s="2"/>
      <c r="AC1152" s="2"/>
      <c r="AD1152" s="2"/>
      <c r="AE1152" s="2"/>
      <c r="AF1152" s="2"/>
      <c r="AG1152" s="2" t="s">
        <v>11819</v>
      </c>
      <c r="AH1152" s="2"/>
      <c r="AI1152" s="2"/>
      <c r="AJ1152" s="2"/>
      <c r="AK1152" s="2"/>
      <c r="AL1152" s="2"/>
      <c r="AM1152" s="2"/>
      <c r="AN1152" s="2" t="s">
        <v>87</v>
      </c>
      <c r="AO1152" s="2" t="s">
        <v>11820</v>
      </c>
      <c r="AP1152" s="2" t="s">
        <v>1429</v>
      </c>
    </row>
    <row r="1153" customFormat="false" ht="15" hidden="false" customHeight="false" outlineLevel="0" collapsed="false">
      <c r="A1153" s="8" t="s">
        <v>11821</v>
      </c>
      <c r="B1153" s="8" t="s">
        <v>11821</v>
      </c>
      <c r="C1153" s="2" t="s">
        <v>11822</v>
      </c>
      <c r="D1153" s="2" t="s">
        <v>4586</v>
      </c>
      <c r="E1153" s="2" t="s">
        <v>4587</v>
      </c>
      <c r="F1153" s="9" t="n">
        <f aca="false">Precios!N1153</f>
        <v>255</v>
      </c>
      <c r="G1153" s="2" t="n">
        <v>154</v>
      </c>
      <c r="H1153" s="10" t="str">
        <f aca="false">Parámetros!$B$28</f>
        <v>Nuevo</v>
      </c>
      <c r="I1153" s="10" t="str">
        <f aca="false">Parámetros!$B$29</f>
        <v>Clásica</v>
      </c>
      <c r="J1153" s="11" t="s">
        <v>11823</v>
      </c>
      <c r="K1153" s="10" t="str">
        <f aca="false">Parámetros!$B$30</f>
        <v>Mercado Envíos</v>
      </c>
      <c r="L1153" s="2" t="str">
        <f aca="false">IF(F1153&gt;=Parámetros!$B$7,"Envío gratis (obligatorio en Mercado Libre)",Parámetros!$B$31)</f>
        <v>A cargo del comprador</v>
      </c>
      <c r="M1153" s="10" t="str">
        <f aca="false">Parámetros!$B$32</f>
        <v>No acepto</v>
      </c>
      <c r="N1153" s="10" t="str">
        <f aca="false">Parámetros!$B$33</f>
        <v>Sin garantía</v>
      </c>
      <c r="O1153" s="2"/>
      <c r="P1153" s="2" t="s">
        <v>8135</v>
      </c>
      <c r="Q1153" s="2"/>
      <c r="R1153" s="2"/>
      <c r="S1153" s="2"/>
      <c r="T1153" s="2" t="s">
        <v>8138</v>
      </c>
      <c r="U1153" s="2" t="n">
        <v>9</v>
      </c>
      <c r="V1153" s="2" t="s">
        <v>4590</v>
      </c>
      <c r="W1153" s="2" t="n">
        <v>12</v>
      </c>
      <c r="X1153" s="2"/>
      <c r="Y1153" s="2"/>
      <c r="Z1153" s="2"/>
      <c r="AA1153" s="2"/>
      <c r="AB1153" s="2"/>
      <c r="AC1153" s="2"/>
      <c r="AD1153" s="2"/>
      <c r="AE1153" s="2"/>
      <c r="AF1153" s="2"/>
      <c r="AG1153" s="2" t="s">
        <v>11824</v>
      </c>
      <c r="AH1153" s="2"/>
      <c r="AI1153" s="2"/>
      <c r="AJ1153" s="2"/>
      <c r="AK1153" s="2"/>
      <c r="AL1153" s="2"/>
      <c r="AM1153" s="2"/>
      <c r="AN1153" s="2" t="s">
        <v>87</v>
      </c>
      <c r="AO1153" s="2" t="s">
        <v>11825</v>
      </c>
      <c r="AP1153" s="2" t="s">
        <v>1429</v>
      </c>
    </row>
    <row r="1154" customFormat="false" ht="15" hidden="false" customHeight="false" outlineLevel="0" collapsed="false">
      <c r="A1154" s="8" t="s">
        <v>11826</v>
      </c>
      <c r="B1154" s="8" t="s">
        <v>11826</v>
      </c>
      <c r="C1154" s="2" t="s">
        <v>11827</v>
      </c>
      <c r="D1154" s="2" t="s">
        <v>3070</v>
      </c>
      <c r="E1154" s="2" t="s">
        <v>3071</v>
      </c>
      <c r="F1154" s="9" t="n">
        <f aca="false">Precios!N1154</f>
        <v>117</v>
      </c>
      <c r="G1154" s="2" t="n">
        <v>189</v>
      </c>
      <c r="H1154" s="10" t="str">
        <f aca="false">Parámetros!$B$28</f>
        <v>Nuevo</v>
      </c>
      <c r="I1154" s="10" t="str">
        <f aca="false">Parámetros!$B$29</f>
        <v>Clásica</v>
      </c>
      <c r="J1154" s="11" t="s">
        <v>11828</v>
      </c>
      <c r="K1154" s="10" t="str">
        <f aca="false">Parámetros!$B$30</f>
        <v>Mercado Envíos</v>
      </c>
      <c r="L1154" s="2" t="str">
        <f aca="false">IF(F1154&gt;=Parámetros!$B$7,"Envío gratis (obligatorio en Mercado Libre)",Parámetros!$B$31)</f>
        <v>A cargo del comprador</v>
      </c>
      <c r="M1154" s="10" t="str">
        <f aca="false">Parámetros!$B$32</f>
        <v>No acepto</v>
      </c>
      <c r="N1154" s="10" t="str">
        <f aca="false">Parámetros!$B$33</f>
        <v>Sin garantía</v>
      </c>
      <c r="O1154" s="2"/>
      <c r="P1154" s="2" t="s">
        <v>3073</v>
      </c>
      <c r="Q1154" s="2" t="s">
        <v>594</v>
      </c>
      <c r="R1154" s="2" t="s">
        <v>3074</v>
      </c>
      <c r="S1154" s="2" t="s">
        <v>11829</v>
      </c>
      <c r="T1154" s="2" t="s">
        <v>11830</v>
      </c>
      <c r="U1154" s="2" t="n">
        <v>300</v>
      </c>
      <c r="V1154" s="2" t="s">
        <v>77</v>
      </c>
      <c r="W1154" s="2" t="n">
        <v>1</v>
      </c>
      <c r="X1154" s="2"/>
      <c r="Y1154" s="2"/>
      <c r="Z1154" s="2"/>
      <c r="AA1154" s="2" t="s">
        <v>1242</v>
      </c>
      <c r="AB1154" s="2"/>
      <c r="AC1154" s="2"/>
      <c r="AD1154" s="2"/>
      <c r="AE1154" s="2" t="s">
        <v>5907</v>
      </c>
      <c r="AF1154" s="2"/>
      <c r="AG1154" s="2" t="s">
        <v>11831</v>
      </c>
      <c r="AH1154" s="2" t="s">
        <v>11832</v>
      </c>
      <c r="AI1154" s="2"/>
      <c r="AJ1154" s="2"/>
      <c r="AK1154" s="2"/>
      <c r="AL1154" s="2"/>
      <c r="AM1154" s="2"/>
      <c r="AN1154" s="2" t="s">
        <v>172</v>
      </c>
      <c r="AO1154" s="2" t="s">
        <v>11833</v>
      </c>
      <c r="AP1154" s="2" t="s">
        <v>89</v>
      </c>
    </row>
    <row r="1155" customFormat="false" ht="15" hidden="false" customHeight="false" outlineLevel="0" collapsed="false">
      <c r="A1155" s="8" t="s">
        <v>11834</v>
      </c>
      <c r="B1155" s="8" t="s">
        <v>11834</v>
      </c>
      <c r="C1155" s="2" t="s">
        <v>11835</v>
      </c>
      <c r="D1155" s="2" t="s">
        <v>141</v>
      </c>
      <c r="E1155" s="2" t="s">
        <v>142</v>
      </c>
      <c r="F1155" s="9" t="n">
        <f aca="false">Precios!N1155</f>
        <v>395</v>
      </c>
      <c r="G1155" s="2" t="n">
        <v>22</v>
      </c>
      <c r="H1155" s="10" t="str">
        <f aca="false">Parámetros!$B$28</f>
        <v>Nuevo</v>
      </c>
      <c r="I1155" s="10" t="str">
        <f aca="false">Parámetros!$B$29</f>
        <v>Clásica</v>
      </c>
      <c r="J1155" s="11" t="s">
        <v>11836</v>
      </c>
      <c r="K1155" s="10" t="str">
        <f aca="false">Parámetros!$B$30</f>
        <v>Mercado Envíos</v>
      </c>
      <c r="L1155" s="2" t="str">
        <f aca="false">IF(F1155&gt;=Parámetros!$B$7,"Envío gratis (obligatorio en Mercado Libre)",Parámetros!$B$31)</f>
        <v>Envío gratis (obligatorio en Mercado Libre)</v>
      </c>
      <c r="M1155" s="10" t="str">
        <f aca="false">Parámetros!$B$32</f>
        <v>No acepto</v>
      </c>
      <c r="N1155" s="10" t="str">
        <f aca="false">Parámetros!$B$33</f>
        <v>Sin garantía</v>
      </c>
      <c r="O1155" s="2"/>
      <c r="P1155" s="2" t="s">
        <v>11014</v>
      </c>
      <c r="Q1155" s="2" t="s">
        <v>1573</v>
      </c>
      <c r="R1155" s="2"/>
      <c r="S1155" s="2"/>
      <c r="T1155" s="2" t="s">
        <v>11837</v>
      </c>
      <c r="U1155" s="2" t="n">
        <v>100</v>
      </c>
      <c r="V1155" s="2" t="s">
        <v>77</v>
      </c>
      <c r="W1155" s="2" t="n">
        <v>1</v>
      </c>
      <c r="X1155" s="2" t="s">
        <v>11838</v>
      </c>
      <c r="Y1155" s="2" t="s">
        <v>11839</v>
      </c>
      <c r="Z1155" s="2" t="s">
        <v>133</v>
      </c>
      <c r="AA1155" s="2"/>
      <c r="AB1155" s="2"/>
      <c r="AC1155" s="2"/>
      <c r="AD1155" s="2"/>
      <c r="AE1155" s="2"/>
      <c r="AF1155" s="2" t="s">
        <v>11840</v>
      </c>
      <c r="AG1155" s="2" t="s">
        <v>11841</v>
      </c>
      <c r="AH1155" s="2" t="s">
        <v>11842</v>
      </c>
      <c r="AI1155" s="2"/>
      <c r="AJ1155" s="2"/>
      <c r="AK1155" s="2"/>
      <c r="AL1155" s="2"/>
      <c r="AM1155" s="2"/>
      <c r="AN1155" s="2" t="s">
        <v>87</v>
      </c>
      <c r="AO1155" s="2" t="s">
        <v>11843</v>
      </c>
      <c r="AP1155" s="2" t="s">
        <v>89</v>
      </c>
    </row>
    <row r="1156" customFormat="false" ht="15" hidden="false" customHeight="false" outlineLevel="0" collapsed="false">
      <c r="A1156" s="8" t="s">
        <v>11844</v>
      </c>
      <c r="B1156" s="8" t="s">
        <v>11844</v>
      </c>
      <c r="C1156" s="2" t="s">
        <v>11845</v>
      </c>
      <c r="D1156" s="2" t="s">
        <v>1641</v>
      </c>
      <c r="E1156" s="2" t="s">
        <v>1642</v>
      </c>
      <c r="F1156" s="9" t="n">
        <f aca="false">Precios!N1156</f>
        <v>339</v>
      </c>
      <c r="G1156" s="2" t="n">
        <v>68</v>
      </c>
      <c r="H1156" s="10" t="str">
        <f aca="false">Parámetros!$B$28</f>
        <v>Nuevo</v>
      </c>
      <c r="I1156" s="10" t="str">
        <f aca="false">Parámetros!$B$29</f>
        <v>Clásica</v>
      </c>
      <c r="J1156" s="11" t="s">
        <v>11846</v>
      </c>
      <c r="K1156" s="10" t="str">
        <f aca="false">Parámetros!$B$30</f>
        <v>Mercado Envíos</v>
      </c>
      <c r="L1156" s="2" t="str">
        <f aca="false">IF(F1156&gt;=Parámetros!$B$7,"Envío gratis (obligatorio en Mercado Libre)",Parámetros!$B$31)</f>
        <v>Envío gratis (obligatorio en Mercado Libre)</v>
      </c>
      <c r="M1156" s="10" t="str">
        <f aca="false">Parámetros!$B$32</f>
        <v>No acepto</v>
      </c>
      <c r="N1156" s="10" t="str">
        <f aca="false">Parámetros!$B$33</f>
        <v>Sin garantía</v>
      </c>
      <c r="O1156" s="2"/>
      <c r="P1156" s="2" t="s">
        <v>3904</v>
      </c>
      <c r="Q1156" s="2" t="s">
        <v>830</v>
      </c>
      <c r="R1156" s="2"/>
      <c r="S1156" s="2"/>
      <c r="T1156" s="2" t="s">
        <v>11847</v>
      </c>
      <c r="U1156" s="2" t="n">
        <v>15</v>
      </c>
      <c r="V1156" s="2" t="s">
        <v>100</v>
      </c>
      <c r="W1156" s="2" t="n">
        <v>1</v>
      </c>
      <c r="X1156" s="2" t="s">
        <v>11848</v>
      </c>
      <c r="Y1156" s="2" t="s">
        <v>11849</v>
      </c>
      <c r="Z1156" s="2" t="s">
        <v>7653</v>
      </c>
      <c r="AA1156" s="2"/>
      <c r="AB1156" s="2"/>
      <c r="AC1156" s="2"/>
      <c r="AD1156" s="2"/>
      <c r="AE1156" s="2"/>
      <c r="AF1156" s="2"/>
      <c r="AG1156" s="2" t="s">
        <v>11850</v>
      </c>
      <c r="AH1156" s="2" t="s">
        <v>11851</v>
      </c>
      <c r="AI1156" s="2" t="s">
        <v>11852</v>
      </c>
      <c r="AJ1156" s="2"/>
      <c r="AK1156" s="2"/>
      <c r="AL1156" s="2"/>
      <c r="AM1156" s="2"/>
      <c r="AN1156" s="2" t="s">
        <v>87</v>
      </c>
      <c r="AO1156" s="2" t="s">
        <v>11853</v>
      </c>
      <c r="AP1156" s="2" t="s">
        <v>89</v>
      </c>
    </row>
    <row r="1157" customFormat="false" ht="15" hidden="false" customHeight="false" outlineLevel="0" collapsed="false">
      <c r="A1157" s="8" t="s">
        <v>11854</v>
      </c>
      <c r="B1157" s="8" t="s">
        <v>11854</v>
      </c>
      <c r="C1157" s="2" t="s">
        <v>11855</v>
      </c>
      <c r="D1157" s="2" t="s">
        <v>448</v>
      </c>
      <c r="E1157" s="2" t="s">
        <v>449</v>
      </c>
      <c r="F1157" s="9" t="n">
        <f aca="false">Precios!N1157</f>
        <v>953</v>
      </c>
      <c r="G1157" s="2" t="n">
        <v>40</v>
      </c>
      <c r="H1157" s="10" t="str">
        <f aca="false">Parámetros!$B$28</f>
        <v>Nuevo</v>
      </c>
      <c r="I1157" s="10" t="str">
        <f aca="false">Parámetros!$B$29</f>
        <v>Clásica</v>
      </c>
      <c r="J1157" s="11" t="s">
        <v>11856</v>
      </c>
      <c r="K1157" s="10" t="str">
        <f aca="false">Parámetros!$B$30</f>
        <v>Mercado Envíos</v>
      </c>
      <c r="L1157" s="2" t="str">
        <f aca="false">IF(F1157&gt;=Parámetros!$B$7,"Envío gratis (obligatorio en Mercado Libre)",Parámetros!$B$31)</f>
        <v>Envío gratis (obligatorio en Mercado Libre)</v>
      </c>
      <c r="M1157" s="10" t="str">
        <f aca="false">Parámetros!$B$32</f>
        <v>No acepto</v>
      </c>
      <c r="N1157" s="10" t="str">
        <f aca="false">Parámetros!$B$33</f>
        <v>Sin garantía</v>
      </c>
      <c r="O1157" s="2"/>
      <c r="P1157" s="2" t="s">
        <v>1954</v>
      </c>
      <c r="Q1157" s="2" t="s">
        <v>830</v>
      </c>
      <c r="R1157" s="2"/>
      <c r="S1157" s="2"/>
      <c r="T1157" s="2" t="s">
        <v>11857</v>
      </c>
      <c r="U1157" s="2" t="n">
        <v>100</v>
      </c>
      <c r="V1157" s="2" t="s">
        <v>77</v>
      </c>
      <c r="W1157" s="2" t="n">
        <v>1</v>
      </c>
      <c r="X1157" s="2" t="s">
        <v>1956</v>
      </c>
      <c r="Y1157" s="2" t="s">
        <v>11858</v>
      </c>
      <c r="Z1157" s="2" t="s">
        <v>133</v>
      </c>
      <c r="AA1157" s="2"/>
      <c r="AB1157" s="2"/>
      <c r="AC1157" s="2"/>
      <c r="AD1157" s="2"/>
      <c r="AE1157" s="2"/>
      <c r="AF1157" s="2" t="s">
        <v>11859</v>
      </c>
      <c r="AG1157" s="2" t="s">
        <v>11860</v>
      </c>
      <c r="AH1157" s="2" t="s">
        <v>11861</v>
      </c>
      <c r="AI1157" s="2" t="s">
        <v>11862</v>
      </c>
      <c r="AJ1157" s="2"/>
      <c r="AK1157" s="2"/>
      <c r="AL1157" s="2"/>
      <c r="AM1157" s="2"/>
      <c r="AN1157" s="2" t="s">
        <v>87</v>
      </c>
      <c r="AO1157" s="2" t="s">
        <v>11863</v>
      </c>
      <c r="AP1157" s="2" t="s">
        <v>89</v>
      </c>
    </row>
    <row r="1158" customFormat="false" ht="15" hidden="false" customHeight="false" outlineLevel="0" collapsed="false">
      <c r="A1158" s="8" t="s">
        <v>11864</v>
      </c>
      <c r="B1158" s="8" t="s">
        <v>11864</v>
      </c>
      <c r="C1158" s="2" t="s">
        <v>11865</v>
      </c>
      <c r="D1158" s="2" t="s">
        <v>542</v>
      </c>
      <c r="E1158" s="2" t="s">
        <v>543</v>
      </c>
      <c r="F1158" s="9" t="n">
        <f aca="false">Precios!N1158</f>
        <v>357</v>
      </c>
      <c r="G1158" s="2" t="n">
        <v>41</v>
      </c>
      <c r="H1158" s="10" t="str">
        <f aca="false">Parámetros!$B$28</f>
        <v>Nuevo</v>
      </c>
      <c r="I1158" s="10" t="str">
        <f aca="false">Parámetros!$B$29</f>
        <v>Clásica</v>
      </c>
      <c r="J1158" s="11" t="s">
        <v>11866</v>
      </c>
      <c r="K1158" s="10" t="str">
        <f aca="false">Parámetros!$B$30</f>
        <v>Mercado Envíos</v>
      </c>
      <c r="L1158" s="2" t="str">
        <f aca="false">IF(F1158&gt;=Parámetros!$B$7,"Envío gratis (obligatorio en Mercado Libre)",Parámetros!$B$31)</f>
        <v>Envío gratis (obligatorio en Mercado Libre)</v>
      </c>
      <c r="M1158" s="10" t="str">
        <f aca="false">Parámetros!$B$32</f>
        <v>No acepto</v>
      </c>
      <c r="N1158" s="10" t="str">
        <f aca="false">Parámetros!$B$33</f>
        <v>Sin garantía</v>
      </c>
      <c r="O1158" s="2"/>
      <c r="P1158" s="2" t="s">
        <v>1610</v>
      </c>
      <c r="Q1158" s="2" t="s">
        <v>349</v>
      </c>
      <c r="R1158" s="2"/>
      <c r="S1158" s="2"/>
      <c r="T1158" s="2" t="s">
        <v>11867</v>
      </c>
      <c r="U1158" s="2" t="n">
        <v>50</v>
      </c>
      <c r="V1158" s="2" t="s">
        <v>130</v>
      </c>
      <c r="W1158" s="2" t="n">
        <v>50</v>
      </c>
      <c r="X1158" s="2" t="s">
        <v>1611</v>
      </c>
      <c r="Y1158" s="2" t="s">
        <v>11868</v>
      </c>
      <c r="Z1158" s="2" t="s">
        <v>133</v>
      </c>
      <c r="AA1158" s="2"/>
      <c r="AB1158" s="2"/>
      <c r="AC1158" s="2"/>
      <c r="AD1158" s="2"/>
      <c r="AE1158" s="2"/>
      <c r="AF1158" s="2" t="s">
        <v>1702</v>
      </c>
      <c r="AG1158" s="2" t="s">
        <v>11869</v>
      </c>
      <c r="AH1158" s="2" t="s">
        <v>11870</v>
      </c>
      <c r="AI1158" s="2" t="s">
        <v>11871</v>
      </c>
      <c r="AJ1158" s="2"/>
      <c r="AK1158" s="2"/>
      <c r="AL1158" s="2"/>
      <c r="AM1158" s="2"/>
      <c r="AN1158" s="2" t="s">
        <v>87</v>
      </c>
      <c r="AO1158" s="2" t="s">
        <v>11872</v>
      </c>
      <c r="AP1158" s="2" t="s">
        <v>89</v>
      </c>
    </row>
    <row r="1159" customFormat="false" ht="15" hidden="false" customHeight="false" outlineLevel="0" collapsed="false">
      <c r="A1159" s="8" t="s">
        <v>11873</v>
      </c>
      <c r="B1159" s="8" t="s">
        <v>11873</v>
      </c>
      <c r="C1159" s="2" t="s">
        <v>11874</v>
      </c>
      <c r="D1159" s="2" t="s">
        <v>5988</v>
      </c>
      <c r="E1159" s="2" t="s">
        <v>5989</v>
      </c>
      <c r="F1159" s="9" t="n">
        <f aca="false">Precios!N1159</f>
        <v>96</v>
      </c>
      <c r="G1159" s="2" t="n">
        <v>500</v>
      </c>
      <c r="H1159" s="10" t="str">
        <f aca="false">Parámetros!$B$28</f>
        <v>Nuevo</v>
      </c>
      <c r="I1159" s="10" t="str">
        <f aca="false">Parámetros!$B$29</f>
        <v>Clásica</v>
      </c>
      <c r="J1159" s="11" t="s">
        <v>11875</v>
      </c>
      <c r="K1159" s="10" t="str">
        <f aca="false">Parámetros!$B$30</f>
        <v>Mercado Envíos</v>
      </c>
      <c r="L1159" s="2" t="str">
        <f aca="false">IF(F1159&gt;=Parámetros!$B$7,"Envío gratis (obligatorio en Mercado Libre)",Parámetros!$B$31)</f>
        <v>A cargo del comprador</v>
      </c>
      <c r="M1159" s="10" t="str">
        <f aca="false">Parámetros!$B$32</f>
        <v>No acepto</v>
      </c>
      <c r="N1159" s="10" t="str">
        <f aca="false">Parámetros!$B$33</f>
        <v>Sin garantía</v>
      </c>
      <c r="O1159" s="2"/>
      <c r="P1159" s="2" t="s">
        <v>6506</v>
      </c>
      <c r="Q1159" s="2" t="s">
        <v>594</v>
      </c>
      <c r="R1159" s="2" t="s">
        <v>11876</v>
      </c>
      <c r="S1159" s="2" t="s">
        <v>11877</v>
      </c>
      <c r="T1159" s="2" t="s">
        <v>6545</v>
      </c>
      <c r="U1159" s="2" t="n">
        <v>150</v>
      </c>
      <c r="V1159" s="2" t="s">
        <v>77</v>
      </c>
      <c r="W1159" s="2" t="n">
        <v>1</v>
      </c>
      <c r="X1159" s="2"/>
      <c r="Y1159" s="2"/>
      <c r="Z1159" s="2"/>
      <c r="AA1159" s="2"/>
      <c r="AB1159" s="2"/>
      <c r="AC1159" s="2" t="s">
        <v>11878</v>
      </c>
      <c r="AD1159" s="2" t="s">
        <v>1000</v>
      </c>
      <c r="AE1159" s="2"/>
      <c r="AF1159" s="2"/>
      <c r="AG1159" s="2" t="s">
        <v>11879</v>
      </c>
      <c r="AH1159" s="2" t="s">
        <v>11880</v>
      </c>
      <c r="AI1159" s="2" t="s">
        <v>11881</v>
      </c>
      <c r="AJ1159" s="2"/>
      <c r="AK1159" s="2"/>
      <c r="AL1159" s="2"/>
      <c r="AM1159" s="2"/>
      <c r="AN1159" s="2" t="s">
        <v>172</v>
      </c>
      <c r="AO1159" s="2" t="s">
        <v>11882</v>
      </c>
      <c r="AP1159" s="2" t="s">
        <v>89</v>
      </c>
    </row>
    <row r="1160" customFormat="false" ht="15" hidden="false" customHeight="false" outlineLevel="0" collapsed="false">
      <c r="A1160" s="8" t="s">
        <v>11883</v>
      </c>
      <c r="B1160" s="8" t="s">
        <v>11883</v>
      </c>
      <c r="C1160" s="2" t="s">
        <v>11884</v>
      </c>
      <c r="D1160" s="2" t="s">
        <v>4135</v>
      </c>
      <c r="E1160" s="2" t="s">
        <v>4136</v>
      </c>
      <c r="F1160" s="9" t="n">
        <f aca="false">Precios!N1160</f>
        <v>73</v>
      </c>
      <c r="G1160" s="2" t="n">
        <v>1605</v>
      </c>
      <c r="H1160" s="10" t="str">
        <f aca="false">Parámetros!$B$28</f>
        <v>Nuevo</v>
      </c>
      <c r="I1160" s="10" t="str">
        <f aca="false">Parámetros!$B$29</f>
        <v>Clásica</v>
      </c>
      <c r="J1160" s="11" t="s">
        <v>11885</v>
      </c>
      <c r="K1160" s="10" t="str">
        <f aca="false">Parámetros!$B$30</f>
        <v>Mercado Envíos</v>
      </c>
      <c r="L1160" s="2" t="str">
        <f aca="false">IF(F1160&gt;=Parámetros!$B$7,"Envío gratis (obligatorio en Mercado Libre)",Parámetros!$B$31)</f>
        <v>A cargo del comprador</v>
      </c>
      <c r="M1160" s="10" t="str">
        <f aca="false">Parámetros!$B$32</f>
        <v>No acepto</v>
      </c>
      <c r="N1160" s="10" t="str">
        <f aca="false">Parámetros!$B$33</f>
        <v>Sin garantía</v>
      </c>
      <c r="O1160" s="2"/>
      <c r="P1160" s="2" t="s">
        <v>1526</v>
      </c>
      <c r="Q1160" s="2" t="s">
        <v>332</v>
      </c>
      <c r="R1160" s="2" t="s">
        <v>11886</v>
      </c>
      <c r="S1160" s="2" t="s">
        <v>11887</v>
      </c>
      <c r="T1160" s="2" t="s">
        <v>11888</v>
      </c>
      <c r="U1160" s="2" t="n">
        <v>2</v>
      </c>
      <c r="V1160" s="2" t="s">
        <v>168</v>
      </c>
      <c r="W1160" s="2" t="n">
        <v>2</v>
      </c>
      <c r="X1160" s="2"/>
      <c r="Y1160" s="2"/>
      <c r="Z1160" s="2"/>
      <c r="AA1160" s="2"/>
      <c r="AB1160" s="2"/>
      <c r="AC1160" s="2"/>
      <c r="AD1160" s="2"/>
      <c r="AE1160" s="2"/>
      <c r="AF1160" s="2"/>
      <c r="AG1160" s="2" t="s">
        <v>11889</v>
      </c>
      <c r="AH1160" s="2" t="s">
        <v>11890</v>
      </c>
      <c r="AI1160" s="2"/>
      <c r="AJ1160" s="2"/>
      <c r="AK1160" s="2"/>
      <c r="AL1160" s="2"/>
      <c r="AM1160" s="2"/>
      <c r="AN1160" s="2" t="s">
        <v>172</v>
      </c>
      <c r="AO1160" s="2" t="s">
        <v>11891</v>
      </c>
      <c r="AP1160" s="2" t="s">
        <v>89</v>
      </c>
    </row>
    <row r="1161" customFormat="false" ht="15" hidden="false" customHeight="false" outlineLevel="0" collapsed="false">
      <c r="A1161" s="8" t="s">
        <v>11892</v>
      </c>
      <c r="B1161" s="8" t="s">
        <v>11892</v>
      </c>
      <c r="C1161" s="2" t="s">
        <v>11893</v>
      </c>
      <c r="D1161" s="2" t="s">
        <v>704</v>
      </c>
      <c r="E1161" s="2" t="s">
        <v>705</v>
      </c>
      <c r="F1161" s="9" t="n">
        <f aca="false">Precios!N1161</f>
        <v>166</v>
      </c>
      <c r="G1161" s="2" t="n">
        <v>0</v>
      </c>
      <c r="H1161" s="10" t="str">
        <f aca="false">Parámetros!$B$28</f>
        <v>Nuevo</v>
      </c>
      <c r="I1161" s="10" t="str">
        <f aca="false">Parámetros!$B$29</f>
        <v>Clásica</v>
      </c>
      <c r="J1161" s="11" t="s">
        <v>11894</v>
      </c>
      <c r="K1161" s="10" t="str">
        <f aca="false">Parámetros!$B$30</f>
        <v>Mercado Envíos</v>
      </c>
      <c r="L1161" s="2" t="str">
        <f aca="false">IF(F1161&gt;=Parámetros!$B$7,"Envío gratis (obligatorio en Mercado Libre)",Parámetros!$B$31)</f>
        <v>A cargo del comprador</v>
      </c>
      <c r="M1161" s="10" t="str">
        <f aca="false">Parámetros!$B$32</f>
        <v>No acepto</v>
      </c>
      <c r="N1161" s="10" t="str">
        <f aca="false">Parámetros!$B$33</f>
        <v>Sin garantía</v>
      </c>
      <c r="O1161" s="2"/>
      <c r="P1161" s="2" t="s">
        <v>11895</v>
      </c>
      <c r="Q1161" s="2"/>
      <c r="R1161" s="2" t="s">
        <v>11895</v>
      </c>
      <c r="S1161" s="2" t="s">
        <v>11896</v>
      </c>
      <c r="T1161" s="2" t="s">
        <v>11897</v>
      </c>
      <c r="U1161" s="2" t="n">
        <v>125</v>
      </c>
      <c r="V1161" s="2" t="s">
        <v>77</v>
      </c>
      <c r="W1161" s="2" t="n">
        <v>1</v>
      </c>
      <c r="X1161" s="2" t="s">
        <v>11898</v>
      </c>
      <c r="Y1161" s="2" t="s">
        <v>11899</v>
      </c>
      <c r="Z1161" s="2" t="s">
        <v>133</v>
      </c>
      <c r="AA1161" s="2" t="s">
        <v>81</v>
      </c>
      <c r="AB1161" s="2"/>
      <c r="AC1161" s="2"/>
      <c r="AD1161" s="2"/>
      <c r="AE1161" s="2"/>
      <c r="AF1161" s="2"/>
      <c r="AG1161" s="2" t="s">
        <v>11900</v>
      </c>
      <c r="AH1161" s="2" t="s">
        <v>11901</v>
      </c>
      <c r="AI1161" s="2"/>
      <c r="AJ1161" s="2"/>
      <c r="AK1161" s="2"/>
      <c r="AL1161" s="2"/>
      <c r="AM1161" s="2"/>
      <c r="AN1161" s="2" t="s">
        <v>87</v>
      </c>
      <c r="AO1161" s="2" t="s">
        <v>11902</v>
      </c>
      <c r="AP1161" s="2" t="s">
        <v>89</v>
      </c>
    </row>
    <row r="1162" customFormat="false" ht="15" hidden="false" customHeight="false" outlineLevel="0" collapsed="false">
      <c r="A1162" s="8" t="s">
        <v>11903</v>
      </c>
      <c r="B1162" s="8" t="s">
        <v>11903</v>
      </c>
      <c r="C1162" s="2" t="s">
        <v>11904</v>
      </c>
      <c r="D1162" s="2" t="s">
        <v>4135</v>
      </c>
      <c r="E1162" s="2" t="s">
        <v>4136</v>
      </c>
      <c r="F1162" s="9" t="n">
        <f aca="false">Precios!N1162</f>
        <v>61</v>
      </c>
      <c r="G1162" s="2" t="n">
        <v>302</v>
      </c>
      <c r="H1162" s="10" t="str">
        <f aca="false">Parámetros!$B$28</f>
        <v>Nuevo</v>
      </c>
      <c r="I1162" s="10" t="str">
        <f aca="false">Parámetros!$B$29</f>
        <v>Clásica</v>
      </c>
      <c r="J1162" s="11" t="s">
        <v>11905</v>
      </c>
      <c r="K1162" s="10" t="str">
        <f aca="false">Parámetros!$B$30</f>
        <v>Mercado Envíos</v>
      </c>
      <c r="L1162" s="2" t="str">
        <f aca="false">IF(F1162&gt;=Parámetros!$B$7,"Envío gratis (obligatorio en Mercado Libre)",Parámetros!$B$31)</f>
        <v>A cargo del comprador</v>
      </c>
      <c r="M1162" s="10" t="str">
        <f aca="false">Parámetros!$B$32</f>
        <v>No acepto</v>
      </c>
      <c r="N1162" s="10" t="str">
        <f aca="false">Parámetros!$B$33</f>
        <v>Sin garantía</v>
      </c>
      <c r="O1162" s="2"/>
      <c r="P1162" s="2" t="s">
        <v>1526</v>
      </c>
      <c r="Q1162" s="2" t="s">
        <v>332</v>
      </c>
      <c r="R1162" s="2" t="s">
        <v>11886</v>
      </c>
      <c r="S1162" s="2" t="s">
        <v>11887</v>
      </c>
      <c r="T1162" s="2" t="s">
        <v>11906</v>
      </c>
      <c r="U1162" s="2" t="n">
        <v>1</v>
      </c>
      <c r="V1162" s="2" t="s">
        <v>168</v>
      </c>
      <c r="W1162" s="2" t="n">
        <v>1</v>
      </c>
      <c r="X1162" s="2"/>
      <c r="Y1162" s="2"/>
      <c r="Z1162" s="2"/>
      <c r="AA1162" s="2"/>
      <c r="AB1162" s="2"/>
      <c r="AC1162" s="2"/>
      <c r="AD1162" s="2"/>
      <c r="AE1162" s="2"/>
      <c r="AF1162" s="2"/>
      <c r="AG1162" s="2" t="s">
        <v>11907</v>
      </c>
      <c r="AH1162" s="2" t="s">
        <v>11908</v>
      </c>
      <c r="AI1162" s="2"/>
      <c r="AJ1162" s="2"/>
      <c r="AK1162" s="2"/>
      <c r="AL1162" s="2"/>
      <c r="AM1162" s="2"/>
      <c r="AN1162" s="2" t="s">
        <v>172</v>
      </c>
      <c r="AO1162" s="2" t="s">
        <v>11909</v>
      </c>
      <c r="AP1162" s="2" t="s">
        <v>89</v>
      </c>
    </row>
    <row r="1163" customFormat="false" ht="15" hidden="false" customHeight="false" outlineLevel="0" collapsed="false">
      <c r="A1163" s="8" t="s">
        <v>11910</v>
      </c>
      <c r="B1163" s="8" t="s">
        <v>11910</v>
      </c>
      <c r="C1163" s="2" t="s">
        <v>11911</v>
      </c>
      <c r="D1163" s="2" t="s">
        <v>141</v>
      </c>
      <c r="E1163" s="2" t="s">
        <v>142</v>
      </c>
      <c r="F1163" s="9" t="n">
        <f aca="false">Precios!N1163</f>
        <v>303</v>
      </c>
      <c r="G1163" s="2" t="n">
        <v>48</v>
      </c>
      <c r="H1163" s="10" t="str">
        <f aca="false">Parámetros!$B$28</f>
        <v>Nuevo</v>
      </c>
      <c r="I1163" s="10" t="str">
        <f aca="false">Parámetros!$B$29</f>
        <v>Clásica</v>
      </c>
      <c r="J1163" s="11" t="s">
        <v>11912</v>
      </c>
      <c r="K1163" s="10" t="str">
        <f aca="false">Parámetros!$B$30</f>
        <v>Mercado Envíos</v>
      </c>
      <c r="L1163" s="2" t="str">
        <f aca="false">IF(F1163&gt;=Parámetros!$B$7,"Envío gratis (obligatorio en Mercado Libre)",Parámetros!$B$31)</f>
        <v>Envío gratis (obligatorio en Mercado Libre)</v>
      </c>
      <c r="M1163" s="10" t="str">
        <f aca="false">Parámetros!$B$32</f>
        <v>No acepto</v>
      </c>
      <c r="N1163" s="10" t="str">
        <f aca="false">Parámetros!$B$33</f>
        <v>Sin garantía</v>
      </c>
      <c r="O1163" s="2"/>
      <c r="P1163" s="2" t="s">
        <v>7010</v>
      </c>
      <c r="Q1163" s="2" t="s">
        <v>874</v>
      </c>
      <c r="R1163" s="2" t="s">
        <v>7010</v>
      </c>
      <c r="S1163" s="2"/>
      <c r="T1163" s="2" t="s">
        <v>7668</v>
      </c>
      <c r="U1163" s="2" t="n">
        <v>60</v>
      </c>
      <c r="V1163" s="2" t="s">
        <v>130</v>
      </c>
      <c r="W1163" s="2" t="n">
        <v>60</v>
      </c>
      <c r="X1163" s="2" t="s">
        <v>1074</v>
      </c>
      <c r="Y1163" s="2" t="s">
        <v>843</v>
      </c>
      <c r="Z1163" s="2" t="s">
        <v>133</v>
      </c>
      <c r="AA1163" s="2"/>
      <c r="AB1163" s="2"/>
      <c r="AC1163" s="2"/>
      <c r="AD1163" s="2"/>
      <c r="AE1163" s="2"/>
      <c r="AF1163" s="2" t="s">
        <v>11784</v>
      </c>
      <c r="AG1163" s="2" t="s">
        <v>11785</v>
      </c>
      <c r="AH1163" s="2" t="s">
        <v>11913</v>
      </c>
      <c r="AI1163" s="2" t="s">
        <v>11914</v>
      </c>
      <c r="AJ1163" s="2"/>
      <c r="AK1163" s="2"/>
      <c r="AL1163" s="2"/>
      <c r="AM1163" s="2"/>
      <c r="AN1163" s="2" t="s">
        <v>87</v>
      </c>
      <c r="AO1163" s="2" t="s">
        <v>11915</v>
      </c>
      <c r="AP1163" s="2" t="s">
        <v>89</v>
      </c>
    </row>
    <row r="1164" customFormat="false" ht="15" hidden="false" customHeight="false" outlineLevel="0" collapsed="false">
      <c r="A1164" s="8" t="s">
        <v>11916</v>
      </c>
      <c r="B1164" s="8" t="s">
        <v>11916</v>
      </c>
      <c r="C1164" s="2" t="s">
        <v>11917</v>
      </c>
      <c r="D1164" s="2" t="s">
        <v>3796</v>
      </c>
      <c r="E1164" s="2" t="s">
        <v>3797</v>
      </c>
      <c r="F1164" s="9" t="n">
        <f aca="false">Precios!N1164</f>
        <v>179</v>
      </c>
      <c r="G1164" s="2" t="n">
        <v>216</v>
      </c>
      <c r="H1164" s="10" t="str">
        <f aca="false">Parámetros!$B$28</f>
        <v>Nuevo</v>
      </c>
      <c r="I1164" s="10" t="str">
        <f aca="false">Parámetros!$B$29</f>
        <v>Clásica</v>
      </c>
      <c r="J1164" s="11" t="s">
        <v>11918</v>
      </c>
      <c r="K1164" s="10" t="str">
        <f aca="false">Parámetros!$B$30</f>
        <v>Mercado Envíos</v>
      </c>
      <c r="L1164" s="2" t="str">
        <f aca="false">IF(F1164&gt;=Parámetros!$B$7,"Envío gratis (obligatorio en Mercado Libre)",Parámetros!$B$31)</f>
        <v>A cargo del comprador</v>
      </c>
      <c r="M1164" s="10" t="str">
        <f aca="false">Parámetros!$B$32</f>
        <v>No acepto</v>
      </c>
      <c r="N1164" s="10" t="str">
        <f aca="false">Parámetros!$B$33</f>
        <v>Sin garantía</v>
      </c>
      <c r="O1164" s="2"/>
      <c r="P1164" s="2" t="s">
        <v>11919</v>
      </c>
      <c r="Q1164" s="2" t="s">
        <v>11920</v>
      </c>
      <c r="R1164" s="2" t="s">
        <v>11919</v>
      </c>
      <c r="S1164" s="2"/>
      <c r="T1164" s="2" t="s">
        <v>4977</v>
      </c>
      <c r="U1164" s="2" t="n">
        <v>28</v>
      </c>
      <c r="V1164" s="2" t="s">
        <v>130</v>
      </c>
      <c r="W1164" s="2" t="n">
        <v>28</v>
      </c>
      <c r="X1164" s="2" t="s">
        <v>8446</v>
      </c>
      <c r="Y1164" s="2" t="s">
        <v>11035</v>
      </c>
      <c r="Z1164" s="2" t="s">
        <v>133</v>
      </c>
      <c r="AA1164" s="2"/>
      <c r="AB1164" s="2"/>
      <c r="AC1164" s="2"/>
      <c r="AD1164" s="2"/>
      <c r="AE1164" s="2"/>
      <c r="AF1164" s="2"/>
      <c r="AG1164" s="2" t="s">
        <v>11921</v>
      </c>
      <c r="AH1164" s="2" t="s">
        <v>11922</v>
      </c>
      <c r="AI1164" s="2"/>
      <c r="AJ1164" s="2"/>
      <c r="AK1164" s="2"/>
      <c r="AL1164" s="2"/>
      <c r="AM1164" s="2"/>
      <c r="AN1164" s="2" t="s">
        <v>87</v>
      </c>
      <c r="AO1164" s="2" t="s">
        <v>11923</v>
      </c>
      <c r="AP1164" s="2" t="s">
        <v>89</v>
      </c>
    </row>
  </sheetData>
  <autoFilter ref="A1:AP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15" min="5" style="0" width="16"/>
    <col collapsed="false" customWidth="true" hidden="false" outlineLevel="0" max="18" min="16" style="0" width="14"/>
    <col collapsed="false" customWidth="true" hidden="false" outlineLevel="0" max="19" min="19" style="0" width="16"/>
  </cols>
  <sheetData>
    <row r="1" customFormat="false" ht="42" hidden="false" customHeight="true" outlineLevel="0" collapsed="false">
      <c r="A1" s="6" t="s">
        <v>24</v>
      </c>
      <c r="B1" s="6" t="s">
        <v>26</v>
      </c>
      <c r="C1" s="6" t="s">
        <v>11924</v>
      </c>
      <c r="D1" s="6" t="s">
        <v>11925</v>
      </c>
      <c r="E1" s="6" t="s">
        <v>11926</v>
      </c>
      <c r="F1" s="6" t="s">
        <v>11927</v>
      </c>
      <c r="G1" s="6" t="s">
        <v>11928</v>
      </c>
      <c r="H1" s="6" t="s">
        <v>11929</v>
      </c>
      <c r="I1" s="6" t="s">
        <v>11930</v>
      </c>
      <c r="J1" s="6" t="s">
        <v>11931</v>
      </c>
      <c r="K1" s="6" t="s">
        <v>11932</v>
      </c>
      <c r="L1" s="6" t="s">
        <v>11933</v>
      </c>
      <c r="M1" s="6" t="s">
        <v>11934</v>
      </c>
      <c r="N1" s="6" t="s">
        <v>11935</v>
      </c>
      <c r="O1" s="6" t="s">
        <v>11936</v>
      </c>
      <c r="P1" s="6" t="s">
        <v>11937</v>
      </c>
      <c r="Q1" s="6" t="s">
        <v>11938</v>
      </c>
      <c r="R1" s="6" t="s">
        <v>11939</v>
      </c>
      <c r="S1" s="6" t="s">
        <v>11940</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D2+Parámetros!$B$5</f>
        <v>229</v>
      </c>
      <c r="F2" s="3" t="n">
        <f aca="false">IF(C2="",Parámetros!$B$9,IFERROR(VLOOKUP(C2,Parámetros!$A$20:$B$23,2,FALSE()),Parámetros!$B$9))</f>
        <v>0.14</v>
      </c>
      <c r="G2" s="13" t="n">
        <f aca="false">ROUNDUP((E2+Parámetros!$C$13)/(1-F2),0)</f>
        <v>296</v>
      </c>
      <c r="H2" s="13" t="n">
        <f aca="false">ROUNDUP((E2+Parámetros!$C$14)/(1-F2),0)</f>
        <v>302</v>
      </c>
      <c r="I2" s="13" t="n">
        <f aca="false">ROUNDUP((E2+Parámetros!$C$15)/(1-F2),0)</f>
        <v>310</v>
      </c>
      <c r="J2" s="13" t="n">
        <f aca="false">MAX(ROUNDUP((E2+Parámetros!$B$8)/(1-F2),0),Parámetros!$B$7)</f>
        <v>299</v>
      </c>
      <c r="K2" s="13" t="n">
        <f aca="false">IF(G2&lt;Parámetros!$B$13,G2,IF(H2&lt;Parámetros!$B$14,H2,IF(I2&lt;Parámetros!$B$15,I2,J2)))</f>
        <v>299</v>
      </c>
      <c r="L2" s="12"/>
      <c r="M2" s="12"/>
      <c r="N2" s="13" t="n">
        <f aca="false">IF(AND(ISNUMBER(M2),M2-Parámetros!$B$6&gt;=K2),M2-Parámetros!$B$6,K2)</f>
        <v>299</v>
      </c>
      <c r="O2" s="3" t="str">
        <f aca="false">IF(ISNUMBER(M2),N2/M2-1,"")</f>
        <v/>
      </c>
      <c r="P2" s="13" t="n">
        <f aca="false">VLOOKUP(N2,Parámetros!$A$13:$C$16,3,TRUE())</f>
        <v>0</v>
      </c>
      <c r="Q2" s="13" t="n">
        <f aca="false">IF(N2&gt;=Parámetros!$B$7,Parámetros!$B$8,0)</f>
        <v>0</v>
      </c>
      <c r="R2" s="13" t="n">
        <f aca="false">N2*(1-F2)-P2-Q2</f>
        <v>257.14</v>
      </c>
      <c r="S2" s="13" t="n">
        <f aca="false">R2-E2</f>
        <v>28.14</v>
      </c>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D3+Parámetros!$B$5</f>
        <v>242</v>
      </c>
      <c r="F3" s="3" t="n">
        <f aca="false">IF(C3="",Parámetros!$B$9,IFERROR(VLOOKUP(C3,Parámetros!$A$20:$B$23,2,FALSE()),Parámetros!$B$9))</f>
        <v>0.15</v>
      </c>
      <c r="G3" s="13" t="n">
        <f aca="false">ROUNDUP((E3+Parámetros!$C$13)/(1-F3),0)</f>
        <v>315</v>
      </c>
      <c r="H3" s="13" t="n">
        <f aca="false">ROUNDUP((E3+Parámetros!$C$14)/(1-F3),0)</f>
        <v>320</v>
      </c>
      <c r="I3" s="13" t="n">
        <f aca="false">ROUNDUP((E3+Parámetros!$C$15)/(1-F3),0)</f>
        <v>329</v>
      </c>
      <c r="J3" s="13" t="n">
        <f aca="false">MAX(ROUNDUP((E3+Parámetros!$B$8)/(1-F3),0),Parámetros!$B$7)</f>
        <v>299</v>
      </c>
      <c r="K3" s="13" t="n">
        <f aca="false">IF(G3&lt;Parámetros!$B$13,G3,IF(H3&lt;Parámetros!$B$14,H3,IF(I3&lt;Parámetros!$B$15,I3,J3)))</f>
        <v>299</v>
      </c>
      <c r="L3" s="12"/>
      <c r="M3" s="12"/>
      <c r="N3" s="13" t="n">
        <f aca="false">IF(AND(ISNUMBER(M3),M3-Parámetros!$B$6&gt;=K3),M3-Parámetros!$B$6,K3)</f>
        <v>299</v>
      </c>
      <c r="O3" s="3" t="str">
        <f aca="false">IF(ISNUMBER(M3),N3/M3-1,"")</f>
        <v/>
      </c>
      <c r="P3" s="13" t="n">
        <f aca="false">VLOOKUP(N3,Parámetros!$A$13:$C$16,3,TRUE())</f>
        <v>0</v>
      </c>
      <c r="Q3" s="13" t="n">
        <f aca="false">IF(N3&gt;=Parámetros!$B$7,Parámetros!$B$8,0)</f>
        <v>0</v>
      </c>
      <c r="R3" s="13" t="n">
        <f aca="false">N3*(1-F3)-P3-Q3</f>
        <v>254.15</v>
      </c>
      <c r="S3" s="13" t="n">
        <f aca="false">R3-E3</f>
        <v>12.15</v>
      </c>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D4+Parámetros!$B$5</f>
        <v>255</v>
      </c>
      <c r="F4" s="3" t="n">
        <f aca="false">IF(C4="",Parámetros!$B$9,IFERROR(VLOOKUP(C4,Parámetros!$A$20:$B$23,2,FALSE()),Parámetros!$B$9))</f>
        <v>0.15</v>
      </c>
      <c r="G4" s="13" t="n">
        <f aca="false">ROUNDUP((E4+Parámetros!$C$13)/(1-F4),0)</f>
        <v>330</v>
      </c>
      <c r="H4" s="13" t="n">
        <f aca="false">ROUNDUP((E4+Parámetros!$C$14)/(1-F4),0)</f>
        <v>336</v>
      </c>
      <c r="I4" s="13" t="n">
        <f aca="false">ROUNDUP((E4+Parámetros!$C$15)/(1-F4),0)</f>
        <v>344</v>
      </c>
      <c r="J4" s="13" t="n">
        <f aca="false">MAX(ROUNDUP((E4+Parámetros!$B$8)/(1-F4),0),Parámetros!$B$7)</f>
        <v>300</v>
      </c>
      <c r="K4" s="13" t="n">
        <f aca="false">IF(G4&lt;Parámetros!$B$13,G4,IF(H4&lt;Parámetros!$B$14,H4,IF(I4&lt;Parámetros!$B$15,I4,J4)))</f>
        <v>300</v>
      </c>
      <c r="L4" s="12"/>
      <c r="M4" s="12"/>
      <c r="N4" s="13" t="n">
        <f aca="false">IF(AND(ISNUMBER(M4),M4-Parámetros!$B$6&gt;=K4),M4-Parámetros!$B$6,K4)</f>
        <v>300</v>
      </c>
      <c r="O4" s="3" t="str">
        <f aca="false">IF(ISNUMBER(M4),N4/M4-1,"")</f>
        <v/>
      </c>
      <c r="P4" s="13" t="n">
        <f aca="false">VLOOKUP(N4,Parámetros!$A$13:$C$16,3,TRUE())</f>
        <v>0</v>
      </c>
      <c r="Q4" s="13" t="n">
        <f aca="false">IF(N4&gt;=Parámetros!$B$7,Parámetros!$B$8,0)</f>
        <v>0</v>
      </c>
      <c r="R4" s="13" t="n">
        <f aca="false">N4*(1-F4)-P4-Q4</f>
        <v>255</v>
      </c>
      <c r="S4" s="13" t="n">
        <f aca="false">R4-E4</f>
        <v>0</v>
      </c>
    </row>
    <row r="5" customFormat="false" ht="15" hidden="false" customHeight="false" outlineLevel="0" collapsed="false">
      <c r="A5" s="8" t="s">
        <v>119</v>
      </c>
      <c r="B5" s="10" t="str">
        <f aca="false">'Layout Mercado Libre'!C5</f>
        <v>Aspirina Protect 100 mg 28 Tabletas</v>
      </c>
      <c r="C5" s="10" t="str">
        <f aca="false">IFERROR(LEFT('Layout Mercado Libre'!E5,FIND(" &gt; ",'Layout Mercado Libre'!E5)-1),"")</f>
        <v>Salud y Equipamiento Médico</v>
      </c>
      <c r="D5" s="12" t="n">
        <v>131</v>
      </c>
      <c r="E5" s="13" t="n">
        <f aca="false">D5+Parámetros!$B$5</f>
        <v>135</v>
      </c>
      <c r="F5" s="3" t="n">
        <f aca="false">IF(C5="",Parámetros!$B$9,IFERROR(VLOOKUP(C5,Parámetros!$A$20:$B$23,2,FALSE()),Parámetros!$B$9))</f>
        <v>0.14</v>
      </c>
      <c r="G5" s="13" t="n">
        <f aca="false">ROUNDUP((E5+Parámetros!$C$13)/(1-F5),0)</f>
        <v>187</v>
      </c>
      <c r="H5" s="13" t="n">
        <f aca="false">ROUNDUP((E5+Parámetros!$C$14)/(1-F5),0)</f>
        <v>192</v>
      </c>
      <c r="I5" s="13" t="n">
        <f aca="false">ROUNDUP((E5+Parámetros!$C$15)/(1-F5),0)</f>
        <v>200</v>
      </c>
      <c r="J5" s="13" t="n">
        <f aca="false">MAX(ROUNDUP((E5+Parámetros!$B$8)/(1-F5),0),Parámetros!$B$7)</f>
        <v>299</v>
      </c>
      <c r="K5" s="13" t="n">
        <f aca="false">IF(G5&lt;Parámetros!$B$13,G5,IF(H5&lt;Parámetros!$B$14,H5,IF(I5&lt;Parámetros!$B$15,I5,J5)))</f>
        <v>200</v>
      </c>
      <c r="L5" s="12"/>
      <c r="M5" s="12"/>
      <c r="N5" s="13" t="n">
        <f aca="false">IF(AND(ISNUMBER(M5),M5-Parámetros!$B$6&gt;=K5),M5-Parámetros!$B$6,K5)</f>
        <v>200</v>
      </c>
      <c r="O5" s="3" t="str">
        <f aca="false">IF(ISNUMBER(M5),N5/M5-1,"")</f>
        <v/>
      </c>
      <c r="P5" s="13" t="n">
        <f aca="false">VLOOKUP(N5,Parámetros!$A$13:$C$16,3,TRUE())</f>
        <v>37</v>
      </c>
      <c r="Q5" s="13" t="n">
        <f aca="false">IF(N5&gt;=Parámetros!$B$7,Parámetros!$B$8,0)</f>
        <v>0</v>
      </c>
      <c r="R5" s="13" t="n">
        <f aca="false">N5*(1-F5)-P5-Q5</f>
        <v>135</v>
      </c>
      <c r="S5" s="13" t="n">
        <f aca="false">R5-E5</f>
        <v>0</v>
      </c>
    </row>
    <row r="6" customFormat="false" ht="15" hidden="false" customHeight="false" outlineLevel="0" collapsed="false">
      <c r="A6" s="8" t="s">
        <v>139</v>
      </c>
      <c r="B6" s="10" t="str">
        <f aca="false">'Layout Mercado Libre'!C6</f>
        <v>Jardianz DPP 25 mg/5 mg 30 Tabletas</v>
      </c>
      <c r="C6" s="10" t="str">
        <f aca="false">IFERROR(LEFT('Layout Mercado Libre'!E6,FIND(" &gt; ",'Layout Mercado Libre'!E6)-1),"")</f>
        <v>Salud y Equipamiento Médico</v>
      </c>
      <c r="D6" s="12" t="n">
        <v>2025.32</v>
      </c>
      <c r="E6" s="13" t="n">
        <f aca="false">D6+Parámetros!$B$5</f>
        <v>2029.32</v>
      </c>
      <c r="F6" s="3" t="n">
        <f aca="false">IF(C6="",Parámetros!$B$9,IFERROR(VLOOKUP(C6,Parámetros!$A$20:$B$23,2,FALSE()),Parámetros!$B$9))</f>
        <v>0.14</v>
      </c>
      <c r="G6" s="13" t="n">
        <f aca="false">ROUNDUP((E6+Parámetros!$C$13)/(1-F6),0)</f>
        <v>2389</v>
      </c>
      <c r="H6" s="13" t="n">
        <f aca="false">ROUNDUP((E6+Parámetros!$C$14)/(1-F6),0)</f>
        <v>2395</v>
      </c>
      <c r="I6" s="13" t="n">
        <f aca="false">ROUNDUP((E6+Parámetros!$C$15)/(1-F6),0)</f>
        <v>2403</v>
      </c>
      <c r="J6" s="13" t="n">
        <f aca="false">MAX(ROUNDUP((E6+Parámetros!$B$8)/(1-F6),0),Parámetros!$B$7)</f>
        <v>2360</v>
      </c>
      <c r="K6" s="13" t="n">
        <f aca="false">IF(G6&lt;Parámetros!$B$13,G6,IF(H6&lt;Parámetros!$B$14,H6,IF(I6&lt;Parámetros!$B$15,I6,J6)))</f>
        <v>2360</v>
      </c>
      <c r="L6" s="12"/>
      <c r="M6" s="12"/>
      <c r="N6" s="13" t="n">
        <f aca="false">IF(AND(ISNUMBER(M6),M6-Parámetros!$B$6&gt;=K6),M6-Parámetros!$B$6,K6)</f>
        <v>2360</v>
      </c>
      <c r="O6" s="3" t="str">
        <f aca="false">IF(ISNUMBER(M6),N6/M6-1,"")</f>
        <v/>
      </c>
      <c r="P6" s="13" t="n">
        <f aca="false">VLOOKUP(N6,Parámetros!$A$13:$C$16,3,TRUE())</f>
        <v>0</v>
      </c>
      <c r="Q6" s="13" t="n">
        <f aca="false">IF(N6&gt;=Parámetros!$B$7,Parámetros!$B$8,0)</f>
        <v>0</v>
      </c>
      <c r="R6" s="13" t="n">
        <f aca="false">N6*(1-F6)-P6-Q6</f>
        <v>2029.6</v>
      </c>
      <c r="S6" s="13" t="n">
        <f aca="false">R6-E6</f>
        <v>0.279999999999973</v>
      </c>
    </row>
    <row r="7" customFormat="false" ht="15" hidden="false" customHeight="false" outlineLevel="0" collapsed="false">
      <c r="A7" s="8" t="s">
        <v>157</v>
      </c>
      <c r="B7" s="10" t="str">
        <f aca="false">'Layout Mercado Libre'!C7</f>
        <v>Pañales Huggies Supreme Unisex Etapa 5 36 Piezas</v>
      </c>
      <c r="C7" s="10" t="str">
        <f aca="false">IFERROR(LEFT('Layout Mercado Libre'!E7,FIND(" &gt; ",'Layout Mercado Libre'!E7)-1),"")</f>
        <v>Bebés</v>
      </c>
      <c r="D7" s="12" t="n">
        <v>287.89</v>
      </c>
      <c r="E7" s="13" t="n">
        <f aca="false">D7+Parámetros!$B$5</f>
        <v>291.89</v>
      </c>
      <c r="F7" s="3" t="n">
        <f aca="false">IF(C7="",Parámetros!$B$9,IFERROR(VLOOKUP(C7,Parámetros!$A$20:$B$23,2,FALSE()),Parámetros!$B$9))</f>
        <v>0.15</v>
      </c>
      <c r="G7" s="13" t="n">
        <f aca="false">ROUNDUP((E7+Parámetros!$C$13)/(1-F7),0)</f>
        <v>373</v>
      </c>
      <c r="H7" s="13" t="n">
        <f aca="false">ROUNDUP((E7+Parámetros!$C$14)/(1-F7),0)</f>
        <v>379</v>
      </c>
      <c r="I7" s="13" t="n">
        <f aca="false">ROUNDUP((E7+Parámetros!$C$15)/(1-F7),0)</f>
        <v>387</v>
      </c>
      <c r="J7" s="13" t="n">
        <f aca="false">MAX(ROUNDUP((E7+Parámetros!$B$8)/(1-F7),0),Parámetros!$B$7)</f>
        <v>344</v>
      </c>
      <c r="K7" s="13" t="n">
        <f aca="false">IF(G7&lt;Parámetros!$B$13,G7,IF(H7&lt;Parámetros!$B$14,H7,IF(I7&lt;Parámetros!$B$15,I7,J7)))</f>
        <v>344</v>
      </c>
      <c r="L7" s="12"/>
      <c r="M7" s="12"/>
      <c r="N7" s="13" t="n">
        <f aca="false">IF(AND(ISNUMBER(M7),M7-Parámetros!$B$6&gt;=K7),M7-Parámetros!$B$6,K7)</f>
        <v>344</v>
      </c>
      <c r="O7" s="3" t="str">
        <f aca="false">IF(ISNUMBER(M7),N7/M7-1,"")</f>
        <v/>
      </c>
      <c r="P7" s="13" t="n">
        <f aca="false">VLOOKUP(N7,Parámetros!$A$13:$C$16,3,TRUE())</f>
        <v>0</v>
      </c>
      <c r="Q7" s="13" t="n">
        <f aca="false">IF(N7&gt;=Parámetros!$B$7,Parámetros!$B$8,0)</f>
        <v>0</v>
      </c>
      <c r="R7" s="13" t="n">
        <f aca="false">N7*(1-F7)-P7-Q7</f>
        <v>292.4</v>
      </c>
      <c r="S7" s="13" t="n">
        <f aca="false">R7-E7</f>
        <v>0.509999999999991</v>
      </c>
    </row>
    <row r="8" customFormat="false" ht="15" hidden="false" customHeight="false" outlineLevel="0" collapsed="false">
      <c r="A8" s="8" t="s">
        <v>174</v>
      </c>
      <c r="B8" s="10" t="str">
        <f aca="false">'Layout Mercado Libre'!C8</f>
        <v>Pañales Huggies Supreme Unisex Etapa 6 36 Piezas</v>
      </c>
      <c r="C8" s="10" t="str">
        <f aca="false">IFERROR(LEFT('Layout Mercado Libre'!E8,FIND(" &gt; ",'Layout Mercado Libre'!E8)-1),"")</f>
        <v>Bebés</v>
      </c>
      <c r="D8" s="12" t="n">
        <v>320.14</v>
      </c>
      <c r="E8" s="13" t="n">
        <f aca="false">D8+Parámetros!$B$5</f>
        <v>324.14</v>
      </c>
      <c r="F8" s="3" t="n">
        <f aca="false">IF(C8="",Parámetros!$B$9,IFERROR(VLOOKUP(C8,Parámetros!$A$20:$B$23,2,FALSE()),Parámetros!$B$9))</f>
        <v>0.15</v>
      </c>
      <c r="G8" s="13" t="n">
        <f aca="false">ROUNDUP((E8+Parámetros!$C$13)/(1-F8),0)</f>
        <v>411</v>
      </c>
      <c r="H8" s="13" t="n">
        <f aca="false">ROUNDUP((E8+Parámetros!$C$14)/(1-F8),0)</f>
        <v>417</v>
      </c>
      <c r="I8" s="13" t="n">
        <f aca="false">ROUNDUP((E8+Parámetros!$C$15)/(1-F8),0)</f>
        <v>425</v>
      </c>
      <c r="J8" s="13" t="n">
        <f aca="false">MAX(ROUNDUP((E8+Parámetros!$B$8)/(1-F8),0),Parámetros!$B$7)</f>
        <v>382</v>
      </c>
      <c r="K8" s="13" t="n">
        <f aca="false">IF(G8&lt;Parámetros!$B$13,G8,IF(H8&lt;Parámetros!$B$14,H8,IF(I8&lt;Parámetros!$B$15,I8,J8)))</f>
        <v>382</v>
      </c>
      <c r="L8" s="12"/>
      <c r="M8" s="12"/>
      <c r="N8" s="13" t="n">
        <f aca="false">IF(AND(ISNUMBER(M8),M8-Parámetros!$B$6&gt;=K8),M8-Parámetros!$B$6,K8)</f>
        <v>382</v>
      </c>
      <c r="O8" s="3" t="str">
        <f aca="false">IF(ISNUMBER(M8),N8/M8-1,"")</f>
        <v/>
      </c>
      <c r="P8" s="13" t="n">
        <f aca="false">VLOOKUP(N8,Parámetros!$A$13:$C$16,3,TRUE())</f>
        <v>0</v>
      </c>
      <c r="Q8" s="13" t="n">
        <f aca="false">IF(N8&gt;=Parámetros!$B$7,Parámetros!$B$8,0)</f>
        <v>0</v>
      </c>
      <c r="R8" s="13" t="n">
        <f aca="false">N8*(1-F8)-P8-Q8</f>
        <v>324.7</v>
      </c>
      <c r="S8" s="13" t="n">
        <f aca="false">R8-E8</f>
        <v>0.560000000000002</v>
      </c>
    </row>
    <row r="9" customFormat="false" ht="15" hidden="false" customHeight="false" outlineLevel="0" collapsed="false">
      <c r="A9" s="8" t="s">
        <v>183</v>
      </c>
      <c r="B9" s="10" t="str">
        <f aca="false">'Layout Mercado Libre'!C9</f>
        <v>Fórmula Infantil Nan Optipro 1 Lata 400 g</v>
      </c>
      <c r="C9" s="10" t="str">
        <f aca="false">IFERROR(LEFT('Layout Mercado Libre'!E9,FIND(" &gt; ",'Layout Mercado Libre'!E9)-1),"")</f>
        <v>Bebés</v>
      </c>
      <c r="D9" s="12" t="n">
        <v>139</v>
      </c>
      <c r="E9" s="13" t="n">
        <f aca="false">D9+Parámetros!$B$5</f>
        <v>143</v>
      </c>
      <c r="F9" s="3" t="n">
        <f aca="false">IF(C9="",Parámetros!$B$9,IFERROR(VLOOKUP(C9,Parámetros!$A$20:$B$23,2,FALSE()),Parámetros!$B$9))</f>
        <v>0.15</v>
      </c>
      <c r="G9" s="13" t="n">
        <f aca="false">ROUNDUP((E9+Parámetros!$C$13)/(1-F9),0)</f>
        <v>198</v>
      </c>
      <c r="H9" s="13" t="n">
        <f aca="false">ROUNDUP((E9+Parámetros!$C$14)/(1-F9),0)</f>
        <v>204</v>
      </c>
      <c r="I9" s="13" t="n">
        <f aca="false">ROUNDUP((E9+Parámetros!$C$15)/(1-F9),0)</f>
        <v>212</v>
      </c>
      <c r="J9" s="13" t="n">
        <f aca="false">MAX(ROUNDUP((E9+Parámetros!$B$8)/(1-F9),0),Parámetros!$B$7)</f>
        <v>299</v>
      </c>
      <c r="K9" s="13" t="n">
        <f aca="false">IF(G9&lt;Parámetros!$B$13,G9,IF(H9&lt;Parámetros!$B$14,H9,IF(I9&lt;Parámetros!$B$15,I9,J9)))</f>
        <v>212</v>
      </c>
      <c r="L9" s="12"/>
      <c r="M9" s="12"/>
      <c r="N9" s="13" t="n">
        <f aca="false">IF(AND(ISNUMBER(M9),M9-Parámetros!$B$6&gt;=K9),M9-Parámetros!$B$6,K9)</f>
        <v>212</v>
      </c>
      <c r="O9" s="3" t="str">
        <f aca="false">IF(ISNUMBER(M9),N9/M9-1,"")</f>
        <v/>
      </c>
      <c r="P9" s="13" t="n">
        <f aca="false">VLOOKUP(N9,Parámetros!$A$13:$C$16,3,TRUE())</f>
        <v>37</v>
      </c>
      <c r="Q9" s="13" t="n">
        <f aca="false">IF(N9&gt;=Parámetros!$B$7,Parámetros!$B$8,0)</f>
        <v>0</v>
      </c>
      <c r="R9" s="13" t="n">
        <f aca="false">N9*(1-F9)-P9-Q9</f>
        <v>143.2</v>
      </c>
      <c r="S9" s="13" t="n">
        <f aca="false">R9-E9</f>
        <v>0.199999999999989</v>
      </c>
    </row>
    <row r="10" customFormat="false" ht="15" hidden="false" customHeight="false" outlineLevel="0" collapsed="false">
      <c r="A10" s="8" t="s">
        <v>191</v>
      </c>
      <c r="B10" s="10" t="str">
        <f aca="false">'Layout Mercado Libre'!C10</f>
        <v>Tiras Reactivas Accu-Chek Active 50 Piezas</v>
      </c>
      <c r="C10" s="10" t="str">
        <f aca="false">IFERROR(LEFT('Layout Mercado Libre'!E10,FIND(" &gt; ",'Layout Mercado Libre'!E10)-1),"")</f>
        <v>Salud y Equipamiento Médico</v>
      </c>
      <c r="D10" s="12" t="n">
        <v>225.08</v>
      </c>
      <c r="E10" s="13" t="n">
        <f aca="false">D10+Parámetros!$B$5</f>
        <v>229.08</v>
      </c>
      <c r="F10" s="3" t="n">
        <f aca="false">IF(C10="",Parámetros!$B$9,IFERROR(VLOOKUP(C10,Parámetros!$A$20:$B$23,2,FALSE()),Parámetros!$B$9))</f>
        <v>0.14</v>
      </c>
      <c r="G10" s="13" t="n">
        <f aca="false">ROUNDUP((E10+Parámetros!$C$13)/(1-F10),0)</f>
        <v>296</v>
      </c>
      <c r="H10" s="13" t="n">
        <f aca="false">ROUNDUP((E10+Parámetros!$C$14)/(1-F10),0)</f>
        <v>302</v>
      </c>
      <c r="I10" s="13" t="n">
        <f aca="false">ROUNDUP((E10+Parámetros!$C$15)/(1-F10),0)</f>
        <v>310</v>
      </c>
      <c r="J10" s="13" t="n">
        <f aca="false">MAX(ROUNDUP((E10+Parámetros!$B$8)/(1-F10),0),Parámetros!$B$7)</f>
        <v>299</v>
      </c>
      <c r="K10" s="13" t="n">
        <f aca="false">IF(G10&lt;Parámetros!$B$13,G10,IF(H10&lt;Parámetros!$B$14,H10,IF(I10&lt;Parámetros!$B$15,I10,J10)))</f>
        <v>299</v>
      </c>
      <c r="L10" s="12"/>
      <c r="M10" s="12"/>
      <c r="N10" s="13" t="n">
        <f aca="false">IF(AND(ISNUMBER(M10),M10-Parámetros!$B$6&gt;=K10),M10-Parámetros!$B$6,K10)</f>
        <v>299</v>
      </c>
      <c r="O10" s="3" t="str">
        <f aca="false">IF(ISNUMBER(M10),N10/M10-1,"")</f>
        <v/>
      </c>
      <c r="P10" s="13" t="n">
        <f aca="false">VLOOKUP(N10,Parámetros!$A$13:$C$16,3,TRUE())</f>
        <v>0</v>
      </c>
      <c r="Q10" s="13" t="n">
        <f aca="false">IF(N10&gt;=Parámetros!$B$7,Parámetros!$B$8,0)</f>
        <v>0</v>
      </c>
      <c r="R10" s="13" t="n">
        <f aca="false">N10*(1-F10)-P10-Q10</f>
        <v>257.14</v>
      </c>
      <c r="S10" s="13" t="n">
        <f aca="false">R10-E10</f>
        <v>28.06</v>
      </c>
    </row>
    <row r="11" customFormat="false" ht="15" hidden="false" customHeight="false" outlineLevel="0" collapsed="false">
      <c r="A11" s="8" t="s">
        <v>208</v>
      </c>
      <c r="B11" s="10" t="str">
        <f aca="false">'Layout Mercado Libre'!C11</f>
        <v>Vessel Due F 250 LRU 50 Cápsulas</v>
      </c>
      <c r="C11" s="10" t="str">
        <f aca="false">IFERROR(LEFT('Layout Mercado Libre'!E11,FIND(" &gt; ",'Layout Mercado Libre'!E11)-1),"")</f>
        <v>Salud y Equipamiento Médico</v>
      </c>
      <c r="D11" s="12" t="n">
        <v>576</v>
      </c>
      <c r="E11" s="13" t="n">
        <f aca="false">D11+Parámetros!$B$5</f>
        <v>580</v>
      </c>
      <c r="F11" s="3" t="n">
        <f aca="false">IF(C11="",Parámetros!$B$9,IFERROR(VLOOKUP(C11,Parámetros!$A$20:$B$23,2,FALSE()),Parámetros!$B$9))</f>
        <v>0.14</v>
      </c>
      <c r="G11" s="13" t="n">
        <f aca="false">ROUNDUP((E11+Parámetros!$C$13)/(1-F11),0)</f>
        <v>704</v>
      </c>
      <c r="H11" s="13" t="n">
        <f aca="false">ROUNDUP((E11+Parámetros!$C$14)/(1-F11),0)</f>
        <v>710</v>
      </c>
      <c r="I11" s="13" t="n">
        <f aca="false">ROUNDUP((E11+Parámetros!$C$15)/(1-F11),0)</f>
        <v>718</v>
      </c>
      <c r="J11" s="13" t="n">
        <f aca="false">MAX(ROUNDUP((E11+Parámetros!$B$8)/(1-F11),0),Parámetros!$B$7)</f>
        <v>675</v>
      </c>
      <c r="K11" s="13" t="n">
        <f aca="false">IF(G11&lt;Parámetros!$B$13,G11,IF(H11&lt;Parámetros!$B$14,H11,IF(I11&lt;Parámetros!$B$15,I11,J11)))</f>
        <v>675</v>
      </c>
      <c r="L11" s="12"/>
      <c r="M11" s="12"/>
      <c r="N11" s="13" t="n">
        <f aca="false">IF(AND(ISNUMBER(M11),M11-Parámetros!$B$6&gt;=K11),M11-Parámetros!$B$6,K11)</f>
        <v>675</v>
      </c>
      <c r="O11" s="3" t="str">
        <f aca="false">IF(ISNUMBER(M11),N11/M11-1,"")</f>
        <v/>
      </c>
      <c r="P11" s="13" t="n">
        <f aca="false">VLOOKUP(N11,Parámetros!$A$13:$C$16,3,TRUE())</f>
        <v>0</v>
      </c>
      <c r="Q11" s="13" t="n">
        <f aca="false">IF(N11&gt;=Parámetros!$B$7,Parámetros!$B$8,0)</f>
        <v>0</v>
      </c>
      <c r="R11" s="13" t="n">
        <f aca="false">N11*(1-F11)-P11-Q11</f>
        <v>580.5</v>
      </c>
      <c r="S11" s="13" t="n">
        <f aca="false">R11-E11</f>
        <v>0.5</v>
      </c>
    </row>
    <row r="12" customFormat="false" ht="15" hidden="false" customHeight="false" outlineLevel="0" collapsed="false">
      <c r="A12" s="8" t="s">
        <v>223</v>
      </c>
      <c r="B12" s="10" t="str">
        <f aca="false">'Layout Mercado Libre'!C12</f>
        <v>Pañales KleenBebé Suavelastic Etapa 5 Jumbo 40 Piezas</v>
      </c>
      <c r="C12" s="10" t="str">
        <f aca="false">IFERROR(LEFT('Layout Mercado Libre'!E12,FIND(" &gt; ",'Layout Mercado Libre'!E12)-1),"")</f>
        <v>Bebés</v>
      </c>
      <c r="D12" s="12" t="n">
        <v>207.98</v>
      </c>
      <c r="E12" s="13" t="n">
        <f aca="false">D12+Parámetros!$B$5</f>
        <v>211.98</v>
      </c>
      <c r="F12" s="3" t="n">
        <f aca="false">IF(C12="",Parámetros!$B$9,IFERROR(VLOOKUP(C12,Parámetros!$A$20:$B$23,2,FALSE()),Parámetros!$B$9))</f>
        <v>0.15</v>
      </c>
      <c r="G12" s="13" t="n">
        <f aca="false">ROUNDUP((E12+Parámetros!$C$13)/(1-F12),0)</f>
        <v>279</v>
      </c>
      <c r="H12" s="13" t="n">
        <f aca="false">ROUNDUP((E12+Parámetros!$C$14)/(1-F12),0)</f>
        <v>285</v>
      </c>
      <c r="I12" s="13" t="n">
        <f aca="false">ROUNDUP((E12+Parámetros!$C$15)/(1-F12),0)</f>
        <v>293</v>
      </c>
      <c r="J12" s="13" t="n">
        <f aca="false">MAX(ROUNDUP((E12+Parámetros!$B$8)/(1-F12),0),Parámetros!$B$7)</f>
        <v>299</v>
      </c>
      <c r="K12" s="13" t="n">
        <f aca="false">IF(G12&lt;Parámetros!$B$13,G12,IF(H12&lt;Parámetros!$B$14,H12,IF(I12&lt;Parámetros!$B$15,I12,J12)))</f>
        <v>293</v>
      </c>
      <c r="L12" s="12"/>
      <c r="M12" s="12"/>
      <c r="N12" s="13" t="n">
        <f aca="false">IF(AND(ISNUMBER(M12),M12-Parámetros!$B$6&gt;=K12),M12-Parámetros!$B$6,K12)</f>
        <v>293</v>
      </c>
      <c r="O12" s="3" t="str">
        <f aca="false">IF(ISNUMBER(M12),N12/M12-1,"")</f>
        <v/>
      </c>
      <c r="P12" s="13" t="n">
        <f aca="false">VLOOKUP(N12,Parámetros!$A$13:$C$16,3,TRUE())</f>
        <v>37</v>
      </c>
      <c r="Q12" s="13" t="n">
        <f aca="false">IF(N12&gt;=Parámetros!$B$7,Parámetros!$B$8,0)</f>
        <v>0</v>
      </c>
      <c r="R12" s="13" t="n">
        <f aca="false">N12*(1-F12)-P12-Q12</f>
        <v>212.05</v>
      </c>
      <c r="S12" s="13" t="n">
        <f aca="false">R12-E12</f>
        <v>0.0699999999999932</v>
      </c>
    </row>
    <row r="13" customFormat="false" ht="15" hidden="false" customHeight="false" outlineLevel="0" collapsed="false">
      <c r="A13" s="8" t="s">
        <v>235</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D13+Parámetros!$B$5</f>
        <v>188.49</v>
      </c>
      <c r="F13" s="3" t="n">
        <f aca="false">IF(C13="",Parámetros!$B$9,IFERROR(VLOOKUP(C13,Parámetros!$A$20:$B$23,2,FALSE()),Parámetros!$B$9))</f>
        <v>0.14</v>
      </c>
      <c r="G13" s="13" t="n">
        <f aca="false">ROUNDUP((E13+Parámetros!$C$13)/(1-F13),0)</f>
        <v>249</v>
      </c>
      <c r="H13" s="13" t="n">
        <f aca="false">ROUNDUP((E13+Parámetros!$C$14)/(1-F13),0)</f>
        <v>255</v>
      </c>
      <c r="I13" s="13" t="n">
        <f aca="false">ROUNDUP((E13+Parámetros!$C$15)/(1-F13),0)</f>
        <v>263</v>
      </c>
      <c r="J13" s="13" t="n">
        <f aca="false">MAX(ROUNDUP((E13+Parámetros!$B$8)/(1-F13),0),Parámetros!$B$7)</f>
        <v>299</v>
      </c>
      <c r="K13" s="13" t="n">
        <f aca="false">IF(G13&lt;Parámetros!$B$13,G13,IF(H13&lt;Parámetros!$B$14,H13,IF(I13&lt;Parámetros!$B$15,I13,J13)))</f>
        <v>263</v>
      </c>
      <c r="L13" s="12"/>
      <c r="M13" s="12"/>
      <c r="N13" s="13" t="n">
        <f aca="false">IF(AND(ISNUMBER(M13),M13-Parámetros!$B$6&gt;=K13),M13-Parámetros!$B$6,K13)</f>
        <v>263</v>
      </c>
      <c r="O13" s="3" t="str">
        <f aca="false">IF(ISNUMBER(M13),N13/M13-1,"")</f>
        <v/>
      </c>
      <c r="P13" s="13" t="n">
        <f aca="false">VLOOKUP(N13,Parámetros!$A$13:$C$16,3,TRUE())</f>
        <v>37</v>
      </c>
      <c r="Q13" s="13" t="n">
        <f aca="false">IF(N13&gt;=Parámetros!$B$7,Parámetros!$B$8,0)</f>
        <v>0</v>
      </c>
      <c r="R13" s="13" t="n">
        <f aca="false">N13*(1-F13)-P13-Q13</f>
        <v>189.18</v>
      </c>
      <c r="S13" s="13" t="n">
        <f aca="false">R13-E13</f>
        <v>0.689999999999998</v>
      </c>
    </row>
    <row r="14" customFormat="false" ht="15" hidden="false" customHeight="false" outlineLevel="0" collapsed="false">
      <c r="A14" s="8" t="s">
        <v>258</v>
      </c>
      <c r="B14" s="10" t="str">
        <f aca="false">'Layout Mercado Libre'!C14</f>
        <v>Pañales KleenBebé Suavelastic Etapa 7 XXJumbo 40 Piezas</v>
      </c>
      <c r="C14" s="10" t="str">
        <f aca="false">IFERROR(LEFT('Layout Mercado Libre'!E14,FIND(" &gt; ",'Layout Mercado Libre'!E14)-1),"")</f>
        <v>Bebés</v>
      </c>
      <c r="D14" s="12" t="n">
        <v>216.55</v>
      </c>
      <c r="E14" s="13" t="n">
        <f aca="false">D14+Parámetros!$B$5</f>
        <v>220.55</v>
      </c>
      <c r="F14" s="3" t="n">
        <f aca="false">IF(C14="",Parámetros!$B$9,IFERROR(VLOOKUP(C14,Parámetros!$A$20:$B$23,2,FALSE()),Parámetros!$B$9))</f>
        <v>0.15</v>
      </c>
      <c r="G14" s="13" t="n">
        <f aca="false">ROUNDUP((E14+Parámetros!$C$13)/(1-F14),0)</f>
        <v>289</v>
      </c>
      <c r="H14" s="13" t="n">
        <f aca="false">ROUNDUP((E14+Parámetros!$C$14)/(1-F14),0)</f>
        <v>295</v>
      </c>
      <c r="I14" s="13" t="n">
        <f aca="false">ROUNDUP((E14+Parámetros!$C$15)/(1-F14),0)</f>
        <v>303</v>
      </c>
      <c r="J14" s="13" t="n">
        <f aca="false">MAX(ROUNDUP((E14+Parámetros!$B$8)/(1-F14),0),Parámetros!$B$7)</f>
        <v>299</v>
      </c>
      <c r="K14" s="13" t="n">
        <f aca="false">IF(G14&lt;Parámetros!$B$13,G14,IF(H14&lt;Parámetros!$B$14,H14,IF(I14&lt;Parámetros!$B$15,I14,J14)))</f>
        <v>299</v>
      </c>
      <c r="L14" s="12"/>
      <c r="M14" s="12"/>
      <c r="N14" s="13" t="n">
        <f aca="false">IF(AND(ISNUMBER(M14),M14-Parámetros!$B$6&gt;=K14),M14-Parámetros!$B$6,K14)</f>
        <v>299</v>
      </c>
      <c r="O14" s="3" t="str">
        <f aca="false">IF(ISNUMBER(M14),N14/M14-1,"")</f>
        <v/>
      </c>
      <c r="P14" s="13" t="n">
        <f aca="false">VLOOKUP(N14,Parámetros!$A$13:$C$16,3,TRUE())</f>
        <v>0</v>
      </c>
      <c r="Q14" s="13" t="n">
        <f aca="false">IF(N14&gt;=Parámetros!$B$7,Parámetros!$B$8,0)</f>
        <v>0</v>
      </c>
      <c r="R14" s="13" t="n">
        <f aca="false">N14*(1-F14)-P14-Q14</f>
        <v>254.15</v>
      </c>
      <c r="S14" s="13" t="n">
        <f aca="false">R14-E14</f>
        <v>33.6</v>
      </c>
    </row>
    <row r="15" customFormat="false" ht="15" hidden="false" customHeight="false" outlineLevel="0" collapsed="false">
      <c r="A15" s="8" t="s">
        <v>269</v>
      </c>
      <c r="B15" s="10" t="str">
        <f aca="false">'Layout Mercado Libre'!C15</f>
        <v>Pañales Huggies Supreme Unisex Etapa 4 36 Piezas</v>
      </c>
      <c r="C15" s="10" t="str">
        <f aca="false">IFERROR(LEFT('Layout Mercado Libre'!E15,FIND(" &gt; ",'Layout Mercado Libre'!E15)-1),"")</f>
        <v>Bebés</v>
      </c>
      <c r="D15" s="12" t="n">
        <v>228.95</v>
      </c>
      <c r="E15" s="13" t="n">
        <f aca="false">D15+Parámetros!$B$5</f>
        <v>232.95</v>
      </c>
      <c r="F15" s="3" t="n">
        <f aca="false">IF(C15="",Parámetros!$B$9,IFERROR(VLOOKUP(C15,Parámetros!$A$20:$B$23,2,FALSE()),Parámetros!$B$9))</f>
        <v>0.15</v>
      </c>
      <c r="G15" s="13" t="n">
        <f aca="false">ROUNDUP((E15+Parámetros!$C$13)/(1-F15),0)</f>
        <v>304</v>
      </c>
      <c r="H15" s="13" t="n">
        <f aca="false">ROUNDUP((E15+Parámetros!$C$14)/(1-F15),0)</f>
        <v>310</v>
      </c>
      <c r="I15" s="13" t="n">
        <f aca="false">ROUNDUP((E15+Parámetros!$C$15)/(1-F15),0)</f>
        <v>318</v>
      </c>
      <c r="J15" s="13" t="n">
        <f aca="false">MAX(ROUNDUP((E15+Parámetros!$B$8)/(1-F15),0),Parámetros!$B$7)</f>
        <v>299</v>
      </c>
      <c r="K15" s="13" t="n">
        <f aca="false">IF(G15&lt;Parámetros!$B$13,G15,IF(H15&lt;Parámetros!$B$14,H15,IF(I15&lt;Parámetros!$B$15,I15,J15)))</f>
        <v>299</v>
      </c>
      <c r="L15" s="12"/>
      <c r="M15" s="12"/>
      <c r="N15" s="13" t="n">
        <f aca="false">IF(AND(ISNUMBER(M15),M15-Parámetros!$B$6&gt;=K15),M15-Parámetros!$B$6,K15)</f>
        <v>299</v>
      </c>
      <c r="O15" s="3" t="str">
        <f aca="false">IF(ISNUMBER(M15),N15/M15-1,"")</f>
        <v/>
      </c>
      <c r="P15" s="13" t="n">
        <f aca="false">VLOOKUP(N15,Parámetros!$A$13:$C$16,3,TRUE())</f>
        <v>0</v>
      </c>
      <c r="Q15" s="13" t="n">
        <f aca="false">IF(N15&gt;=Parámetros!$B$7,Parámetros!$B$8,0)</f>
        <v>0</v>
      </c>
      <c r="R15" s="13" t="n">
        <f aca="false">N15*(1-F15)-P15-Q15</f>
        <v>254.15</v>
      </c>
      <c r="S15" s="13" t="n">
        <f aca="false">R15-E15</f>
        <v>21.2</v>
      </c>
    </row>
    <row r="16" customFormat="false" ht="15" hidden="false" customHeight="false" outlineLevel="0" collapsed="false">
      <c r="A16" s="8" t="s">
        <v>278</v>
      </c>
      <c r="B16" s="10" t="str">
        <f aca="false">'Layout Mercado Libre'!C16</f>
        <v>Pañales KleenBebé Suavelastic Etapa 4 Grande 44 Piezas</v>
      </c>
      <c r="C16" s="10" t="str">
        <f aca="false">IFERROR(LEFT('Layout Mercado Libre'!E16,FIND(" &gt; ",'Layout Mercado Libre'!E16)-1),"")</f>
        <v>Bebés</v>
      </c>
      <c r="D16" s="12" t="n">
        <v>191.91</v>
      </c>
      <c r="E16" s="13" t="n">
        <f aca="false">D16+Parámetros!$B$5</f>
        <v>195.91</v>
      </c>
      <c r="F16" s="3" t="n">
        <f aca="false">IF(C16="",Parámetros!$B$9,IFERROR(VLOOKUP(C16,Parámetros!$A$20:$B$23,2,FALSE()),Parámetros!$B$9))</f>
        <v>0.15</v>
      </c>
      <c r="G16" s="13" t="n">
        <f aca="false">ROUNDUP((E16+Parámetros!$C$13)/(1-F16),0)</f>
        <v>260</v>
      </c>
      <c r="H16" s="13" t="n">
        <f aca="false">ROUNDUP((E16+Parámetros!$C$14)/(1-F16),0)</f>
        <v>266</v>
      </c>
      <c r="I16" s="13" t="n">
        <f aca="false">ROUNDUP((E16+Parámetros!$C$15)/(1-F16),0)</f>
        <v>275</v>
      </c>
      <c r="J16" s="13" t="n">
        <f aca="false">MAX(ROUNDUP((E16+Parámetros!$B$8)/(1-F16),0),Parámetros!$B$7)</f>
        <v>299</v>
      </c>
      <c r="K16" s="13" t="n">
        <f aca="false">IF(G16&lt;Parámetros!$B$13,G16,IF(H16&lt;Parámetros!$B$14,H16,IF(I16&lt;Parámetros!$B$15,I16,J16)))</f>
        <v>275</v>
      </c>
      <c r="L16" s="12"/>
      <c r="M16" s="12"/>
      <c r="N16" s="13" t="n">
        <f aca="false">IF(AND(ISNUMBER(M16),M16-Parámetros!$B$6&gt;=K16),M16-Parámetros!$B$6,K16)</f>
        <v>275</v>
      </c>
      <c r="O16" s="3" t="str">
        <f aca="false">IF(ISNUMBER(M16),N16/M16-1,"")</f>
        <v/>
      </c>
      <c r="P16" s="13" t="n">
        <f aca="false">VLOOKUP(N16,Parámetros!$A$13:$C$16,3,TRUE())</f>
        <v>37</v>
      </c>
      <c r="Q16" s="13" t="n">
        <f aca="false">IF(N16&gt;=Parámetros!$B$7,Parámetros!$B$8,0)</f>
        <v>0</v>
      </c>
      <c r="R16" s="13" t="n">
        <f aca="false">N16*(1-F16)-P16-Q16</f>
        <v>196.75</v>
      </c>
      <c r="S16" s="13" t="n">
        <f aca="false">R16-E16</f>
        <v>0.840000000000003</v>
      </c>
    </row>
    <row r="17" customFormat="false" ht="15" hidden="false" customHeight="false" outlineLevel="0" collapsed="false">
      <c r="A17" s="8" t="s">
        <v>288</v>
      </c>
      <c r="B17" s="10" t="str">
        <f aca="false">'Layout Mercado Libre'!C17</f>
        <v>Pañales KleenBebé Suavelastic Etapa 6 Extra Jumbo 40 Piezas</v>
      </c>
      <c r="C17" s="10" t="str">
        <f aca="false">IFERROR(LEFT('Layout Mercado Libre'!E17,FIND(" &gt; ",'Layout Mercado Libre'!E17)-1),"")</f>
        <v>Bebés</v>
      </c>
      <c r="D17" s="12" t="n">
        <v>216.56</v>
      </c>
      <c r="E17" s="13" t="n">
        <f aca="false">D17+Parámetros!$B$5</f>
        <v>220.56</v>
      </c>
      <c r="F17" s="3" t="n">
        <f aca="false">IF(C17="",Parámetros!$B$9,IFERROR(VLOOKUP(C17,Parámetros!$A$20:$B$23,2,FALSE()),Parámetros!$B$9))</f>
        <v>0.15</v>
      </c>
      <c r="G17" s="13" t="n">
        <f aca="false">ROUNDUP((E17+Parámetros!$C$13)/(1-F17),0)</f>
        <v>289</v>
      </c>
      <c r="H17" s="13" t="n">
        <f aca="false">ROUNDUP((E17+Parámetros!$C$14)/(1-F17),0)</f>
        <v>295</v>
      </c>
      <c r="I17" s="13" t="n">
        <f aca="false">ROUNDUP((E17+Parámetros!$C$15)/(1-F17),0)</f>
        <v>304</v>
      </c>
      <c r="J17" s="13" t="n">
        <f aca="false">MAX(ROUNDUP((E17+Parámetros!$B$8)/(1-F17),0),Parámetros!$B$7)</f>
        <v>299</v>
      </c>
      <c r="K17" s="13" t="n">
        <f aca="false">IF(G17&lt;Parámetros!$B$13,G17,IF(H17&lt;Parámetros!$B$14,H17,IF(I17&lt;Parámetros!$B$15,I17,J17)))</f>
        <v>299</v>
      </c>
      <c r="L17" s="12"/>
      <c r="M17" s="12"/>
      <c r="N17" s="13" t="n">
        <f aca="false">IF(AND(ISNUMBER(M17),M17-Parámetros!$B$6&gt;=K17),M17-Parámetros!$B$6,K17)</f>
        <v>299</v>
      </c>
      <c r="O17" s="3" t="str">
        <f aca="false">IF(ISNUMBER(M17),N17/M17-1,"")</f>
        <v/>
      </c>
      <c r="P17" s="13" t="n">
        <f aca="false">VLOOKUP(N17,Parámetros!$A$13:$C$16,3,TRUE())</f>
        <v>0</v>
      </c>
      <c r="Q17" s="13" t="n">
        <f aca="false">IF(N17&gt;=Parámetros!$B$7,Parámetros!$B$8,0)</f>
        <v>0</v>
      </c>
      <c r="R17" s="13" t="n">
        <f aca="false">N17*(1-F17)-P17-Q17</f>
        <v>254.15</v>
      </c>
      <c r="S17" s="13" t="n">
        <f aca="false">R17-E17</f>
        <v>33.59</v>
      </c>
    </row>
    <row r="18" customFormat="false" ht="15" hidden="false" customHeight="false" outlineLevel="0" collapsed="false">
      <c r="A18" s="8" t="s">
        <v>298</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D18+Parámetros!$B$5</f>
        <v>183.5</v>
      </c>
      <c r="F18" s="3" t="n">
        <f aca="false">IF(C18="",Parámetros!$B$9,IFERROR(VLOOKUP(C18,Parámetros!$A$20:$B$23,2,FALSE()),Parámetros!$B$9))</f>
        <v>0.14</v>
      </c>
      <c r="G18" s="13" t="n">
        <f aca="false">ROUNDUP((E18+Parámetros!$C$13)/(1-F18),0)</f>
        <v>243</v>
      </c>
      <c r="H18" s="13" t="n">
        <f aca="false">ROUNDUP((E18+Parámetros!$C$14)/(1-F18),0)</f>
        <v>249</v>
      </c>
      <c r="I18" s="13" t="n">
        <f aca="false">ROUNDUP((E18+Parámetros!$C$15)/(1-F18),0)</f>
        <v>257</v>
      </c>
      <c r="J18" s="13" t="n">
        <f aca="false">MAX(ROUNDUP((E18+Parámetros!$B$8)/(1-F18),0),Parámetros!$B$7)</f>
        <v>299</v>
      </c>
      <c r="K18" s="13" t="n">
        <f aca="false">IF(G18&lt;Parámetros!$B$13,G18,IF(H18&lt;Parámetros!$B$14,H18,IF(I18&lt;Parámetros!$B$15,I18,J18)))</f>
        <v>257</v>
      </c>
      <c r="L18" s="12"/>
      <c r="M18" s="12"/>
      <c r="N18" s="13" t="n">
        <f aca="false">IF(AND(ISNUMBER(M18),M18-Parámetros!$B$6&gt;=K18),M18-Parámetros!$B$6,K18)</f>
        <v>257</v>
      </c>
      <c r="O18" s="3" t="str">
        <f aca="false">IF(ISNUMBER(M18),N18/M18-1,"")</f>
        <v/>
      </c>
      <c r="P18" s="13" t="n">
        <f aca="false">VLOOKUP(N18,Parámetros!$A$13:$C$16,3,TRUE())</f>
        <v>37</v>
      </c>
      <c r="Q18" s="13" t="n">
        <f aca="false">IF(N18&gt;=Parámetros!$B$7,Parámetros!$B$8,0)</f>
        <v>0</v>
      </c>
      <c r="R18" s="13" t="n">
        <f aca="false">N18*(1-F18)-P18-Q18</f>
        <v>184.02</v>
      </c>
      <c r="S18" s="13" t="n">
        <f aca="false">R18-E18</f>
        <v>0.52000000000001</v>
      </c>
    </row>
    <row r="19" customFormat="false" ht="15" hidden="false" customHeight="false" outlineLevel="0" collapsed="false">
      <c r="A19" s="8" t="s">
        <v>311</v>
      </c>
      <c r="B19" s="10" t="str">
        <f aca="false">'Layout Mercado Libre'!C19</f>
        <v>Ribotripsin 18 mg 30 Tabletas</v>
      </c>
      <c r="C19" s="10" t="str">
        <f aca="false">IFERROR(LEFT('Layout Mercado Libre'!E19,FIND(" &gt; ",'Layout Mercado Libre'!E19)-1),"")</f>
        <v>Salud y Equipamiento Médico</v>
      </c>
      <c r="D19" s="12" t="n">
        <v>286.17</v>
      </c>
      <c r="E19" s="13" t="n">
        <f aca="false">D19+Parámetros!$B$5</f>
        <v>290.17</v>
      </c>
      <c r="F19" s="3" t="n">
        <f aca="false">IF(C19="",Parámetros!$B$9,IFERROR(VLOOKUP(C19,Parámetros!$A$20:$B$23,2,FALSE()),Parámetros!$B$9))</f>
        <v>0.14</v>
      </c>
      <c r="G19" s="13" t="n">
        <f aca="false">ROUNDUP((E19+Parámetros!$C$13)/(1-F19),0)</f>
        <v>367</v>
      </c>
      <c r="H19" s="13" t="n">
        <f aca="false">ROUNDUP((E19+Parámetros!$C$14)/(1-F19),0)</f>
        <v>373</v>
      </c>
      <c r="I19" s="13" t="n">
        <f aca="false">ROUNDUP((E19+Parámetros!$C$15)/(1-F19),0)</f>
        <v>381</v>
      </c>
      <c r="J19" s="13" t="n">
        <f aca="false">MAX(ROUNDUP((E19+Parámetros!$B$8)/(1-F19),0),Parámetros!$B$7)</f>
        <v>338</v>
      </c>
      <c r="K19" s="13" t="n">
        <f aca="false">IF(G19&lt;Parámetros!$B$13,G19,IF(H19&lt;Parámetros!$B$14,H19,IF(I19&lt;Parámetros!$B$15,I19,J19)))</f>
        <v>338</v>
      </c>
      <c r="L19" s="12"/>
      <c r="M19" s="12"/>
      <c r="N19" s="13" t="n">
        <f aca="false">IF(AND(ISNUMBER(M19),M19-Parámetros!$B$6&gt;=K19),M19-Parámetros!$B$6,K19)</f>
        <v>338</v>
      </c>
      <c r="O19" s="3" t="str">
        <f aca="false">IF(ISNUMBER(M19),N19/M19-1,"")</f>
        <v/>
      </c>
      <c r="P19" s="13" t="n">
        <f aca="false">VLOOKUP(N19,Parámetros!$A$13:$C$16,3,TRUE())</f>
        <v>0</v>
      </c>
      <c r="Q19" s="13" t="n">
        <f aca="false">IF(N19&gt;=Parámetros!$B$7,Parámetros!$B$8,0)</f>
        <v>0</v>
      </c>
      <c r="R19" s="13" t="n">
        <f aca="false">N19*(1-F19)-P19-Q19</f>
        <v>290.68</v>
      </c>
      <c r="S19" s="13" t="n">
        <f aca="false">R19-E19</f>
        <v>0.509999999999991</v>
      </c>
    </row>
    <row r="20" customFormat="false" ht="15" hidden="false" customHeight="false" outlineLevel="0" collapsed="false">
      <c r="A20" s="8" t="s">
        <v>325</v>
      </c>
      <c r="B20" s="10" t="str">
        <f aca="false">'Layout Mercado Libre'!C20</f>
        <v>Vick VapoRub Ungüento Tópico 50 g</v>
      </c>
      <c r="C20" s="10" t="str">
        <f aca="false">IFERROR(LEFT('Layout Mercado Libre'!E20,FIND(" &gt; ",'Layout Mercado Libre'!E20)-1),"")</f>
        <v>Salud y Equipamiento Médico</v>
      </c>
      <c r="D20" s="12" t="n">
        <v>85.56</v>
      </c>
      <c r="E20" s="13" t="n">
        <f aca="false">D20+Parámetros!$B$5</f>
        <v>89.56</v>
      </c>
      <c r="F20" s="3" t="n">
        <f aca="false">IF(C20="",Parámetros!$B$9,IFERROR(VLOOKUP(C20,Parámetros!$A$20:$B$23,2,FALSE()),Parámetros!$B$9))</f>
        <v>0.14</v>
      </c>
      <c r="G20" s="13" t="n">
        <f aca="false">ROUNDUP((E20+Parámetros!$C$13)/(1-F20),0)</f>
        <v>134</v>
      </c>
      <c r="H20" s="13" t="n">
        <f aca="false">ROUNDUP((E20+Parámetros!$C$14)/(1-F20),0)</f>
        <v>140</v>
      </c>
      <c r="I20" s="13" t="n">
        <f aca="false">ROUNDUP((E20+Parámetros!$C$15)/(1-F20),0)</f>
        <v>148</v>
      </c>
      <c r="J20" s="13" t="n">
        <f aca="false">MAX(ROUNDUP((E20+Parámetros!$B$8)/(1-F20),0),Parámetros!$B$7)</f>
        <v>299</v>
      </c>
      <c r="K20" s="13" t="n">
        <f aca="false">IF(G20&lt;Parámetros!$B$13,G20,IF(H20&lt;Parámetros!$B$14,H20,IF(I20&lt;Parámetros!$B$15,I20,J20)))</f>
        <v>140</v>
      </c>
      <c r="L20" s="12"/>
      <c r="M20" s="12"/>
      <c r="N20" s="13" t="n">
        <f aca="false">IF(AND(ISNUMBER(M20),M20-Parámetros!$B$6&gt;=K20),M20-Parámetros!$B$6,K20)</f>
        <v>140</v>
      </c>
      <c r="O20" s="3" t="str">
        <f aca="false">IF(ISNUMBER(M20),N20/M20-1,"")</f>
        <v/>
      </c>
      <c r="P20" s="13" t="n">
        <f aca="false">VLOOKUP(N20,Parámetros!$A$13:$C$16,3,TRUE())</f>
        <v>30</v>
      </c>
      <c r="Q20" s="13" t="n">
        <f aca="false">IF(N20&gt;=Parámetros!$B$7,Parámetros!$B$8,0)</f>
        <v>0</v>
      </c>
      <c r="R20" s="13" t="n">
        <f aca="false">N20*(1-F20)-P20-Q20</f>
        <v>90.4</v>
      </c>
      <c r="S20" s="13" t="n">
        <f aca="false">R20-E20</f>
        <v>0.839999999999989</v>
      </c>
    </row>
    <row r="21" customFormat="false" ht="15" hidden="false" customHeight="false" outlineLevel="0" collapsed="false">
      <c r="A21" s="8" t="s">
        <v>343</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D21+Parámetros!$B$5</f>
        <v>464.68</v>
      </c>
      <c r="F21" s="3" t="n">
        <f aca="false">IF(C21="",Parámetros!$B$9,IFERROR(VLOOKUP(C21,Parámetros!$A$20:$B$23,2,FALSE()),Parámetros!$B$9))</f>
        <v>0.14</v>
      </c>
      <c r="G21" s="13" t="n">
        <f aca="false">ROUNDUP((E21+Parámetros!$C$13)/(1-F21),0)</f>
        <v>570</v>
      </c>
      <c r="H21" s="13" t="n">
        <f aca="false">ROUNDUP((E21+Parámetros!$C$14)/(1-F21),0)</f>
        <v>576</v>
      </c>
      <c r="I21" s="13" t="n">
        <f aca="false">ROUNDUP((E21+Parámetros!$C$15)/(1-F21),0)</f>
        <v>584</v>
      </c>
      <c r="J21" s="13" t="n">
        <f aca="false">MAX(ROUNDUP((E21+Parámetros!$B$8)/(1-F21),0),Parámetros!$B$7)</f>
        <v>541</v>
      </c>
      <c r="K21" s="13" t="n">
        <f aca="false">IF(G21&lt;Parámetros!$B$13,G21,IF(H21&lt;Parámetros!$B$14,H21,IF(I21&lt;Parámetros!$B$15,I21,J21)))</f>
        <v>541</v>
      </c>
      <c r="L21" s="12"/>
      <c r="M21" s="12"/>
      <c r="N21" s="13" t="n">
        <f aca="false">IF(AND(ISNUMBER(M21),M21-Parámetros!$B$6&gt;=K21),M21-Parámetros!$B$6,K21)</f>
        <v>541</v>
      </c>
      <c r="O21" s="3" t="str">
        <f aca="false">IF(ISNUMBER(M21),N21/M21-1,"")</f>
        <v/>
      </c>
      <c r="P21" s="13" t="n">
        <f aca="false">VLOOKUP(N21,Parámetros!$A$13:$C$16,3,TRUE())</f>
        <v>0</v>
      </c>
      <c r="Q21" s="13" t="n">
        <f aca="false">IF(N21&gt;=Parámetros!$B$7,Parámetros!$B$8,0)</f>
        <v>0</v>
      </c>
      <c r="R21" s="13" t="n">
        <f aca="false">N21*(1-F21)-P21-Q21</f>
        <v>465.26</v>
      </c>
      <c r="S21" s="13" t="n">
        <f aca="false">R21-E21</f>
        <v>0.579999999999984</v>
      </c>
    </row>
    <row r="22" customFormat="false" ht="15" hidden="false" customHeight="false" outlineLevel="0" collapsed="false">
      <c r="A22" s="8" t="s">
        <v>360</v>
      </c>
      <c r="B22" s="10" t="str">
        <f aca="false">'Layout Mercado Libre'!C22</f>
        <v>Pañales Huggies Supreme Unisex Etapa 7 36 Piezas</v>
      </c>
      <c r="C22" s="10" t="str">
        <f aca="false">IFERROR(LEFT('Layout Mercado Libre'!E22,FIND(" &gt; ",'Layout Mercado Libre'!E22)-1),"")</f>
        <v>Bebés</v>
      </c>
      <c r="D22" s="12" t="n">
        <v>320.15</v>
      </c>
      <c r="E22" s="13" t="n">
        <f aca="false">D22+Parámetros!$B$5</f>
        <v>324.15</v>
      </c>
      <c r="F22" s="3" t="n">
        <f aca="false">IF(C22="",Parámetros!$B$9,IFERROR(VLOOKUP(C22,Parámetros!$A$20:$B$23,2,FALSE()),Parámetros!$B$9))</f>
        <v>0.15</v>
      </c>
      <c r="G22" s="13" t="n">
        <f aca="false">ROUNDUP((E22+Parámetros!$C$13)/(1-F22),0)</f>
        <v>411</v>
      </c>
      <c r="H22" s="13" t="n">
        <f aca="false">ROUNDUP((E22+Parámetros!$C$14)/(1-F22),0)</f>
        <v>417</v>
      </c>
      <c r="I22" s="13" t="n">
        <f aca="false">ROUNDUP((E22+Parámetros!$C$15)/(1-F22),0)</f>
        <v>425</v>
      </c>
      <c r="J22" s="13" t="n">
        <f aca="false">MAX(ROUNDUP((E22+Parámetros!$B$8)/(1-F22),0),Parámetros!$B$7)</f>
        <v>382</v>
      </c>
      <c r="K22" s="13" t="n">
        <f aca="false">IF(G22&lt;Parámetros!$B$13,G22,IF(H22&lt;Parámetros!$B$14,H22,IF(I22&lt;Parámetros!$B$15,I22,J22)))</f>
        <v>382</v>
      </c>
      <c r="L22" s="12"/>
      <c r="M22" s="12"/>
      <c r="N22" s="13" t="n">
        <f aca="false">IF(AND(ISNUMBER(M22),M22-Parámetros!$B$6&gt;=K22),M22-Parámetros!$B$6,K22)</f>
        <v>382</v>
      </c>
      <c r="O22" s="3" t="str">
        <f aca="false">IF(ISNUMBER(M22),N22/M22-1,"")</f>
        <v/>
      </c>
      <c r="P22" s="13" t="n">
        <f aca="false">VLOOKUP(N22,Parámetros!$A$13:$C$16,3,TRUE())</f>
        <v>0</v>
      </c>
      <c r="Q22" s="13" t="n">
        <f aca="false">IF(N22&gt;=Parámetros!$B$7,Parámetros!$B$8,0)</f>
        <v>0</v>
      </c>
      <c r="R22" s="13" t="n">
        <f aca="false">N22*(1-F22)-P22-Q22</f>
        <v>324.7</v>
      </c>
      <c r="S22" s="13" t="n">
        <f aca="false">R22-E22</f>
        <v>0.550000000000011</v>
      </c>
    </row>
    <row r="23" customFormat="false" ht="15" hidden="false" customHeight="false" outlineLevel="0" collapsed="false">
      <c r="A23" s="8" t="s">
        <v>368</v>
      </c>
      <c r="B23" s="10" t="str">
        <f aca="false">'Layout Mercado Libre'!C23</f>
        <v>Semplex B.N.P. Complejo B Solución Inyectable 10 ml</v>
      </c>
      <c r="C23" s="10" t="str">
        <f aca="false">IFERROR(LEFT('Layout Mercado Libre'!E23,FIND(" &gt; ",'Layout Mercado Libre'!E23)-1),"")</f>
        <v>Salud y Equipamiento Médico</v>
      </c>
      <c r="D23" s="12" t="n">
        <v>53</v>
      </c>
      <c r="E23" s="13" t="n">
        <f aca="false">D23+Parámetros!$B$5</f>
        <v>57</v>
      </c>
      <c r="F23" s="3" t="n">
        <f aca="false">IF(C23="",Parámetros!$B$9,IFERROR(VLOOKUP(C23,Parámetros!$A$20:$B$23,2,FALSE()),Parámetros!$B$9))</f>
        <v>0.14</v>
      </c>
      <c r="G23" s="13" t="n">
        <f aca="false">ROUNDUP((E23+Parámetros!$C$13)/(1-F23),0)</f>
        <v>96</v>
      </c>
      <c r="H23" s="13" t="n">
        <f aca="false">ROUNDUP((E23+Parámetros!$C$14)/(1-F23),0)</f>
        <v>102</v>
      </c>
      <c r="I23" s="13" t="n">
        <f aca="false">ROUNDUP((E23+Parámetros!$C$15)/(1-F23),0)</f>
        <v>110</v>
      </c>
      <c r="J23" s="13" t="n">
        <f aca="false">MAX(ROUNDUP((E23+Parámetros!$B$8)/(1-F23),0),Parámetros!$B$7)</f>
        <v>299</v>
      </c>
      <c r="K23" s="13" t="n">
        <f aca="false">IF(G23&lt;Parámetros!$B$13,G23,IF(H23&lt;Parámetros!$B$14,H23,IF(I23&lt;Parámetros!$B$15,I23,J23)))</f>
        <v>96</v>
      </c>
      <c r="L23" s="12"/>
      <c r="M23" s="12"/>
      <c r="N23" s="13" t="n">
        <f aca="false">IF(AND(ISNUMBER(M23),M23-Parámetros!$B$6&gt;=K23),M23-Parámetros!$B$6,K23)</f>
        <v>96</v>
      </c>
      <c r="O23" s="3" t="str">
        <f aca="false">IF(ISNUMBER(M23),N23/M23-1,"")</f>
        <v/>
      </c>
      <c r="P23" s="13" t="n">
        <f aca="false">VLOOKUP(N23,Parámetros!$A$13:$C$16,3,TRUE())</f>
        <v>25</v>
      </c>
      <c r="Q23" s="13" t="n">
        <f aca="false">IF(N23&gt;=Parámetros!$B$7,Parámetros!$B$8,0)</f>
        <v>0</v>
      </c>
      <c r="R23" s="13" t="n">
        <f aca="false">N23*(1-F23)-P23-Q23</f>
        <v>57.56</v>
      </c>
      <c r="S23" s="13" t="n">
        <f aca="false">R23-E23</f>
        <v>0.560000000000002</v>
      </c>
    </row>
    <row r="24" customFormat="false" ht="15" hidden="false" customHeight="false" outlineLevel="0" collapsed="false">
      <c r="A24" s="8" t="s">
        <v>380</v>
      </c>
      <c r="B24" s="10" t="str">
        <f aca="false">'Layout Mercado Libre'!C24</f>
        <v>Pañales Huggies UltraConfort Niño Etapa 6 40 Piezas</v>
      </c>
      <c r="C24" s="10" t="str">
        <f aca="false">IFERROR(LEFT('Layout Mercado Libre'!E24,FIND(" &gt; ",'Layout Mercado Libre'!E24)-1),"")</f>
        <v>Bebés</v>
      </c>
      <c r="D24" s="12" t="n">
        <v>233.86</v>
      </c>
      <c r="E24" s="13" t="n">
        <f aca="false">D24+Parámetros!$B$5</f>
        <v>237.86</v>
      </c>
      <c r="F24" s="3" t="n">
        <f aca="false">IF(C24="",Parámetros!$B$9,IFERROR(VLOOKUP(C24,Parámetros!$A$20:$B$23,2,FALSE()),Parámetros!$B$9))</f>
        <v>0.15</v>
      </c>
      <c r="G24" s="13" t="n">
        <f aca="false">ROUNDUP((E24+Parámetros!$C$13)/(1-F24),0)</f>
        <v>310</v>
      </c>
      <c r="H24" s="13" t="n">
        <f aca="false">ROUNDUP((E24+Parámetros!$C$14)/(1-F24),0)</f>
        <v>316</v>
      </c>
      <c r="I24" s="13" t="n">
        <f aca="false">ROUNDUP((E24+Parámetros!$C$15)/(1-F24),0)</f>
        <v>324</v>
      </c>
      <c r="J24" s="13" t="n">
        <f aca="false">MAX(ROUNDUP((E24+Parámetros!$B$8)/(1-F24),0),Parámetros!$B$7)</f>
        <v>299</v>
      </c>
      <c r="K24" s="13" t="n">
        <f aca="false">IF(G24&lt;Parámetros!$B$13,G24,IF(H24&lt;Parámetros!$B$14,H24,IF(I24&lt;Parámetros!$B$15,I24,J24)))</f>
        <v>299</v>
      </c>
      <c r="L24" s="12"/>
      <c r="M24" s="12"/>
      <c r="N24" s="13" t="n">
        <f aca="false">IF(AND(ISNUMBER(M24),M24-Parámetros!$B$6&gt;=K24),M24-Parámetros!$B$6,K24)</f>
        <v>299</v>
      </c>
      <c r="O24" s="3" t="str">
        <f aca="false">IF(ISNUMBER(M24),N24/M24-1,"")</f>
        <v/>
      </c>
      <c r="P24" s="13" t="n">
        <f aca="false">VLOOKUP(N24,Parámetros!$A$13:$C$16,3,TRUE())</f>
        <v>0</v>
      </c>
      <c r="Q24" s="13" t="n">
        <f aca="false">IF(N24&gt;=Parámetros!$B$7,Parámetros!$B$8,0)</f>
        <v>0</v>
      </c>
      <c r="R24" s="13" t="n">
        <f aca="false">N24*(1-F24)-P24-Q24</f>
        <v>254.15</v>
      </c>
      <c r="S24" s="13" t="n">
        <f aca="false">R24-E24</f>
        <v>16.29</v>
      </c>
    </row>
    <row r="25" customFormat="false" ht="15" hidden="false" customHeight="false" outlineLevel="0" collapsed="false">
      <c r="A25" s="8" t="s">
        <v>390</v>
      </c>
      <c r="B25" s="10" t="str">
        <f aca="false">'Layout Mercado Libre'!C25</f>
        <v>Núcleo C.M.P. Forte 5 mg/3 mg 30 Cápsulas</v>
      </c>
      <c r="C25" s="10" t="str">
        <f aca="false">IFERROR(LEFT('Layout Mercado Libre'!E25,FIND(" &gt; ",'Layout Mercado Libre'!E25)-1),"")</f>
        <v>Salud y Equipamiento Médico</v>
      </c>
      <c r="D25" s="12" t="n">
        <v>425</v>
      </c>
      <c r="E25" s="13" t="n">
        <f aca="false">D25+Parámetros!$B$5</f>
        <v>429</v>
      </c>
      <c r="F25" s="3" t="n">
        <f aca="false">IF(C25="",Parámetros!$B$9,IFERROR(VLOOKUP(C25,Parámetros!$A$20:$B$23,2,FALSE()),Parámetros!$B$9))</f>
        <v>0.14</v>
      </c>
      <c r="G25" s="13" t="n">
        <f aca="false">ROUNDUP((E25+Parámetros!$C$13)/(1-F25),0)</f>
        <v>528</v>
      </c>
      <c r="H25" s="13" t="n">
        <f aca="false">ROUNDUP((E25+Parámetros!$C$14)/(1-F25),0)</f>
        <v>534</v>
      </c>
      <c r="I25" s="13" t="n">
        <f aca="false">ROUNDUP((E25+Parámetros!$C$15)/(1-F25),0)</f>
        <v>542</v>
      </c>
      <c r="J25" s="13" t="n">
        <f aca="false">MAX(ROUNDUP((E25+Parámetros!$B$8)/(1-F25),0),Parámetros!$B$7)</f>
        <v>499</v>
      </c>
      <c r="K25" s="13" t="n">
        <f aca="false">IF(G25&lt;Parámetros!$B$13,G25,IF(H25&lt;Parámetros!$B$14,H25,IF(I25&lt;Parámetros!$B$15,I25,J25)))</f>
        <v>499</v>
      </c>
      <c r="L25" s="12"/>
      <c r="M25" s="12"/>
      <c r="N25" s="13" t="n">
        <f aca="false">IF(AND(ISNUMBER(M25),M25-Parámetros!$B$6&gt;=K25),M25-Parámetros!$B$6,K25)</f>
        <v>499</v>
      </c>
      <c r="O25" s="3" t="str">
        <f aca="false">IF(ISNUMBER(M25),N25/M25-1,"")</f>
        <v/>
      </c>
      <c r="P25" s="13" t="n">
        <f aca="false">VLOOKUP(N25,Parámetros!$A$13:$C$16,3,TRUE())</f>
        <v>0</v>
      </c>
      <c r="Q25" s="13" t="n">
        <f aca="false">IF(N25&gt;=Parámetros!$B$7,Parámetros!$B$8,0)</f>
        <v>0</v>
      </c>
      <c r="R25" s="13" t="n">
        <f aca="false">N25*(1-F25)-P25-Q25</f>
        <v>429.14</v>
      </c>
      <c r="S25" s="13" t="n">
        <f aca="false">R25-E25</f>
        <v>0.139999999999986</v>
      </c>
    </row>
    <row r="26" customFormat="false" ht="15" hidden="false" customHeight="false" outlineLevel="0" collapsed="false">
      <c r="A26" s="8" t="s">
        <v>404</v>
      </c>
      <c r="B26" s="10" t="str">
        <f aca="false">'Layout Mercado Libre'!C26</f>
        <v>Fórmula Infantil Nan Optipro 2 Lata 400 g</v>
      </c>
      <c r="C26" s="10" t="str">
        <f aca="false">IFERROR(LEFT('Layout Mercado Libre'!E26,FIND(" &gt; ",'Layout Mercado Libre'!E26)-1),"")</f>
        <v>Bebés</v>
      </c>
      <c r="D26" s="12" t="n">
        <v>130</v>
      </c>
      <c r="E26" s="13" t="n">
        <f aca="false">D26+Parámetros!$B$5</f>
        <v>134</v>
      </c>
      <c r="F26" s="3" t="n">
        <f aca="false">IF(C26="",Parámetros!$B$9,IFERROR(VLOOKUP(C26,Parámetros!$A$20:$B$23,2,FALSE()),Parámetros!$B$9))</f>
        <v>0.15</v>
      </c>
      <c r="G26" s="13" t="n">
        <f aca="false">ROUNDUP((E26+Parámetros!$C$13)/(1-F26),0)</f>
        <v>188</v>
      </c>
      <c r="H26" s="13" t="n">
        <f aca="false">ROUNDUP((E26+Parámetros!$C$14)/(1-F26),0)</f>
        <v>193</v>
      </c>
      <c r="I26" s="13" t="n">
        <f aca="false">ROUNDUP((E26+Parámetros!$C$15)/(1-F26),0)</f>
        <v>202</v>
      </c>
      <c r="J26" s="13" t="n">
        <f aca="false">MAX(ROUNDUP((E26+Parámetros!$B$8)/(1-F26),0),Parámetros!$B$7)</f>
        <v>299</v>
      </c>
      <c r="K26" s="13" t="n">
        <f aca="false">IF(G26&lt;Parámetros!$B$13,G26,IF(H26&lt;Parámetros!$B$14,H26,IF(I26&lt;Parámetros!$B$15,I26,J26)))</f>
        <v>202</v>
      </c>
      <c r="L26" s="12"/>
      <c r="M26" s="12"/>
      <c r="N26" s="13" t="n">
        <f aca="false">IF(AND(ISNUMBER(M26),M26-Parámetros!$B$6&gt;=K26),M26-Parámetros!$B$6,K26)</f>
        <v>202</v>
      </c>
      <c r="O26" s="3" t="str">
        <f aca="false">IF(ISNUMBER(M26),N26/M26-1,"")</f>
        <v/>
      </c>
      <c r="P26" s="13" t="n">
        <f aca="false">VLOOKUP(N26,Parámetros!$A$13:$C$16,3,TRUE())</f>
        <v>37</v>
      </c>
      <c r="Q26" s="13" t="n">
        <f aca="false">IF(N26&gt;=Parámetros!$B$7,Parámetros!$B$8,0)</f>
        <v>0</v>
      </c>
      <c r="R26" s="13" t="n">
        <f aca="false">N26*(1-F26)-P26-Q26</f>
        <v>134.7</v>
      </c>
      <c r="S26" s="13" t="n">
        <f aca="false">R26-E26</f>
        <v>0.699999999999989</v>
      </c>
    </row>
    <row r="27" customFormat="false" ht="15" hidden="false" customHeight="false" outlineLevel="0" collapsed="false">
      <c r="A27" s="8" t="s">
        <v>413</v>
      </c>
      <c r="B27" s="10" t="str">
        <f aca="false">'Layout Mercado Libre'!C27</f>
        <v>Dolo-Neurobión Diclofenaco 50 mg Vitaminas B 20 Tabletas</v>
      </c>
      <c r="C27" s="10" t="str">
        <f aca="false">IFERROR(LEFT('Layout Mercado Libre'!E27,FIND(" &gt; ",'Layout Mercado Libre'!E27)-1),"")</f>
        <v>Salud y Equipamiento Médico</v>
      </c>
      <c r="D27" s="12" t="n">
        <v>259.18</v>
      </c>
      <c r="E27" s="13" t="n">
        <f aca="false">D27+Parámetros!$B$5</f>
        <v>263.18</v>
      </c>
      <c r="F27" s="3" t="n">
        <f aca="false">IF(C27="",Parámetros!$B$9,IFERROR(VLOOKUP(C27,Parámetros!$A$20:$B$23,2,FALSE()),Parámetros!$B$9))</f>
        <v>0.14</v>
      </c>
      <c r="G27" s="13" t="n">
        <f aca="false">ROUNDUP((E27+Parámetros!$C$13)/(1-F27),0)</f>
        <v>336</v>
      </c>
      <c r="H27" s="13" t="n">
        <f aca="false">ROUNDUP((E27+Parámetros!$C$14)/(1-F27),0)</f>
        <v>341</v>
      </c>
      <c r="I27" s="13" t="n">
        <f aca="false">ROUNDUP((E27+Parámetros!$C$15)/(1-F27),0)</f>
        <v>350</v>
      </c>
      <c r="J27" s="13" t="n">
        <f aca="false">MAX(ROUNDUP((E27+Parámetros!$B$8)/(1-F27),0),Parámetros!$B$7)</f>
        <v>307</v>
      </c>
      <c r="K27" s="13" t="n">
        <f aca="false">IF(G27&lt;Parámetros!$B$13,G27,IF(H27&lt;Parámetros!$B$14,H27,IF(I27&lt;Parámetros!$B$15,I27,J27)))</f>
        <v>307</v>
      </c>
      <c r="L27" s="12"/>
      <c r="M27" s="12"/>
      <c r="N27" s="13" t="n">
        <f aca="false">IF(AND(ISNUMBER(M27),M27-Parámetros!$B$6&gt;=K27),M27-Parámetros!$B$6,K27)</f>
        <v>307</v>
      </c>
      <c r="O27" s="3" t="str">
        <f aca="false">IF(ISNUMBER(M27),N27/M27-1,"")</f>
        <v/>
      </c>
      <c r="P27" s="13" t="n">
        <f aca="false">VLOOKUP(N27,Parámetros!$A$13:$C$16,3,TRUE())</f>
        <v>0</v>
      </c>
      <c r="Q27" s="13" t="n">
        <f aca="false">IF(N27&gt;=Parámetros!$B$7,Parámetros!$B$8,0)</f>
        <v>0</v>
      </c>
      <c r="R27" s="13" t="n">
        <f aca="false">N27*(1-F27)-P27-Q27</f>
        <v>264.02</v>
      </c>
      <c r="S27" s="13" t="n">
        <f aca="false">R27-E27</f>
        <v>0.839999999999975</v>
      </c>
    </row>
    <row r="28" customFormat="false" ht="15" hidden="false" customHeight="false" outlineLevel="0" collapsed="false">
      <c r="A28" s="8" t="s">
        <v>426</v>
      </c>
      <c r="B28" s="10" t="str">
        <f aca="false">'Layout Mercado Libre'!C28</f>
        <v>Pañales KleenBebé Suavelastic Etapa 2 Chico 40 Piezas</v>
      </c>
      <c r="C28" s="10" t="str">
        <f aca="false">IFERROR(LEFT('Layout Mercado Libre'!E28,FIND(" &gt; ",'Layout Mercado Libre'!E28)-1),"")</f>
        <v>Bebés</v>
      </c>
      <c r="D28" s="12" t="n">
        <v>124.96</v>
      </c>
      <c r="E28" s="13" t="n">
        <f aca="false">D28+Parámetros!$B$5</f>
        <v>128.96</v>
      </c>
      <c r="F28" s="3" t="n">
        <f aca="false">IF(C28="",Parámetros!$B$9,IFERROR(VLOOKUP(C28,Parámetros!$A$20:$B$23,2,FALSE()),Parámetros!$B$9))</f>
        <v>0.15</v>
      </c>
      <c r="G28" s="13" t="n">
        <f aca="false">ROUNDUP((E28+Parámetros!$C$13)/(1-F28),0)</f>
        <v>182</v>
      </c>
      <c r="H28" s="13" t="n">
        <f aca="false">ROUNDUP((E28+Parámetros!$C$14)/(1-F28),0)</f>
        <v>188</v>
      </c>
      <c r="I28" s="13" t="n">
        <f aca="false">ROUNDUP((E28+Parámetros!$C$15)/(1-F28),0)</f>
        <v>196</v>
      </c>
      <c r="J28" s="13" t="n">
        <f aca="false">MAX(ROUNDUP((E28+Parámetros!$B$8)/(1-F28),0),Parámetros!$B$7)</f>
        <v>299</v>
      </c>
      <c r="K28" s="13" t="n">
        <f aca="false">IF(G28&lt;Parámetros!$B$13,G28,IF(H28&lt;Parámetros!$B$14,H28,IF(I28&lt;Parámetros!$B$15,I28,J28)))</f>
        <v>196</v>
      </c>
      <c r="L28" s="12"/>
      <c r="M28" s="12"/>
      <c r="N28" s="13" t="n">
        <f aca="false">IF(AND(ISNUMBER(M28),M28-Parámetros!$B$6&gt;=K28),M28-Parámetros!$B$6,K28)</f>
        <v>196</v>
      </c>
      <c r="O28" s="3" t="str">
        <f aca="false">IF(ISNUMBER(M28),N28/M28-1,"")</f>
        <v/>
      </c>
      <c r="P28" s="13" t="n">
        <f aca="false">VLOOKUP(N28,Parámetros!$A$13:$C$16,3,TRUE())</f>
        <v>37</v>
      </c>
      <c r="Q28" s="13" t="n">
        <f aca="false">IF(N28&gt;=Parámetros!$B$7,Parámetros!$B$8,0)</f>
        <v>0</v>
      </c>
      <c r="R28" s="13" t="n">
        <f aca="false">N28*(1-F28)-P28-Q28</f>
        <v>129.6</v>
      </c>
      <c r="S28" s="13" t="n">
        <f aca="false">R28-E28</f>
        <v>0.640000000000015</v>
      </c>
    </row>
    <row r="29" customFormat="false" ht="15" hidden="false" customHeight="false" outlineLevel="0" collapsed="false">
      <c r="A29" s="8" t="s">
        <v>435</v>
      </c>
      <c r="B29" s="10" t="str">
        <f aca="false">'Layout Mercado Libre'!C29</f>
        <v>Pañales KleenBebé Suavelastic Etapa 3 Mediano 44 Piezas</v>
      </c>
      <c r="C29" s="10" t="str">
        <f aca="false">IFERROR(LEFT('Layout Mercado Libre'!E29,FIND(" &gt; ",'Layout Mercado Libre'!E29)-1),"")</f>
        <v>Bebés</v>
      </c>
      <c r="D29" s="12" t="n">
        <v>154.87</v>
      </c>
      <c r="E29" s="13" t="n">
        <f aca="false">D29+Parámetros!$B$5</f>
        <v>158.87</v>
      </c>
      <c r="F29" s="3" t="n">
        <f aca="false">IF(C29="",Parámetros!$B$9,IFERROR(VLOOKUP(C29,Parámetros!$A$20:$B$23,2,FALSE()),Parámetros!$B$9))</f>
        <v>0.15</v>
      </c>
      <c r="G29" s="13" t="n">
        <f aca="false">ROUNDUP((E29+Parámetros!$C$13)/(1-F29),0)</f>
        <v>217</v>
      </c>
      <c r="H29" s="13" t="n">
        <f aca="false">ROUNDUP((E29+Parámetros!$C$14)/(1-F29),0)</f>
        <v>223</v>
      </c>
      <c r="I29" s="13" t="n">
        <f aca="false">ROUNDUP((E29+Parámetros!$C$15)/(1-F29),0)</f>
        <v>231</v>
      </c>
      <c r="J29" s="13" t="n">
        <f aca="false">MAX(ROUNDUP((E29+Parámetros!$B$8)/(1-F29),0),Parámetros!$B$7)</f>
        <v>299</v>
      </c>
      <c r="K29" s="13" t="n">
        <f aca="false">IF(G29&lt;Parámetros!$B$13,G29,IF(H29&lt;Parámetros!$B$14,H29,IF(I29&lt;Parámetros!$B$15,I29,J29)))</f>
        <v>231</v>
      </c>
      <c r="L29" s="12"/>
      <c r="M29" s="12"/>
      <c r="N29" s="13" t="n">
        <f aca="false">IF(AND(ISNUMBER(M29),M29-Parámetros!$B$6&gt;=K29),M29-Parámetros!$B$6,K29)</f>
        <v>231</v>
      </c>
      <c r="O29" s="3" t="str">
        <f aca="false">IF(ISNUMBER(M29),N29/M29-1,"")</f>
        <v/>
      </c>
      <c r="P29" s="13" t="n">
        <f aca="false">VLOOKUP(N29,Parámetros!$A$13:$C$16,3,TRUE())</f>
        <v>37</v>
      </c>
      <c r="Q29" s="13" t="n">
        <f aca="false">IF(N29&gt;=Parámetros!$B$7,Parámetros!$B$8,0)</f>
        <v>0</v>
      </c>
      <c r="R29" s="13" t="n">
        <f aca="false">N29*(1-F29)-P29-Q29</f>
        <v>159.35</v>
      </c>
      <c r="S29" s="13" t="n">
        <f aca="false">R29-E29</f>
        <v>0.47999999999999</v>
      </c>
    </row>
    <row r="30" customFormat="false" ht="15" hidden="false" customHeight="false" outlineLevel="0" collapsed="false">
      <c r="A30" s="8" t="s">
        <v>446</v>
      </c>
      <c r="B30" s="10" t="str">
        <f aca="false">'Layout Mercado Libre'!C30</f>
        <v>Terramicina Oxitetraciclina 500 mg 16 Cápsulas</v>
      </c>
      <c r="C30" s="10" t="str">
        <f aca="false">IFERROR(LEFT('Layout Mercado Libre'!E30,FIND(" &gt; ",'Layout Mercado Libre'!E30)-1),"")</f>
        <v>Salud y Equipamiento Médico</v>
      </c>
      <c r="D30" s="12" t="n">
        <v>267.05</v>
      </c>
      <c r="E30" s="13" t="n">
        <f aca="false">D30+Parámetros!$B$5</f>
        <v>271.05</v>
      </c>
      <c r="F30" s="3" t="n">
        <f aca="false">IF(C30="",Parámetros!$B$9,IFERROR(VLOOKUP(C30,Parámetros!$A$20:$B$23,2,FALSE()),Parámetros!$B$9))</f>
        <v>0.14</v>
      </c>
      <c r="G30" s="13" t="n">
        <f aca="false">ROUNDUP((E30+Parámetros!$C$13)/(1-F30),0)</f>
        <v>345</v>
      </c>
      <c r="H30" s="13" t="n">
        <f aca="false">ROUNDUP((E30+Parámetros!$C$14)/(1-F30),0)</f>
        <v>351</v>
      </c>
      <c r="I30" s="13" t="n">
        <f aca="false">ROUNDUP((E30+Parámetros!$C$15)/(1-F30),0)</f>
        <v>359</v>
      </c>
      <c r="J30" s="13" t="n">
        <f aca="false">MAX(ROUNDUP((E30+Parámetros!$B$8)/(1-F30),0),Parámetros!$B$7)</f>
        <v>316</v>
      </c>
      <c r="K30" s="13" t="n">
        <f aca="false">IF(G30&lt;Parámetros!$B$13,G30,IF(H30&lt;Parámetros!$B$14,H30,IF(I30&lt;Parámetros!$B$15,I30,J30)))</f>
        <v>316</v>
      </c>
      <c r="L30" s="12"/>
      <c r="M30" s="12"/>
      <c r="N30" s="13" t="n">
        <f aca="false">IF(AND(ISNUMBER(M30),M30-Parámetros!$B$6&gt;=K30),M30-Parámetros!$B$6,K30)</f>
        <v>316</v>
      </c>
      <c r="O30" s="3" t="str">
        <f aca="false">IF(ISNUMBER(M30),N30/M30-1,"")</f>
        <v/>
      </c>
      <c r="P30" s="13" t="n">
        <f aca="false">VLOOKUP(N30,Parámetros!$A$13:$C$16,3,TRUE())</f>
        <v>0</v>
      </c>
      <c r="Q30" s="13" t="n">
        <f aca="false">IF(N30&gt;=Parámetros!$B$7,Parámetros!$B$8,0)</f>
        <v>0</v>
      </c>
      <c r="R30" s="13" t="n">
        <f aca="false">N30*(1-F30)-P30-Q30</f>
        <v>271.76</v>
      </c>
      <c r="S30" s="13" t="n">
        <f aca="false">R30-E30</f>
        <v>0.70999999999998</v>
      </c>
    </row>
    <row r="31" customFormat="false" ht="15" hidden="false" customHeight="false" outlineLevel="0" collapsed="false">
      <c r="A31" s="8" t="s">
        <v>458</v>
      </c>
      <c r="B31" s="10" t="str">
        <f aca="false">'Layout Mercado Libre'!C31</f>
        <v>Pañales Huggies UltraConfort Niña Etapa 6 40 Piezas</v>
      </c>
      <c r="C31" s="10" t="str">
        <f aca="false">IFERROR(LEFT('Layout Mercado Libre'!E31,FIND(" &gt; ",'Layout Mercado Libre'!E31)-1),"")</f>
        <v>Bebés</v>
      </c>
      <c r="D31" s="12" t="n">
        <v>233.86</v>
      </c>
      <c r="E31" s="13" t="n">
        <f aca="false">D31+Parámetros!$B$5</f>
        <v>237.86</v>
      </c>
      <c r="F31" s="3" t="n">
        <f aca="false">IF(C31="",Parámetros!$B$9,IFERROR(VLOOKUP(C31,Parámetros!$A$20:$B$23,2,FALSE()),Parámetros!$B$9))</f>
        <v>0.15</v>
      </c>
      <c r="G31" s="13" t="n">
        <f aca="false">ROUNDUP((E31+Parámetros!$C$13)/(1-F31),0)</f>
        <v>310</v>
      </c>
      <c r="H31" s="13" t="n">
        <f aca="false">ROUNDUP((E31+Parámetros!$C$14)/(1-F31),0)</f>
        <v>316</v>
      </c>
      <c r="I31" s="13" t="n">
        <f aca="false">ROUNDUP((E31+Parámetros!$C$15)/(1-F31),0)</f>
        <v>324</v>
      </c>
      <c r="J31" s="13" t="n">
        <f aca="false">MAX(ROUNDUP((E31+Parámetros!$B$8)/(1-F31),0),Parámetros!$B$7)</f>
        <v>299</v>
      </c>
      <c r="K31" s="13" t="n">
        <f aca="false">IF(G31&lt;Parámetros!$B$13,G31,IF(H31&lt;Parámetros!$B$14,H31,IF(I31&lt;Parámetros!$B$15,I31,J31)))</f>
        <v>299</v>
      </c>
      <c r="L31" s="12"/>
      <c r="M31" s="12"/>
      <c r="N31" s="13" t="n">
        <f aca="false">IF(AND(ISNUMBER(M31),M31-Parámetros!$B$6&gt;=K31),M31-Parámetros!$B$6,K31)</f>
        <v>299</v>
      </c>
      <c r="O31" s="3" t="str">
        <f aca="false">IF(ISNUMBER(M31),N31/M31-1,"")</f>
        <v/>
      </c>
      <c r="P31" s="13" t="n">
        <f aca="false">VLOOKUP(N31,Parámetros!$A$13:$C$16,3,TRUE())</f>
        <v>0</v>
      </c>
      <c r="Q31" s="13" t="n">
        <f aca="false">IF(N31&gt;=Parámetros!$B$7,Parámetros!$B$8,0)</f>
        <v>0</v>
      </c>
      <c r="R31" s="13" t="n">
        <f aca="false">N31*(1-F31)-P31-Q31</f>
        <v>254.15</v>
      </c>
      <c r="S31" s="13" t="n">
        <f aca="false">R31-E31</f>
        <v>16.29</v>
      </c>
    </row>
    <row r="32" customFormat="false" ht="15" hidden="false" customHeight="false" outlineLevel="0" collapsed="false">
      <c r="A32" s="8" t="s">
        <v>465</v>
      </c>
      <c r="B32" s="10" t="str">
        <f aca="false">'Layout Mercado Libre'!C32</f>
        <v>Fixodent Original Crema Adhesiva para Dentadura 40 ml</v>
      </c>
      <c r="C32" s="10" t="str">
        <f aca="false">IFERROR(LEFT('Layout Mercado Libre'!E32,FIND(" &gt; ",'Layout Mercado Libre'!E32)-1),"")</f>
        <v>Belleza y Cuidado Personal</v>
      </c>
      <c r="D32" s="12" t="n">
        <v>68.01</v>
      </c>
      <c r="E32" s="13" t="n">
        <f aca="false">D32+Parámetros!$B$5</f>
        <v>72.01</v>
      </c>
      <c r="F32" s="3" t="n">
        <f aca="false">IF(C32="",Parámetros!$B$9,IFERROR(VLOOKUP(C32,Parámetros!$A$20:$B$23,2,FALSE()),Parámetros!$B$9))</f>
        <v>0.14</v>
      </c>
      <c r="G32" s="13" t="n">
        <f aca="false">ROUNDUP((E32+Parámetros!$C$13)/(1-F32),0)</f>
        <v>113</v>
      </c>
      <c r="H32" s="13" t="n">
        <f aca="false">ROUNDUP((E32+Parámetros!$C$14)/(1-F32),0)</f>
        <v>119</v>
      </c>
      <c r="I32" s="13" t="n">
        <f aca="false">ROUNDUP((E32+Parámetros!$C$15)/(1-F32),0)</f>
        <v>127</v>
      </c>
      <c r="J32" s="13" t="n">
        <f aca="false">MAX(ROUNDUP((E32+Parámetros!$B$8)/(1-F32),0),Parámetros!$B$7)</f>
        <v>299</v>
      </c>
      <c r="K32" s="13" t="n">
        <f aca="false">IF(G32&lt;Parámetros!$B$13,G32,IF(H32&lt;Parámetros!$B$14,H32,IF(I32&lt;Parámetros!$B$15,I32,J32)))</f>
        <v>119</v>
      </c>
      <c r="L32" s="12"/>
      <c r="M32" s="12"/>
      <c r="N32" s="13" t="n">
        <f aca="false">IF(AND(ISNUMBER(M32),M32-Parámetros!$B$6&gt;=K32),M32-Parámetros!$B$6,K32)</f>
        <v>119</v>
      </c>
      <c r="O32" s="3" t="str">
        <f aca="false">IF(ISNUMBER(M32),N32/M32-1,"")</f>
        <v/>
      </c>
      <c r="P32" s="13" t="n">
        <f aca="false">VLOOKUP(N32,Parámetros!$A$13:$C$16,3,TRUE())</f>
        <v>30</v>
      </c>
      <c r="Q32" s="13" t="n">
        <f aca="false">IF(N32&gt;=Parámetros!$B$7,Parámetros!$B$8,0)</f>
        <v>0</v>
      </c>
      <c r="R32" s="13" t="n">
        <f aca="false">N32*(1-F32)-P32-Q32</f>
        <v>72.34</v>
      </c>
      <c r="S32" s="13" t="n">
        <f aca="false">R32-E32</f>
        <v>0.329999999999998</v>
      </c>
    </row>
    <row r="33" customFormat="false" ht="15" hidden="false" customHeight="false" outlineLevel="0" collapsed="false">
      <c r="A33" s="8" t="s">
        <v>476</v>
      </c>
      <c r="B33" s="10" t="str">
        <f aca="false">'Layout Mercado Libre'!C33</f>
        <v>Lagricel PF Hialuronato de Sodio 4 mg/ml Gotas 10 ml</v>
      </c>
      <c r="C33" s="10" t="str">
        <f aca="false">IFERROR(LEFT('Layout Mercado Libre'!E33,FIND(" &gt; ",'Layout Mercado Libre'!E33)-1),"")</f>
        <v>Salud y Equipamiento Médico</v>
      </c>
      <c r="D33" s="12" t="n">
        <v>369.86</v>
      </c>
      <c r="E33" s="13" t="n">
        <f aca="false">D33+Parámetros!$B$5</f>
        <v>373.86</v>
      </c>
      <c r="F33" s="3" t="n">
        <f aca="false">IF(C33="",Parámetros!$B$9,IFERROR(VLOOKUP(C33,Parámetros!$A$20:$B$23,2,FALSE()),Parámetros!$B$9))</f>
        <v>0.14</v>
      </c>
      <c r="G33" s="13" t="n">
        <f aca="false">ROUNDUP((E33+Parámetros!$C$13)/(1-F33),0)</f>
        <v>464</v>
      </c>
      <c r="H33" s="13" t="n">
        <f aca="false">ROUNDUP((E33+Parámetros!$C$14)/(1-F33),0)</f>
        <v>470</v>
      </c>
      <c r="I33" s="13" t="n">
        <f aca="false">ROUNDUP((E33+Parámetros!$C$15)/(1-F33),0)</f>
        <v>478</v>
      </c>
      <c r="J33" s="13" t="n">
        <f aca="false">MAX(ROUNDUP((E33+Parámetros!$B$8)/(1-F33),0),Parámetros!$B$7)</f>
        <v>435</v>
      </c>
      <c r="K33" s="13" t="n">
        <f aca="false">IF(G33&lt;Parámetros!$B$13,G33,IF(H33&lt;Parámetros!$B$14,H33,IF(I33&lt;Parámetros!$B$15,I33,J33)))</f>
        <v>435</v>
      </c>
      <c r="L33" s="12"/>
      <c r="M33" s="12"/>
      <c r="N33" s="13" t="n">
        <f aca="false">IF(AND(ISNUMBER(M33),M33-Parámetros!$B$6&gt;=K33),M33-Parámetros!$B$6,K33)</f>
        <v>435</v>
      </c>
      <c r="O33" s="3" t="str">
        <f aca="false">IF(ISNUMBER(M33),N33/M33-1,"")</f>
        <v/>
      </c>
      <c r="P33" s="13" t="n">
        <f aca="false">VLOOKUP(N33,Parámetros!$A$13:$C$16,3,TRUE())</f>
        <v>0</v>
      </c>
      <c r="Q33" s="13" t="n">
        <f aca="false">IF(N33&gt;=Parámetros!$B$7,Parámetros!$B$8,0)</f>
        <v>0</v>
      </c>
      <c r="R33" s="13" t="n">
        <f aca="false">N33*(1-F33)-P33-Q33</f>
        <v>374.1</v>
      </c>
      <c r="S33" s="13" t="n">
        <f aca="false">R33-E33</f>
        <v>0.239999999999952</v>
      </c>
    </row>
    <row r="34" customFormat="false" ht="15" hidden="false" customHeight="false" outlineLevel="0" collapsed="false">
      <c r="A34" s="8" t="s">
        <v>495</v>
      </c>
      <c r="B34" s="10" t="str">
        <f aca="false">'Layout Mercado Libre'!C34</f>
        <v>Pañales Huggies UltraConfort Niña Etapa 5 40 Piezas</v>
      </c>
      <c r="C34" s="10" t="str">
        <f aca="false">IFERROR(LEFT('Layout Mercado Libre'!E34,FIND(" &gt; ",'Layout Mercado Libre'!E34)-1),"")</f>
        <v>Bebés</v>
      </c>
      <c r="D34" s="12" t="n">
        <v>218.47</v>
      </c>
      <c r="E34" s="13" t="n">
        <f aca="false">D34+Parámetros!$B$5</f>
        <v>222.47</v>
      </c>
      <c r="F34" s="3" t="n">
        <f aca="false">IF(C34="",Parámetros!$B$9,IFERROR(VLOOKUP(C34,Parámetros!$A$20:$B$23,2,FALSE()),Parámetros!$B$9))</f>
        <v>0.15</v>
      </c>
      <c r="G34" s="13" t="n">
        <f aca="false">ROUNDUP((E34+Parámetros!$C$13)/(1-F34),0)</f>
        <v>292</v>
      </c>
      <c r="H34" s="13" t="n">
        <f aca="false">ROUNDUP((E34+Parámetros!$C$14)/(1-F34),0)</f>
        <v>298</v>
      </c>
      <c r="I34" s="13" t="n">
        <f aca="false">ROUNDUP((E34+Parámetros!$C$15)/(1-F34),0)</f>
        <v>306</v>
      </c>
      <c r="J34" s="13" t="n">
        <f aca="false">MAX(ROUNDUP((E34+Parámetros!$B$8)/(1-F34),0),Parámetros!$B$7)</f>
        <v>299</v>
      </c>
      <c r="K34" s="13" t="n">
        <f aca="false">IF(G34&lt;Parámetros!$B$13,G34,IF(H34&lt;Parámetros!$B$14,H34,IF(I34&lt;Parámetros!$B$15,I34,J34)))</f>
        <v>299</v>
      </c>
      <c r="L34" s="12"/>
      <c r="M34" s="12"/>
      <c r="N34" s="13" t="n">
        <f aca="false">IF(AND(ISNUMBER(M34),M34-Parámetros!$B$6&gt;=K34),M34-Parámetros!$B$6,K34)</f>
        <v>299</v>
      </c>
      <c r="O34" s="3" t="str">
        <f aca="false">IF(ISNUMBER(M34),N34/M34-1,"")</f>
        <v/>
      </c>
      <c r="P34" s="13" t="n">
        <f aca="false">VLOOKUP(N34,Parámetros!$A$13:$C$16,3,TRUE())</f>
        <v>0</v>
      </c>
      <c r="Q34" s="13" t="n">
        <f aca="false">IF(N34&gt;=Parámetros!$B$7,Parámetros!$B$8,0)</f>
        <v>0</v>
      </c>
      <c r="R34" s="13" t="n">
        <f aca="false">N34*(1-F34)-P34-Q34</f>
        <v>254.15</v>
      </c>
      <c r="S34" s="13" t="n">
        <f aca="false">R34-E34</f>
        <v>31.68</v>
      </c>
    </row>
    <row r="35" customFormat="false" ht="15" hidden="false" customHeight="false" outlineLevel="0" collapsed="false">
      <c r="A35" s="8" t="s">
        <v>502</v>
      </c>
      <c r="B35" s="10" t="str">
        <f aca="false">'Layout Mercado Libre'!C35</f>
        <v>Thealoz Duo Trehalosa 3% Hialuronato 0.15% Gotas 10 ml</v>
      </c>
      <c r="C35" s="10" t="str">
        <f aca="false">IFERROR(LEFT('Layout Mercado Libre'!E35,FIND(" &gt; ",'Layout Mercado Libre'!E35)-1),"")</f>
        <v>Salud y Equipamiento Médico</v>
      </c>
      <c r="D35" s="12" t="n">
        <v>537.23</v>
      </c>
      <c r="E35" s="13" t="n">
        <f aca="false">D35+Parámetros!$B$5</f>
        <v>541.23</v>
      </c>
      <c r="F35" s="3" t="n">
        <f aca="false">IF(C35="",Parámetros!$B$9,IFERROR(VLOOKUP(C35,Parámetros!$A$20:$B$23,2,FALSE()),Parámetros!$B$9))</f>
        <v>0.14</v>
      </c>
      <c r="G35" s="13" t="n">
        <f aca="false">ROUNDUP((E35+Parámetros!$C$13)/(1-F35),0)</f>
        <v>659</v>
      </c>
      <c r="H35" s="13" t="n">
        <f aca="false">ROUNDUP((E35+Parámetros!$C$14)/(1-F35),0)</f>
        <v>665</v>
      </c>
      <c r="I35" s="13" t="n">
        <f aca="false">ROUNDUP((E35+Parámetros!$C$15)/(1-F35),0)</f>
        <v>673</v>
      </c>
      <c r="J35" s="13" t="n">
        <f aca="false">MAX(ROUNDUP((E35+Parámetros!$B$8)/(1-F35),0),Parámetros!$B$7)</f>
        <v>630</v>
      </c>
      <c r="K35" s="13" t="n">
        <f aca="false">IF(G35&lt;Parámetros!$B$13,G35,IF(H35&lt;Parámetros!$B$14,H35,IF(I35&lt;Parámetros!$B$15,I35,J35)))</f>
        <v>630</v>
      </c>
      <c r="L35" s="12"/>
      <c r="M35" s="12"/>
      <c r="N35" s="13" t="n">
        <f aca="false">IF(AND(ISNUMBER(M35),M35-Parámetros!$B$6&gt;=K35),M35-Parámetros!$B$6,K35)</f>
        <v>630</v>
      </c>
      <c r="O35" s="3" t="str">
        <f aca="false">IF(ISNUMBER(M35),N35/M35-1,"")</f>
        <v/>
      </c>
      <c r="P35" s="13" t="n">
        <f aca="false">VLOOKUP(N35,Parámetros!$A$13:$C$16,3,TRUE())</f>
        <v>0</v>
      </c>
      <c r="Q35" s="13" t="n">
        <f aca="false">IF(N35&gt;=Parámetros!$B$7,Parámetros!$B$8,0)</f>
        <v>0</v>
      </c>
      <c r="R35" s="13" t="n">
        <f aca="false">N35*(1-F35)-P35-Q35</f>
        <v>541.8</v>
      </c>
      <c r="S35" s="13" t="n">
        <f aca="false">R35-E35</f>
        <v>0.569999999999936</v>
      </c>
    </row>
    <row r="36" customFormat="false" ht="15" hidden="false" customHeight="false" outlineLevel="0" collapsed="false">
      <c r="A36" s="8" t="s">
        <v>514</v>
      </c>
      <c r="B36" s="10" t="str">
        <f aca="false">'Layout Mercado Libre'!C36</f>
        <v>Fórmula Infantil Nan Optipro 3 Lata 800 g</v>
      </c>
      <c r="C36" s="10" t="str">
        <f aca="false">IFERROR(LEFT('Layout Mercado Libre'!E36,FIND(" &gt; ",'Layout Mercado Libre'!E36)-1),"")</f>
        <v>Bebés</v>
      </c>
      <c r="D36" s="12" t="n">
        <v>174.9</v>
      </c>
      <c r="E36" s="13" t="n">
        <f aca="false">D36+Parámetros!$B$5</f>
        <v>178.9</v>
      </c>
      <c r="F36" s="3" t="n">
        <f aca="false">IF(C36="",Parámetros!$B$9,IFERROR(VLOOKUP(C36,Parámetros!$A$20:$B$23,2,FALSE()),Parámetros!$B$9))</f>
        <v>0.15</v>
      </c>
      <c r="G36" s="13" t="n">
        <f aca="false">ROUNDUP((E36+Parámetros!$C$13)/(1-F36),0)</f>
        <v>240</v>
      </c>
      <c r="H36" s="13" t="n">
        <f aca="false">ROUNDUP((E36+Parámetros!$C$14)/(1-F36),0)</f>
        <v>246</v>
      </c>
      <c r="I36" s="13" t="n">
        <f aca="false">ROUNDUP((E36+Parámetros!$C$15)/(1-F36),0)</f>
        <v>254</v>
      </c>
      <c r="J36" s="13" t="n">
        <f aca="false">MAX(ROUNDUP((E36+Parámetros!$B$8)/(1-F36),0),Parámetros!$B$7)</f>
        <v>299</v>
      </c>
      <c r="K36" s="13" t="n">
        <f aca="false">IF(G36&lt;Parámetros!$B$13,G36,IF(H36&lt;Parámetros!$B$14,H36,IF(I36&lt;Parámetros!$B$15,I36,J36)))</f>
        <v>254</v>
      </c>
      <c r="L36" s="12"/>
      <c r="M36" s="12"/>
      <c r="N36" s="13" t="n">
        <f aca="false">IF(AND(ISNUMBER(M36),M36-Parámetros!$B$6&gt;=K36),M36-Parámetros!$B$6,K36)</f>
        <v>254</v>
      </c>
      <c r="O36" s="3" t="str">
        <f aca="false">IF(ISNUMBER(M36),N36/M36-1,"")</f>
        <v/>
      </c>
      <c r="P36" s="13" t="n">
        <f aca="false">VLOOKUP(N36,Parámetros!$A$13:$C$16,3,TRUE())</f>
        <v>37</v>
      </c>
      <c r="Q36" s="13" t="n">
        <f aca="false">IF(N36&gt;=Parámetros!$B$7,Parámetros!$B$8,0)</f>
        <v>0</v>
      </c>
      <c r="R36" s="13" t="n">
        <f aca="false">N36*(1-F36)-P36-Q36</f>
        <v>178.9</v>
      </c>
      <c r="S36" s="13" t="n">
        <f aca="false">R36-E36</f>
        <v>0</v>
      </c>
    </row>
    <row r="37" customFormat="false" ht="15" hidden="false" customHeight="false" outlineLevel="0" collapsed="false">
      <c r="A37" s="8" t="s">
        <v>523</v>
      </c>
      <c r="B37" s="10" t="str">
        <f aca="false">'Layout Mercado Libre'!C37</f>
        <v>Theraflu Resfriado Severo Sabor Limón 10 Sobres</v>
      </c>
      <c r="C37" s="10" t="str">
        <f aca="false">IFERROR(LEFT('Layout Mercado Libre'!E37,FIND(" &gt; ",'Layout Mercado Libre'!E37)-1),"")</f>
        <v>Salud y Equipamiento Médico</v>
      </c>
      <c r="D37" s="12" t="n">
        <v>161.77</v>
      </c>
      <c r="E37" s="13" t="n">
        <f aca="false">D37+Parámetros!$B$5</f>
        <v>165.77</v>
      </c>
      <c r="F37" s="3" t="n">
        <f aca="false">IF(C37="",Parámetros!$B$9,IFERROR(VLOOKUP(C37,Parámetros!$A$20:$B$23,2,FALSE()),Parámetros!$B$9))</f>
        <v>0.14</v>
      </c>
      <c r="G37" s="13" t="n">
        <f aca="false">ROUNDUP((E37+Parámetros!$C$13)/(1-F37),0)</f>
        <v>222</v>
      </c>
      <c r="H37" s="13" t="n">
        <f aca="false">ROUNDUP((E37+Parámetros!$C$14)/(1-F37),0)</f>
        <v>228</v>
      </c>
      <c r="I37" s="13" t="n">
        <f aca="false">ROUNDUP((E37+Parámetros!$C$15)/(1-F37),0)</f>
        <v>236</v>
      </c>
      <c r="J37" s="13" t="n">
        <f aca="false">MAX(ROUNDUP((E37+Parámetros!$B$8)/(1-F37),0),Parámetros!$B$7)</f>
        <v>299</v>
      </c>
      <c r="K37" s="13" t="n">
        <f aca="false">IF(G37&lt;Parámetros!$B$13,G37,IF(H37&lt;Parámetros!$B$14,H37,IF(I37&lt;Parámetros!$B$15,I37,J37)))</f>
        <v>236</v>
      </c>
      <c r="L37" s="12"/>
      <c r="M37" s="12"/>
      <c r="N37" s="13" t="n">
        <f aca="false">IF(AND(ISNUMBER(M37),M37-Parámetros!$B$6&gt;=K37),M37-Parámetros!$B$6,K37)</f>
        <v>236</v>
      </c>
      <c r="O37" s="3" t="str">
        <f aca="false">IF(ISNUMBER(M37),N37/M37-1,"")</f>
        <v/>
      </c>
      <c r="P37" s="13" t="n">
        <f aca="false">VLOOKUP(N37,Parámetros!$A$13:$C$16,3,TRUE())</f>
        <v>37</v>
      </c>
      <c r="Q37" s="13" t="n">
        <f aca="false">IF(N37&gt;=Parámetros!$B$7,Parámetros!$B$8,0)</f>
        <v>0</v>
      </c>
      <c r="R37" s="13" t="n">
        <f aca="false">N37*(1-F37)-P37-Q37</f>
        <v>165.96</v>
      </c>
      <c r="S37" s="13" t="n">
        <f aca="false">R37-E37</f>
        <v>0.189999999999998</v>
      </c>
    </row>
    <row r="38" customFormat="false" ht="15" hidden="false" customHeight="false" outlineLevel="0" collapsed="false">
      <c r="A38" s="8" t="s">
        <v>540</v>
      </c>
      <c r="B38" s="10" t="str">
        <f aca="false">'Layout Mercado Libre'!C38</f>
        <v>Postday Levonorgestrel 1.5 mg 1 Comprimido</v>
      </c>
      <c r="C38" s="10" t="str">
        <f aca="false">IFERROR(LEFT('Layout Mercado Libre'!E38,FIND(" &gt; ",'Layout Mercado Libre'!E38)-1),"")</f>
        <v>Salud y Equipamiento Médico</v>
      </c>
      <c r="D38" s="12" t="n">
        <v>53</v>
      </c>
      <c r="E38" s="13" t="n">
        <f aca="false">D38+Parámetros!$B$5</f>
        <v>57</v>
      </c>
      <c r="F38" s="3" t="n">
        <f aca="false">IF(C38="",Parámetros!$B$9,IFERROR(VLOOKUP(C38,Parámetros!$A$20:$B$23,2,FALSE()),Parámetros!$B$9))</f>
        <v>0.14</v>
      </c>
      <c r="G38" s="13" t="n">
        <f aca="false">ROUNDUP((E38+Parámetros!$C$13)/(1-F38),0)</f>
        <v>96</v>
      </c>
      <c r="H38" s="13" t="n">
        <f aca="false">ROUNDUP((E38+Parámetros!$C$14)/(1-F38),0)</f>
        <v>102</v>
      </c>
      <c r="I38" s="13" t="n">
        <f aca="false">ROUNDUP((E38+Parámetros!$C$15)/(1-F38),0)</f>
        <v>110</v>
      </c>
      <c r="J38" s="13" t="n">
        <f aca="false">MAX(ROUNDUP((E38+Parámetros!$B$8)/(1-F38),0),Parámetros!$B$7)</f>
        <v>299</v>
      </c>
      <c r="K38" s="13" t="n">
        <f aca="false">IF(G38&lt;Parámetros!$B$13,G38,IF(H38&lt;Parámetros!$B$14,H38,IF(I38&lt;Parámetros!$B$15,I38,J38)))</f>
        <v>96</v>
      </c>
      <c r="L38" s="12"/>
      <c r="M38" s="12"/>
      <c r="N38" s="13" t="n">
        <f aca="false">IF(AND(ISNUMBER(M38),M38-Parámetros!$B$6&gt;=K38),M38-Parámetros!$B$6,K38)</f>
        <v>96</v>
      </c>
      <c r="O38" s="3" t="str">
        <f aca="false">IF(ISNUMBER(M38),N38/M38-1,"")</f>
        <v/>
      </c>
      <c r="P38" s="13" t="n">
        <f aca="false">VLOOKUP(N38,Parámetros!$A$13:$C$16,3,TRUE())</f>
        <v>25</v>
      </c>
      <c r="Q38" s="13" t="n">
        <f aca="false">IF(N38&gt;=Parámetros!$B$7,Parámetros!$B$8,0)</f>
        <v>0</v>
      </c>
      <c r="R38" s="13" t="n">
        <f aca="false">N38*(1-F38)-P38-Q38</f>
        <v>57.56</v>
      </c>
      <c r="S38" s="13" t="n">
        <f aca="false">R38-E38</f>
        <v>0.560000000000002</v>
      </c>
    </row>
    <row r="39" customFormat="false" ht="15" hidden="false" customHeight="false" outlineLevel="0" collapsed="false">
      <c r="A39" s="8" t="s">
        <v>555</v>
      </c>
      <c r="B39" s="10" t="str">
        <f aca="false">'Layout Mercado Libre'!C39</f>
        <v>Tiras Reactivas Accu-Chek Performa 50 Piezas</v>
      </c>
      <c r="C39" s="10" t="str">
        <f aca="false">IFERROR(LEFT('Layout Mercado Libre'!E39,FIND(" &gt; ",'Layout Mercado Libre'!E39)-1),"")</f>
        <v>Salud y Equipamiento Médico</v>
      </c>
      <c r="D39" s="12" t="n">
        <v>280.9</v>
      </c>
      <c r="E39" s="13" t="n">
        <f aca="false">D39+Parámetros!$B$5</f>
        <v>284.9</v>
      </c>
      <c r="F39" s="3" t="n">
        <f aca="false">IF(C39="",Parámetros!$B$9,IFERROR(VLOOKUP(C39,Parámetros!$A$20:$B$23,2,FALSE()),Parámetros!$B$9))</f>
        <v>0.14</v>
      </c>
      <c r="G39" s="13" t="n">
        <f aca="false">ROUNDUP((E39+Parámetros!$C$13)/(1-F39),0)</f>
        <v>361</v>
      </c>
      <c r="H39" s="13" t="n">
        <f aca="false">ROUNDUP((E39+Parámetros!$C$14)/(1-F39),0)</f>
        <v>367</v>
      </c>
      <c r="I39" s="13" t="n">
        <f aca="false">ROUNDUP((E39+Parámetros!$C$15)/(1-F39),0)</f>
        <v>375</v>
      </c>
      <c r="J39" s="13" t="n">
        <f aca="false">MAX(ROUNDUP((E39+Parámetros!$B$8)/(1-F39),0),Parámetros!$B$7)</f>
        <v>332</v>
      </c>
      <c r="K39" s="13" t="n">
        <f aca="false">IF(G39&lt;Parámetros!$B$13,G39,IF(H39&lt;Parámetros!$B$14,H39,IF(I39&lt;Parámetros!$B$15,I39,J39)))</f>
        <v>332</v>
      </c>
      <c r="L39" s="12"/>
      <c r="M39" s="12"/>
      <c r="N39" s="13" t="n">
        <f aca="false">IF(AND(ISNUMBER(M39),M39-Parámetros!$B$6&gt;=K39),M39-Parámetros!$B$6,K39)</f>
        <v>332</v>
      </c>
      <c r="O39" s="3" t="str">
        <f aca="false">IF(ISNUMBER(M39),N39/M39-1,"")</f>
        <v/>
      </c>
      <c r="P39" s="13" t="n">
        <f aca="false">VLOOKUP(N39,Parámetros!$A$13:$C$16,3,TRUE())</f>
        <v>0</v>
      </c>
      <c r="Q39" s="13" t="n">
        <f aca="false">IF(N39&gt;=Parámetros!$B$7,Parámetros!$B$8,0)</f>
        <v>0</v>
      </c>
      <c r="R39" s="13" t="n">
        <f aca="false">N39*(1-F39)-P39-Q39</f>
        <v>285.52</v>
      </c>
      <c r="S39" s="13" t="n">
        <f aca="false">R39-E39</f>
        <v>0.620000000000005</v>
      </c>
    </row>
    <row r="40" customFormat="false" ht="15" hidden="false" customHeight="false" outlineLevel="0" collapsed="false">
      <c r="A40" s="8" t="s">
        <v>564</v>
      </c>
      <c r="B40" s="10" t="str">
        <f aca="false">'Layout Mercado Libre'!C40</f>
        <v>Flanax 550 mg Naproxeno Sódico 30 Tabletas</v>
      </c>
      <c r="C40" s="10" t="str">
        <f aca="false">IFERROR(LEFT('Layout Mercado Libre'!E40,FIND(" &gt; ",'Layout Mercado Libre'!E40)-1),"")</f>
        <v>Salud y Equipamiento Médico</v>
      </c>
      <c r="D40" s="12" t="n">
        <v>318.72</v>
      </c>
      <c r="E40" s="13" t="n">
        <f aca="false">D40+Parámetros!$B$5</f>
        <v>322.72</v>
      </c>
      <c r="F40" s="3" t="n">
        <f aca="false">IF(C40="",Parámetros!$B$9,IFERROR(VLOOKUP(C40,Parámetros!$A$20:$B$23,2,FALSE()),Parámetros!$B$9))</f>
        <v>0.14</v>
      </c>
      <c r="G40" s="13" t="n">
        <f aca="false">ROUNDUP((E40+Parámetros!$C$13)/(1-F40),0)</f>
        <v>405</v>
      </c>
      <c r="H40" s="13" t="n">
        <f aca="false">ROUNDUP((E40+Parámetros!$C$14)/(1-F40),0)</f>
        <v>411</v>
      </c>
      <c r="I40" s="13" t="n">
        <f aca="false">ROUNDUP((E40+Parámetros!$C$15)/(1-F40),0)</f>
        <v>419</v>
      </c>
      <c r="J40" s="13" t="n">
        <f aca="false">MAX(ROUNDUP((E40+Parámetros!$B$8)/(1-F40),0),Parámetros!$B$7)</f>
        <v>376</v>
      </c>
      <c r="K40" s="13" t="n">
        <f aca="false">IF(G40&lt;Parámetros!$B$13,G40,IF(H40&lt;Parámetros!$B$14,H40,IF(I40&lt;Parámetros!$B$15,I40,J40)))</f>
        <v>376</v>
      </c>
      <c r="L40" s="12"/>
      <c r="M40" s="12"/>
      <c r="N40" s="13" t="n">
        <f aca="false">IF(AND(ISNUMBER(M40),M40-Parámetros!$B$6&gt;=K40),M40-Parámetros!$B$6,K40)</f>
        <v>376</v>
      </c>
      <c r="O40" s="3" t="str">
        <f aca="false">IF(ISNUMBER(M40),N40/M40-1,"")</f>
        <v/>
      </c>
      <c r="P40" s="13" t="n">
        <f aca="false">VLOOKUP(N40,Parámetros!$A$13:$C$16,3,TRUE())</f>
        <v>0</v>
      </c>
      <c r="Q40" s="13" t="n">
        <f aca="false">IF(N40&gt;=Parámetros!$B$7,Parámetros!$B$8,0)</f>
        <v>0</v>
      </c>
      <c r="R40" s="13" t="n">
        <f aca="false">N40*(1-F40)-P40-Q40</f>
        <v>323.36</v>
      </c>
      <c r="S40" s="13" t="n">
        <f aca="false">R40-E40</f>
        <v>0.639999999999986</v>
      </c>
    </row>
    <row r="41" customFormat="false" ht="15" hidden="false" customHeight="false" outlineLevel="0" collapsed="false">
      <c r="A41" s="8" t="s">
        <v>573</v>
      </c>
      <c r="B41" s="10" t="str">
        <f aca="false">'Layout Mercado Libre'!C41</f>
        <v>Pañales para Adulto Diapro Gel Predoblados Unitalla 10 Pzas</v>
      </c>
      <c r="C41" s="10" t="str">
        <f aca="false">IFERROR(LEFT('Layout Mercado Libre'!E41,FIND(" &gt; ",'Layout Mercado Libre'!E41)-1),"")</f>
        <v>Salud y Equipamiento Médico</v>
      </c>
      <c r="D41" s="12" t="n">
        <v>59.9</v>
      </c>
      <c r="E41" s="13" t="n">
        <f aca="false">D41+Parámetros!$B$5</f>
        <v>63.9</v>
      </c>
      <c r="F41" s="3" t="n">
        <f aca="false">IF(C41="",Parámetros!$B$9,IFERROR(VLOOKUP(C41,Parámetros!$A$20:$B$23,2,FALSE()),Parámetros!$B$9))</f>
        <v>0.14</v>
      </c>
      <c r="G41" s="13" t="n">
        <f aca="false">ROUNDUP((E41+Parámetros!$C$13)/(1-F41),0)</f>
        <v>104</v>
      </c>
      <c r="H41" s="13" t="n">
        <f aca="false">ROUNDUP((E41+Parámetros!$C$14)/(1-F41),0)</f>
        <v>110</v>
      </c>
      <c r="I41" s="13" t="n">
        <f aca="false">ROUNDUP((E41+Parámetros!$C$15)/(1-F41),0)</f>
        <v>118</v>
      </c>
      <c r="J41" s="13" t="n">
        <f aca="false">MAX(ROUNDUP((E41+Parámetros!$B$8)/(1-F41),0),Parámetros!$B$7)</f>
        <v>299</v>
      </c>
      <c r="K41" s="13" t="n">
        <f aca="false">IF(G41&lt;Parámetros!$B$13,G41,IF(H41&lt;Parámetros!$B$14,H41,IF(I41&lt;Parámetros!$B$15,I41,J41)))</f>
        <v>110</v>
      </c>
      <c r="L41" s="12"/>
      <c r="M41" s="12"/>
      <c r="N41" s="13" t="n">
        <f aca="false">IF(AND(ISNUMBER(M41),M41-Parámetros!$B$6&gt;=K41),M41-Parámetros!$B$6,K41)</f>
        <v>110</v>
      </c>
      <c r="O41" s="3" t="str">
        <f aca="false">IF(ISNUMBER(M41),N41/M41-1,"")</f>
        <v/>
      </c>
      <c r="P41" s="13" t="n">
        <f aca="false">VLOOKUP(N41,Parámetros!$A$13:$C$16,3,TRUE())</f>
        <v>30</v>
      </c>
      <c r="Q41" s="13" t="n">
        <f aca="false">IF(N41&gt;=Parámetros!$B$7,Parámetros!$B$8,0)</f>
        <v>0</v>
      </c>
      <c r="R41" s="13" t="n">
        <f aca="false">N41*(1-F41)-P41-Q41</f>
        <v>64.6</v>
      </c>
      <c r="S41" s="13" t="n">
        <f aca="false">R41-E41</f>
        <v>0.699999999999996</v>
      </c>
    </row>
    <row r="42" customFormat="false" ht="15" hidden="false" customHeight="false" outlineLevel="0" collapsed="false">
      <c r="A42" s="8" t="s">
        <v>588</v>
      </c>
      <c r="B42" s="10" t="str">
        <f aca="false">'Layout Mercado Libre'!C42</f>
        <v>Crema Dental Colgate Luminous White Brilliant 22 ml</v>
      </c>
      <c r="C42" s="10" t="str">
        <f aca="false">IFERROR(LEFT('Layout Mercado Libre'!E42,FIND(" &gt; ",'Layout Mercado Libre'!E42)-1),"")</f>
        <v>Belleza y Cuidado Personal</v>
      </c>
      <c r="D42" s="12" t="n">
        <v>15.12</v>
      </c>
      <c r="E42" s="13" t="n">
        <f aca="false">D42+Parámetros!$B$5</f>
        <v>19.12</v>
      </c>
      <c r="F42" s="3" t="n">
        <f aca="false">IF(C42="",Parámetros!$B$9,IFERROR(VLOOKUP(C42,Parámetros!$A$20:$B$23,2,FALSE()),Parámetros!$B$9))</f>
        <v>0.14</v>
      </c>
      <c r="G42" s="13" t="n">
        <f aca="false">ROUNDUP((E42+Parámetros!$C$13)/(1-F42),0)</f>
        <v>52</v>
      </c>
      <c r="H42" s="13" t="n">
        <f aca="false">ROUNDUP((E42+Parámetros!$C$14)/(1-F42),0)</f>
        <v>58</v>
      </c>
      <c r="I42" s="13" t="n">
        <f aca="false">ROUNDUP((E42+Parámetros!$C$15)/(1-F42),0)</f>
        <v>66</v>
      </c>
      <c r="J42" s="13" t="n">
        <f aca="false">MAX(ROUNDUP((E42+Parámetros!$B$8)/(1-F42),0),Parámetros!$B$7)</f>
        <v>299</v>
      </c>
      <c r="K42" s="13" t="n">
        <f aca="false">IF(G42&lt;Parámetros!$B$13,G42,IF(H42&lt;Parámetros!$B$14,H42,IF(I42&lt;Parámetros!$B$15,I42,J42)))</f>
        <v>52</v>
      </c>
      <c r="L42" s="12"/>
      <c r="M42" s="12"/>
      <c r="N42" s="13" t="n">
        <f aca="false">IF(AND(ISNUMBER(M42),M42-Parámetros!$B$6&gt;=K42),M42-Parámetros!$B$6,K42)</f>
        <v>52</v>
      </c>
      <c r="O42" s="3" t="str">
        <f aca="false">IF(ISNUMBER(M42),N42/M42-1,"")</f>
        <v/>
      </c>
      <c r="P42" s="13" t="n">
        <f aca="false">VLOOKUP(N42,Parámetros!$A$13:$C$16,3,TRUE())</f>
        <v>25</v>
      </c>
      <c r="Q42" s="13" t="n">
        <f aca="false">IF(N42&gt;=Parámetros!$B$7,Parámetros!$B$8,0)</f>
        <v>0</v>
      </c>
      <c r="R42" s="13" t="n">
        <f aca="false">N42*(1-F42)-P42-Q42</f>
        <v>19.72</v>
      </c>
      <c r="S42" s="13" t="n">
        <f aca="false">R42-E42</f>
        <v>0.600000000000001</v>
      </c>
    </row>
    <row r="43" customFormat="false" ht="15" hidden="false" customHeight="false" outlineLevel="0" collapsed="false">
      <c r="A43" s="8" t="s">
        <v>602</v>
      </c>
      <c r="B43" s="10" t="str">
        <f aca="false">'Layout Mercado Libre'!C43</f>
        <v>Pañales Huggies UltraConfort Niño Etapa 5 40 Piezas</v>
      </c>
      <c r="C43" s="10" t="str">
        <f aca="false">IFERROR(LEFT('Layout Mercado Libre'!E43,FIND(" &gt; ",'Layout Mercado Libre'!E43)-1),"")</f>
        <v>Bebés</v>
      </c>
      <c r="D43" s="12" t="n">
        <v>218.47</v>
      </c>
      <c r="E43" s="13" t="n">
        <f aca="false">D43+Parámetros!$B$5</f>
        <v>222.47</v>
      </c>
      <c r="F43" s="3" t="n">
        <f aca="false">IF(C43="",Parámetros!$B$9,IFERROR(VLOOKUP(C43,Parámetros!$A$20:$B$23,2,FALSE()),Parámetros!$B$9))</f>
        <v>0.15</v>
      </c>
      <c r="G43" s="13" t="n">
        <f aca="false">ROUNDUP((E43+Parámetros!$C$13)/(1-F43),0)</f>
        <v>292</v>
      </c>
      <c r="H43" s="13" t="n">
        <f aca="false">ROUNDUP((E43+Parámetros!$C$14)/(1-F43),0)</f>
        <v>298</v>
      </c>
      <c r="I43" s="13" t="n">
        <f aca="false">ROUNDUP((E43+Parámetros!$C$15)/(1-F43),0)</f>
        <v>306</v>
      </c>
      <c r="J43" s="13" t="n">
        <f aca="false">MAX(ROUNDUP((E43+Parámetros!$B$8)/(1-F43),0),Parámetros!$B$7)</f>
        <v>299</v>
      </c>
      <c r="K43" s="13" t="n">
        <f aca="false">IF(G43&lt;Parámetros!$B$13,G43,IF(H43&lt;Parámetros!$B$14,H43,IF(I43&lt;Parámetros!$B$15,I43,J43)))</f>
        <v>299</v>
      </c>
      <c r="L43" s="12"/>
      <c r="M43" s="12"/>
      <c r="N43" s="13" t="n">
        <f aca="false">IF(AND(ISNUMBER(M43),M43-Parámetros!$B$6&gt;=K43),M43-Parámetros!$B$6,K43)</f>
        <v>299</v>
      </c>
      <c r="O43" s="3" t="str">
        <f aca="false">IF(ISNUMBER(M43),N43/M43-1,"")</f>
        <v/>
      </c>
      <c r="P43" s="13" t="n">
        <f aca="false">VLOOKUP(N43,Parámetros!$A$13:$C$16,3,TRUE())</f>
        <v>0</v>
      </c>
      <c r="Q43" s="13" t="n">
        <f aca="false">IF(N43&gt;=Parámetros!$B$7,Parámetros!$B$8,0)</f>
        <v>0</v>
      </c>
      <c r="R43" s="13" t="n">
        <f aca="false">N43*(1-F43)-P43-Q43</f>
        <v>254.15</v>
      </c>
      <c r="S43" s="13" t="n">
        <f aca="false">R43-E43</f>
        <v>31.68</v>
      </c>
    </row>
    <row r="44" customFormat="false" ht="15" hidden="false" customHeight="false" outlineLevel="0" collapsed="false">
      <c r="A44" s="8" t="s">
        <v>609</v>
      </c>
      <c r="B44" s="10" t="str">
        <f aca="false">'Layout Mercado Libre'!C44</f>
        <v>Panclasa 80 mg/80 mg Antiespasmódico 20 Cápsulas</v>
      </c>
      <c r="C44" s="10" t="str">
        <f aca="false">IFERROR(LEFT('Layout Mercado Libre'!E44,FIND(" &gt; ",'Layout Mercado Libre'!E44)-1),"")</f>
        <v>Salud y Equipamiento Médico</v>
      </c>
      <c r="D44" s="12" t="n">
        <v>178.19</v>
      </c>
      <c r="E44" s="13" t="n">
        <f aca="false">D44+Parámetros!$B$5</f>
        <v>182.19</v>
      </c>
      <c r="F44" s="3" t="n">
        <f aca="false">IF(C44="",Parámetros!$B$9,IFERROR(VLOOKUP(C44,Parámetros!$A$20:$B$23,2,FALSE()),Parámetros!$B$9))</f>
        <v>0.14</v>
      </c>
      <c r="G44" s="13" t="n">
        <f aca="false">ROUNDUP((E44+Parámetros!$C$13)/(1-F44),0)</f>
        <v>241</v>
      </c>
      <c r="H44" s="13" t="n">
        <f aca="false">ROUNDUP((E44+Parámetros!$C$14)/(1-F44),0)</f>
        <v>247</v>
      </c>
      <c r="I44" s="13" t="n">
        <f aca="false">ROUNDUP((E44+Parámetros!$C$15)/(1-F44),0)</f>
        <v>255</v>
      </c>
      <c r="J44" s="13" t="n">
        <f aca="false">MAX(ROUNDUP((E44+Parámetros!$B$8)/(1-F44),0),Parámetros!$B$7)</f>
        <v>299</v>
      </c>
      <c r="K44" s="13" t="n">
        <f aca="false">IF(G44&lt;Parámetros!$B$13,G44,IF(H44&lt;Parámetros!$B$14,H44,IF(I44&lt;Parámetros!$B$15,I44,J44)))</f>
        <v>255</v>
      </c>
      <c r="L44" s="12"/>
      <c r="M44" s="12"/>
      <c r="N44" s="13" t="n">
        <f aca="false">IF(AND(ISNUMBER(M44),M44-Parámetros!$B$6&gt;=K44),M44-Parámetros!$B$6,K44)</f>
        <v>255</v>
      </c>
      <c r="O44" s="3" t="str">
        <f aca="false">IF(ISNUMBER(M44),N44/M44-1,"")</f>
        <v/>
      </c>
      <c r="P44" s="13" t="n">
        <f aca="false">VLOOKUP(N44,Parámetros!$A$13:$C$16,3,TRUE())</f>
        <v>37</v>
      </c>
      <c r="Q44" s="13" t="n">
        <f aca="false">IF(N44&gt;=Parámetros!$B$7,Parámetros!$B$8,0)</f>
        <v>0</v>
      </c>
      <c r="R44" s="13" t="n">
        <f aca="false">N44*(1-F44)-P44-Q44</f>
        <v>182.3</v>
      </c>
      <c r="S44" s="13" t="n">
        <f aca="false">R44-E44</f>
        <v>0.109999999999985</v>
      </c>
    </row>
    <row r="45" customFormat="false" ht="15" hidden="false" customHeight="false" outlineLevel="0" collapsed="false">
      <c r="A45" s="8" t="s">
        <v>620</v>
      </c>
      <c r="B45" s="10" t="str">
        <f aca="false">'Layout Mercado Libre'!C45</f>
        <v>Tiras Reactivas Accu-Chek Instant 50 Piezas</v>
      </c>
      <c r="C45" s="10" t="str">
        <f aca="false">IFERROR(LEFT('Layout Mercado Libre'!E45,FIND(" &gt; ",'Layout Mercado Libre'!E45)-1),"")</f>
        <v>Salud y Equipamiento Médico</v>
      </c>
      <c r="D45" s="12" t="n">
        <v>235.85</v>
      </c>
      <c r="E45" s="13" t="n">
        <f aca="false">D45+Parámetros!$B$5</f>
        <v>239.85</v>
      </c>
      <c r="F45" s="3" t="n">
        <f aca="false">IF(C45="",Parámetros!$B$9,IFERROR(VLOOKUP(C45,Parámetros!$A$20:$B$23,2,FALSE()),Parámetros!$B$9))</f>
        <v>0.14</v>
      </c>
      <c r="G45" s="13" t="n">
        <f aca="false">ROUNDUP((E45+Parámetros!$C$13)/(1-F45),0)</f>
        <v>308</v>
      </c>
      <c r="H45" s="13" t="n">
        <f aca="false">ROUNDUP((E45+Parámetros!$C$14)/(1-F45),0)</f>
        <v>314</v>
      </c>
      <c r="I45" s="13" t="n">
        <f aca="false">ROUNDUP((E45+Parámetros!$C$15)/(1-F45),0)</f>
        <v>322</v>
      </c>
      <c r="J45" s="13" t="n">
        <f aca="false">MAX(ROUNDUP((E45+Parámetros!$B$8)/(1-F45),0),Parámetros!$B$7)</f>
        <v>299</v>
      </c>
      <c r="K45" s="13" t="n">
        <f aca="false">IF(G45&lt;Parámetros!$B$13,G45,IF(H45&lt;Parámetros!$B$14,H45,IF(I45&lt;Parámetros!$B$15,I45,J45)))</f>
        <v>299</v>
      </c>
      <c r="L45" s="12"/>
      <c r="M45" s="12"/>
      <c r="N45" s="13" t="n">
        <f aca="false">IF(AND(ISNUMBER(M45),M45-Parámetros!$B$6&gt;=K45),M45-Parámetros!$B$6,K45)</f>
        <v>299</v>
      </c>
      <c r="O45" s="3" t="str">
        <f aca="false">IF(ISNUMBER(M45),N45/M45-1,"")</f>
        <v/>
      </c>
      <c r="P45" s="13" t="n">
        <f aca="false">VLOOKUP(N45,Parámetros!$A$13:$C$16,3,TRUE())</f>
        <v>0</v>
      </c>
      <c r="Q45" s="13" t="n">
        <f aca="false">IF(N45&gt;=Parámetros!$B$7,Parámetros!$B$8,0)</f>
        <v>0</v>
      </c>
      <c r="R45" s="13" t="n">
        <f aca="false">N45*(1-F45)-P45-Q45</f>
        <v>257.14</v>
      </c>
      <c r="S45" s="13" t="n">
        <f aca="false">R45-E45</f>
        <v>17.29</v>
      </c>
    </row>
    <row r="46" customFormat="false" ht="15" hidden="false" customHeight="false" outlineLevel="0" collapsed="false">
      <c r="A46" s="8" t="s">
        <v>629</v>
      </c>
      <c r="B46" s="10" t="str">
        <f aca="false">'Layout Mercado Libre'!C46</f>
        <v>Dolo-Neurobión Diclofenaco 50 mg Vitaminas B 10 Tabletas</v>
      </c>
      <c r="C46" s="10" t="str">
        <f aca="false">IFERROR(LEFT('Layout Mercado Libre'!E46,FIND(" &gt; ",'Layout Mercado Libre'!E46)-1),"")</f>
        <v>Salud y Equipamiento Médico</v>
      </c>
      <c r="D46" s="12" t="n">
        <v>160.79</v>
      </c>
      <c r="E46" s="13" t="n">
        <f aca="false">D46+Parámetros!$B$5</f>
        <v>164.79</v>
      </c>
      <c r="F46" s="3" t="n">
        <f aca="false">IF(C46="",Parámetros!$B$9,IFERROR(VLOOKUP(C46,Parámetros!$A$20:$B$23,2,FALSE()),Parámetros!$B$9))</f>
        <v>0.14</v>
      </c>
      <c r="G46" s="13" t="n">
        <f aca="false">ROUNDUP((E46+Parámetros!$C$13)/(1-F46),0)</f>
        <v>221</v>
      </c>
      <c r="H46" s="13" t="n">
        <f aca="false">ROUNDUP((E46+Parámetros!$C$14)/(1-F46),0)</f>
        <v>227</v>
      </c>
      <c r="I46" s="13" t="n">
        <f aca="false">ROUNDUP((E46+Parámetros!$C$15)/(1-F46),0)</f>
        <v>235</v>
      </c>
      <c r="J46" s="13" t="n">
        <f aca="false">MAX(ROUNDUP((E46+Parámetros!$B$8)/(1-F46),0),Parámetros!$B$7)</f>
        <v>299</v>
      </c>
      <c r="K46" s="13" t="n">
        <f aca="false">IF(G46&lt;Parámetros!$B$13,G46,IF(H46&lt;Parámetros!$B$14,H46,IF(I46&lt;Parámetros!$B$15,I46,J46)))</f>
        <v>235</v>
      </c>
      <c r="L46" s="12"/>
      <c r="M46" s="12"/>
      <c r="N46" s="13" t="n">
        <f aca="false">IF(AND(ISNUMBER(M46),M46-Parámetros!$B$6&gt;=K46),M46-Parámetros!$B$6,K46)</f>
        <v>235</v>
      </c>
      <c r="O46" s="3" t="str">
        <f aca="false">IF(ISNUMBER(M46),N46/M46-1,"")</f>
        <v/>
      </c>
      <c r="P46" s="13" t="n">
        <f aca="false">VLOOKUP(N46,Parámetros!$A$13:$C$16,3,TRUE())</f>
        <v>37</v>
      </c>
      <c r="Q46" s="13" t="n">
        <f aca="false">IF(N46&gt;=Parámetros!$B$7,Parámetros!$B$8,0)</f>
        <v>0</v>
      </c>
      <c r="R46" s="13" t="n">
        <f aca="false">N46*(1-F46)-P46-Q46</f>
        <v>165.1</v>
      </c>
      <c r="S46" s="13" t="n">
        <f aca="false">R46-E46</f>
        <v>0.310000000000002</v>
      </c>
    </row>
    <row r="47" customFormat="false" ht="15" hidden="false" customHeight="false" outlineLevel="0" collapsed="false">
      <c r="A47" s="8" t="s">
        <v>636</v>
      </c>
      <c r="B47" s="10" t="str">
        <f aca="false">'Layout Mercado Libre'!C47</f>
        <v>Pañales KleenBebé Suavelastic Recién Nacido 40 Piezas</v>
      </c>
      <c r="C47" s="10" t="str">
        <f aca="false">IFERROR(LEFT('Layout Mercado Libre'!E47,FIND(" &gt; ",'Layout Mercado Libre'!E47)-1),"")</f>
        <v>Bebés</v>
      </c>
      <c r="D47" s="12" t="n">
        <v>96.47</v>
      </c>
      <c r="E47" s="13" t="n">
        <f aca="false">D47+Parámetros!$B$5</f>
        <v>100.47</v>
      </c>
      <c r="F47" s="3" t="n">
        <f aca="false">IF(C47="",Parámetros!$B$9,IFERROR(VLOOKUP(C47,Parámetros!$A$20:$B$23,2,FALSE()),Parámetros!$B$9))</f>
        <v>0.15</v>
      </c>
      <c r="G47" s="13" t="n">
        <f aca="false">ROUNDUP((E47+Parámetros!$C$13)/(1-F47),0)</f>
        <v>148</v>
      </c>
      <c r="H47" s="13" t="n">
        <f aca="false">ROUNDUP((E47+Parámetros!$C$14)/(1-F47),0)</f>
        <v>154</v>
      </c>
      <c r="I47" s="13" t="n">
        <f aca="false">ROUNDUP((E47+Parámetros!$C$15)/(1-F47),0)</f>
        <v>162</v>
      </c>
      <c r="J47" s="13" t="n">
        <f aca="false">MAX(ROUNDUP((E47+Parámetros!$B$8)/(1-F47),0),Parámetros!$B$7)</f>
        <v>299</v>
      </c>
      <c r="K47" s="13" t="n">
        <f aca="false">IF(G47&lt;Parámetros!$B$13,G47,IF(H47&lt;Parámetros!$B$14,H47,IF(I47&lt;Parámetros!$B$15,I47,J47)))</f>
        <v>162</v>
      </c>
      <c r="L47" s="12"/>
      <c r="M47" s="12"/>
      <c r="N47" s="13" t="n">
        <f aca="false">IF(AND(ISNUMBER(M47),M47-Parámetros!$B$6&gt;=K47),M47-Parámetros!$B$6,K47)</f>
        <v>162</v>
      </c>
      <c r="O47" s="3" t="str">
        <f aca="false">IF(ISNUMBER(M47),N47/M47-1,"")</f>
        <v/>
      </c>
      <c r="P47" s="13" t="n">
        <f aca="false">VLOOKUP(N47,Parámetros!$A$13:$C$16,3,TRUE())</f>
        <v>37</v>
      </c>
      <c r="Q47" s="13" t="n">
        <f aca="false">IF(N47&gt;=Parámetros!$B$7,Parámetros!$B$8,0)</f>
        <v>0</v>
      </c>
      <c r="R47" s="13" t="n">
        <f aca="false">N47*(1-F47)-P47-Q47</f>
        <v>100.7</v>
      </c>
      <c r="S47" s="13" t="n">
        <f aca="false">R47-E47</f>
        <v>0.22999999999999</v>
      </c>
    </row>
    <row r="48" customFormat="false" ht="15" hidden="false" customHeight="false" outlineLevel="0" collapsed="false">
      <c r="A48" s="8" t="s">
        <v>645</v>
      </c>
      <c r="B48" s="10" t="str">
        <f aca="false">'Layout Mercado Libre'!C48</f>
        <v>Hyabak Hialuronato de Sodio 0.15% Solución Oftálmica 10 ml</v>
      </c>
      <c r="C48" s="10" t="str">
        <f aca="false">IFERROR(LEFT('Layout Mercado Libre'!E48,FIND(" &gt; ",'Layout Mercado Libre'!E48)-1),"")</f>
        <v>Salud y Equipamiento Médico</v>
      </c>
      <c r="D48" s="12" t="n">
        <v>410.51</v>
      </c>
      <c r="E48" s="13" t="n">
        <f aca="false">D48+Parámetros!$B$5</f>
        <v>414.51</v>
      </c>
      <c r="F48" s="3" t="n">
        <f aca="false">IF(C48="",Parámetros!$B$9,IFERROR(VLOOKUP(C48,Parámetros!$A$20:$B$23,2,FALSE()),Parámetros!$B$9))</f>
        <v>0.14</v>
      </c>
      <c r="G48" s="13" t="n">
        <f aca="false">ROUNDUP((E48+Parámetros!$C$13)/(1-F48),0)</f>
        <v>512</v>
      </c>
      <c r="H48" s="13" t="n">
        <f aca="false">ROUNDUP((E48+Parámetros!$C$14)/(1-F48),0)</f>
        <v>517</v>
      </c>
      <c r="I48" s="13" t="n">
        <f aca="false">ROUNDUP((E48+Parámetros!$C$15)/(1-F48),0)</f>
        <v>526</v>
      </c>
      <c r="J48" s="13" t="n">
        <f aca="false">MAX(ROUNDUP((E48+Parámetros!$B$8)/(1-F48),0),Parámetros!$B$7)</f>
        <v>482</v>
      </c>
      <c r="K48" s="13" t="n">
        <f aca="false">IF(G48&lt;Parámetros!$B$13,G48,IF(H48&lt;Parámetros!$B$14,H48,IF(I48&lt;Parámetros!$B$15,I48,J48)))</f>
        <v>482</v>
      </c>
      <c r="L48" s="12"/>
      <c r="M48" s="12"/>
      <c r="N48" s="13" t="n">
        <f aca="false">IF(AND(ISNUMBER(M48),M48-Parámetros!$B$6&gt;=K48),M48-Parámetros!$B$6,K48)</f>
        <v>482</v>
      </c>
      <c r="O48" s="3" t="str">
        <f aca="false">IF(ISNUMBER(M48),N48/M48-1,"")</f>
        <v/>
      </c>
      <c r="P48" s="13" t="n">
        <f aca="false">VLOOKUP(N48,Parámetros!$A$13:$C$16,3,TRUE())</f>
        <v>0</v>
      </c>
      <c r="Q48" s="13" t="n">
        <f aca="false">IF(N48&gt;=Parámetros!$B$7,Parámetros!$B$8,0)</f>
        <v>0</v>
      </c>
      <c r="R48" s="13" t="n">
        <f aca="false">N48*(1-F48)-P48-Q48</f>
        <v>414.52</v>
      </c>
      <c r="S48" s="13" t="n">
        <f aca="false">R48-E48</f>
        <v>0.00999999999999091</v>
      </c>
    </row>
    <row r="49" customFormat="false" ht="15" hidden="false" customHeight="false" outlineLevel="0" collapsed="false">
      <c r="A49" s="8" t="s">
        <v>655</v>
      </c>
      <c r="B49" s="10" t="str">
        <f aca="false">'Layout Mercado Libre'!C49</f>
        <v>Pañales Huggies UltraConfort Niña Etapa 4 40 Piezas</v>
      </c>
      <c r="C49" s="10" t="str">
        <f aca="false">IFERROR(LEFT('Layout Mercado Libre'!E49,FIND(" &gt; ",'Layout Mercado Libre'!E49)-1),"")</f>
        <v>Bebés</v>
      </c>
      <c r="D49" s="12" t="n">
        <v>196.65</v>
      </c>
      <c r="E49" s="13" t="n">
        <f aca="false">D49+Parámetros!$B$5</f>
        <v>200.65</v>
      </c>
      <c r="F49" s="3" t="n">
        <f aca="false">IF(C49="",Parámetros!$B$9,IFERROR(VLOOKUP(C49,Parámetros!$A$20:$B$23,2,FALSE()),Parámetros!$B$9))</f>
        <v>0.15</v>
      </c>
      <c r="G49" s="13" t="n">
        <f aca="false">ROUNDUP((E49+Parámetros!$C$13)/(1-F49),0)</f>
        <v>266</v>
      </c>
      <c r="H49" s="13" t="n">
        <f aca="false">ROUNDUP((E49+Parámetros!$C$14)/(1-F49),0)</f>
        <v>272</v>
      </c>
      <c r="I49" s="13" t="n">
        <f aca="false">ROUNDUP((E49+Parámetros!$C$15)/(1-F49),0)</f>
        <v>280</v>
      </c>
      <c r="J49" s="13" t="n">
        <f aca="false">MAX(ROUNDUP((E49+Parámetros!$B$8)/(1-F49),0),Parámetros!$B$7)</f>
        <v>299</v>
      </c>
      <c r="K49" s="13" t="n">
        <f aca="false">IF(G49&lt;Parámetros!$B$13,G49,IF(H49&lt;Parámetros!$B$14,H49,IF(I49&lt;Parámetros!$B$15,I49,J49)))</f>
        <v>280</v>
      </c>
      <c r="L49" s="12"/>
      <c r="M49" s="12"/>
      <c r="N49" s="13" t="n">
        <f aca="false">IF(AND(ISNUMBER(M49),M49-Parámetros!$B$6&gt;=K49),M49-Parámetros!$B$6,K49)</f>
        <v>280</v>
      </c>
      <c r="O49" s="3" t="str">
        <f aca="false">IF(ISNUMBER(M49),N49/M49-1,"")</f>
        <v/>
      </c>
      <c r="P49" s="13" t="n">
        <f aca="false">VLOOKUP(N49,Parámetros!$A$13:$C$16,3,TRUE())</f>
        <v>37</v>
      </c>
      <c r="Q49" s="13" t="n">
        <f aca="false">IF(N49&gt;=Parámetros!$B$7,Parámetros!$B$8,0)</f>
        <v>0</v>
      </c>
      <c r="R49" s="13" t="n">
        <f aca="false">N49*(1-F49)-P49-Q49</f>
        <v>201</v>
      </c>
      <c r="S49" s="13" t="n">
        <f aca="false">R49-E49</f>
        <v>0.349999999999994</v>
      </c>
    </row>
    <row r="50" customFormat="false" ht="15" hidden="false" customHeight="false" outlineLevel="0" collapsed="false">
      <c r="A50" s="8" t="s">
        <v>661</v>
      </c>
      <c r="B50" s="10" t="str">
        <f aca="false">'Layout Mercado Libre'!C50</f>
        <v>Jardianz Duo 12.5 mg/850 mg 60 Tabletas</v>
      </c>
      <c r="C50" s="10" t="str">
        <f aca="false">IFERROR(LEFT('Layout Mercado Libre'!E50,FIND(" &gt; ",'Layout Mercado Libre'!E50)-1),"")</f>
        <v>Salud y Equipamiento Médico</v>
      </c>
      <c r="D50" s="12" t="n">
        <v>1454.35</v>
      </c>
      <c r="E50" s="13" t="n">
        <f aca="false">D50+Parámetros!$B$5</f>
        <v>1458.35</v>
      </c>
      <c r="F50" s="3" t="n">
        <f aca="false">IF(C50="",Parámetros!$B$9,IFERROR(VLOOKUP(C50,Parámetros!$A$20:$B$23,2,FALSE()),Parámetros!$B$9))</f>
        <v>0.14</v>
      </c>
      <c r="G50" s="13" t="n">
        <f aca="false">ROUNDUP((E50+Parámetros!$C$13)/(1-F50),0)</f>
        <v>1725</v>
      </c>
      <c r="H50" s="13" t="n">
        <f aca="false">ROUNDUP((E50+Parámetros!$C$14)/(1-F50),0)</f>
        <v>1731</v>
      </c>
      <c r="I50" s="13" t="n">
        <f aca="false">ROUNDUP((E50+Parámetros!$C$15)/(1-F50),0)</f>
        <v>1739</v>
      </c>
      <c r="J50" s="13" t="n">
        <f aca="false">MAX(ROUNDUP((E50+Parámetros!$B$8)/(1-F50),0),Parámetros!$B$7)</f>
        <v>1696</v>
      </c>
      <c r="K50" s="13" t="n">
        <f aca="false">IF(G50&lt;Parámetros!$B$13,G50,IF(H50&lt;Parámetros!$B$14,H50,IF(I50&lt;Parámetros!$B$15,I50,J50)))</f>
        <v>1696</v>
      </c>
      <c r="L50" s="12"/>
      <c r="M50" s="12"/>
      <c r="N50" s="13" t="n">
        <f aca="false">IF(AND(ISNUMBER(M50),M50-Parámetros!$B$6&gt;=K50),M50-Parámetros!$B$6,K50)</f>
        <v>1696</v>
      </c>
      <c r="O50" s="3" t="str">
        <f aca="false">IF(ISNUMBER(M50),N50/M50-1,"")</f>
        <v/>
      </c>
      <c r="P50" s="13" t="n">
        <f aca="false">VLOOKUP(N50,Parámetros!$A$13:$C$16,3,TRUE())</f>
        <v>0</v>
      </c>
      <c r="Q50" s="13" t="n">
        <f aca="false">IF(N50&gt;=Parámetros!$B$7,Parámetros!$B$8,0)</f>
        <v>0</v>
      </c>
      <c r="R50" s="13" t="n">
        <f aca="false">N50*(1-F50)-P50-Q50</f>
        <v>1458.56</v>
      </c>
      <c r="S50" s="13" t="n">
        <f aca="false">R50-E50</f>
        <v>0.210000000000036</v>
      </c>
    </row>
    <row r="51" customFormat="false" ht="15" hidden="false" customHeight="false" outlineLevel="0" collapsed="false">
      <c r="A51" s="8" t="s">
        <v>671</v>
      </c>
      <c r="B51" s="10" t="str">
        <f aca="false">'Layout Mercado Libre'!C51</f>
        <v>Pañales Huggies UltraConfort Unisex Recién Nacido 44 Piezas</v>
      </c>
      <c r="C51" s="10" t="str">
        <f aca="false">IFERROR(LEFT('Layout Mercado Libre'!E51,FIND(" &gt; ",'Layout Mercado Libre'!E51)-1),"")</f>
        <v>Bebés</v>
      </c>
      <c r="D51" s="12" t="n">
        <v>118.93</v>
      </c>
      <c r="E51" s="13" t="n">
        <f aca="false">D51+Parámetros!$B$5</f>
        <v>122.93</v>
      </c>
      <c r="F51" s="3" t="n">
        <f aca="false">IF(C51="",Parámetros!$B$9,IFERROR(VLOOKUP(C51,Parámetros!$A$20:$B$23,2,FALSE()),Parámetros!$B$9))</f>
        <v>0.15</v>
      </c>
      <c r="G51" s="13" t="n">
        <f aca="false">ROUNDUP((E51+Parámetros!$C$13)/(1-F51),0)</f>
        <v>175</v>
      </c>
      <c r="H51" s="13" t="n">
        <f aca="false">ROUNDUP((E51+Parámetros!$C$14)/(1-F51),0)</f>
        <v>180</v>
      </c>
      <c r="I51" s="13" t="n">
        <f aca="false">ROUNDUP((E51+Parámetros!$C$15)/(1-F51),0)</f>
        <v>189</v>
      </c>
      <c r="J51" s="13" t="n">
        <f aca="false">MAX(ROUNDUP((E51+Parámetros!$B$8)/(1-F51),0),Parámetros!$B$7)</f>
        <v>299</v>
      </c>
      <c r="K51" s="13" t="n">
        <f aca="false">IF(G51&lt;Parámetros!$B$13,G51,IF(H51&lt;Parámetros!$B$14,H51,IF(I51&lt;Parámetros!$B$15,I51,J51)))</f>
        <v>189</v>
      </c>
      <c r="L51" s="12"/>
      <c r="M51" s="12"/>
      <c r="N51" s="13" t="n">
        <f aca="false">IF(AND(ISNUMBER(M51),M51-Parámetros!$B$6&gt;=K51),M51-Parámetros!$B$6,K51)</f>
        <v>189</v>
      </c>
      <c r="O51" s="3" t="str">
        <f aca="false">IF(ISNUMBER(M51),N51/M51-1,"")</f>
        <v/>
      </c>
      <c r="P51" s="13" t="n">
        <f aca="false">VLOOKUP(N51,Parámetros!$A$13:$C$16,3,TRUE())</f>
        <v>37</v>
      </c>
      <c r="Q51" s="13" t="n">
        <f aca="false">IF(N51&gt;=Parámetros!$B$7,Parámetros!$B$8,0)</f>
        <v>0</v>
      </c>
      <c r="R51" s="13" t="n">
        <f aca="false">N51*(1-F51)-P51-Q51</f>
        <v>123.65</v>
      </c>
      <c r="S51" s="13" t="n">
        <f aca="false">R51-E51</f>
        <v>0.719999999999999</v>
      </c>
    </row>
    <row r="52" customFormat="false" ht="15" hidden="false" customHeight="false" outlineLevel="0" collapsed="false">
      <c r="A52" s="8" t="s">
        <v>678</v>
      </c>
      <c r="B52" s="10" t="str">
        <f aca="false">'Layout Mercado Libre'!C52</f>
        <v>Bactrim F 800 mg/160 mg 15 Tabletas</v>
      </c>
      <c r="C52" s="10" t="str">
        <f aca="false">IFERROR(LEFT('Layout Mercado Libre'!E52,FIND(" &gt; ",'Layout Mercado Libre'!E52)-1),"")</f>
        <v>Salud y Equipamiento Médico</v>
      </c>
      <c r="D52" s="12" t="n">
        <v>330.44</v>
      </c>
      <c r="E52" s="13" t="n">
        <f aca="false">D52+Parámetros!$B$5</f>
        <v>334.44</v>
      </c>
      <c r="F52" s="3" t="n">
        <f aca="false">IF(C52="",Parámetros!$B$9,IFERROR(VLOOKUP(C52,Parámetros!$A$20:$B$23,2,FALSE()),Parámetros!$B$9))</f>
        <v>0.14</v>
      </c>
      <c r="G52" s="13" t="n">
        <f aca="false">ROUNDUP((E52+Parámetros!$C$13)/(1-F52),0)</f>
        <v>418</v>
      </c>
      <c r="H52" s="13" t="n">
        <f aca="false">ROUNDUP((E52+Parámetros!$C$14)/(1-F52),0)</f>
        <v>424</v>
      </c>
      <c r="I52" s="13" t="n">
        <f aca="false">ROUNDUP((E52+Parámetros!$C$15)/(1-F52),0)</f>
        <v>432</v>
      </c>
      <c r="J52" s="13" t="n">
        <f aca="false">MAX(ROUNDUP((E52+Parámetros!$B$8)/(1-F52),0),Parámetros!$B$7)</f>
        <v>389</v>
      </c>
      <c r="K52" s="13" t="n">
        <f aca="false">IF(G52&lt;Parámetros!$B$13,G52,IF(H52&lt;Parámetros!$B$14,H52,IF(I52&lt;Parámetros!$B$15,I52,J52)))</f>
        <v>389</v>
      </c>
      <c r="L52" s="12"/>
      <c r="M52" s="12"/>
      <c r="N52" s="13" t="n">
        <f aca="false">IF(AND(ISNUMBER(M52),M52-Parámetros!$B$6&gt;=K52),M52-Parámetros!$B$6,K52)</f>
        <v>389</v>
      </c>
      <c r="O52" s="3" t="str">
        <f aca="false">IF(ISNUMBER(M52),N52/M52-1,"")</f>
        <v/>
      </c>
      <c r="P52" s="13" t="n">
        <f aca="false">VLOOKUP(N52,Parámetros!$A$13:$C$16,3,TRUE())</f>
        <v>0</v>
      </c>
      <c r="Q52" s="13" t="n">
        <f aca="false">IF(N52&gt;=Parámetros!$B$7,Parámetros!$B$8,0)</f>
        <v>0</v>
      </c>
      <c r="R52" s="13" t="n">
        <f aca="false">N52*(1-F52)-P52-Q52</f>
        <v>334.54</v>
      </c>
      <c r="S52" s="13" t="n">
        <f aca="false">R52-E52</f>
        <v>0.100000000000023</v>
      </c>
    </row>
    <row r="53" customFormat="false" ht="15" hidden="false" customHeight="false" outlineLevel="0" collapsed="false">
      <c r="A53" s="8" t="s">
        <v>688</v>
      </c>
      <c r="B53" s="10" t="str">
        <f aca="false">'Layout Mercado Libre'!C53</f>
        <v>Dolo-Neurobión Forte Diclofenaco y Vitaminas B 30 Tabletas</v>
      </c>
      <c r="C53" s="10" t="str">
        <f aca="false">IFERROR(LEFT('Layout Mercado Libre'!E53,FIND(" &gt; ",'Layout Mercado Libre'!E53)-1),"")</f>
        <v>Salud y Equipamiento Médico</v>
      </c>
      <c r="D53" s="12" t="n">
        <v>452.89</v>
      </c>
      <c r="E53" s="13" t="n">
        <f aca="false">D53+Parámetros!$B$5</f>
        <v>456.89</v>
      </c>
      <c r="F53" s="3" t="n">
        <f aca="false">IF(C53="",Parámetros!$B$9,IFERROR(VLOOKUP(C53,Parámetros!$A$20:$B$23,2,FALSE()),Parámetros!$B$9))</f>
        <v>0.14</v>
      </c>
      <c r="G53" s="13" t="n">
        <f aca="false">ROUNDUP((E53+Parámetros!$C$13)/(1-F53),0)</f>
        <v>561</v>
      </c>
      <c r="H53" s="13" t="n">
        <f aca="false">ROUNDUP((E53+Parámetros!$C$14)/(1-F53),0)</f>
        <v>567</v>
      </c>
      <c r="I53" s="13" t="n">
        <f aca="false">ROUNDUP((E53+Parámetros!$C$15)/(1-F53),0)</f>
        <v>575</v>
      </c>
      <c r="J53" s="13" t="n">
        <f aca="false">MAX(ROUNDUP((E53+Parámetros!$B$8)/(1-F53),0),Parámetros!$B$7)</f>
        <v>532</v>
      </c>
      <c r="K53" s="13" t="n">
        <f aca="false">IF(G53&lt;Parámetros!$B$13,G53,IF(H53&lt;Parámetros!$B$14,H53,IF(I53&lt;Parámetros!$B$15,I53,J53)))</f>
        <v>532</v>
      </c>
      <c r="L53" s="12"/>
      <c r="M53" s="12"/>
      <c r="N53" s="13" t="n">
        <f aca="false">IF(AND(ISNUMBER(M53),M53-Parámetros!$B$6&gt;=K53),M53-Parámetros!$B$6,K53)</f>
        <v>532</v>
      </c>
      <c r="O53" s="3" t="str">
        <f aca="false">IF(ISNUMBER(M53),N53/M53-1,"")</f>
        <v/>
      </c>
      <c r="P53" s="13" t="n">
        <f aca="false">VLOOKUP(N53,Parámetros!$A$13:$C$16,3,TRUE())</f>
        <v>0</v>
      </c>
      <c r="Q53" s="13" t="n">
        <f aca="false">IF(N53&gt;=Parámetros!$B$7,Parámetros!$B$8,0)</f>
        <v>0</v>
      </c>
      <c r="R53" s="13" t="n">
        <f aca="false">N53*(1-F53)-P53-Q53</f>
        <v>457.52</v>
      </c>
      <c r="S53" s="13" t="n">
        <f aca="false">R53-E53</f>
        <v>0.629999999999996</v>
      </c>
    </row>
    <row r="54" customFormat="false" ht="15" hidden="false" customHeight="false" outlineLevel="0" collapsed="false">
      <c r="A54" s="8" t="s">
        <v>694</v>
      </c>
      <c r="B54" s="10" t="str">
        <f aca="false">'Layout Mercado Libre'!C54</f>
        <v>Flanax Naproxeno Sódico 550 mg 12 Tabletas</v>
      </c>
      <c r="C54" s="10" t="str">
        <f aca="false">IFERROR(LEFT('Layout Mercado Libre'!E54,FIND(" &gt; ",'Layout Mercado Libre'!E54)-1),"")</f>
        <v>Salud y Equipamiento Médico</v>
      </c>
      <c r="D54" s="12" t="n">
        <v>176.38</v>
      </c>
      <c r="E54" s="13" t="n">
        <f aca="false">D54+Parámetros!$B$5</f>
        <v>180.38</v>
      </c>
      <c r="F54" s="3" t="n">
        <f aca="false">IF(C54="",Parámetros!$B$9,IFERROR(VLOOKUP(C54,Parámetros!$A$20:$B$23,2,FALSE()),Parámetros!$B$9))</f>
        <v>0.14</v>
      </c>
      <c r="G54" s="13" t="n">
        <f aca="false">ROUNDUP((E54+Parámetros!$C$13)/(1-F54),0)</f>
        <v>239</v>
      </c>
      <c r="H54" s="13" t="n">
        <f aca="false">ROUNDUP((E54+Parámetros!$C$14)/(1-F54),0)</f>
        <v>245</v>
      </c>
      <c r="I54" s="13" t="n">
        <f aca="false">ROUNDUP((E54+Parámetros!$C$15)/(1-F54),0)</f>
        <v>253</v>
      </c>
      <c r="J54" s="13" t="n">
        <f aca="false">MAX(ROUNDUP((E54+Parámetros!$B$8)/(1-F54),0),Parámetros!$B$7)</f>
        <v>299</v>
      </c>
      <c r="K54" s="13" t="n">
        <f aca="false">IF(G54&lt;Parámetros!$B$13,G54,IF(H54&lt;Parámetros!$B$14,H54,IF(I54&lt;Parámetros!$B$15,I54,J54)))</f>
        <v>253</v>
      </c>
      <c r="L54" s="12"/>
      <c r="M54" s="12"/>
      <c r="N54" s="13" t="n">
        <f aca="false">IF(AND(ISNUMBER(M54),M54-Parámetros!$B$6&gt;=K54),M54-Parámetros!$B$6,K54)</f>
        <v>253</v>
      </c>
      <c r="O54" s="3" t="str">
        <f aca="false">IF(ISNUMBER(M54),N54/M54-1,"")</f>
        <v/>
      </c>
      <c r="P54" s="13" t="n">
        <f aca="false">VLOOKUP(N54,Parámetros!$A$13:$C$16,3,TRUE())</f>
        <v>37</v>
      </c>
      <c r="Q54" s="13" t="n">
        <f aca="false">IF(N54&gt;=Parámetros!$B$7,Parámetros!$B$8,0)</f>
        <v>0</v>
      </c>
      <c r="R54" s="13" t="n">
        <f aca="false">N54*(1-F54)-P54-Q54</f>
        <v>180.58</v>
      </c>
      <c r="S54" s="13" t="n">
        <f aca="false">R54-E54</f>
        <v>0.199999999999989</v>
      </c>
    </row>
    <row r="55" customFormat="false" ht="15" hidden="false" customHeight="false" outlineLevel="0" collapsed="false">
      <c r="A55" s="8" t="s">
        <v>702</v>
      </c>
      <c r="B55" s="10" t="str">
        <f aca="false">'Layout Mercado Libre'!C55</f>
        <v>Eucaliptine Guayacol 100 mg 10 Ampolletas de 1 ml</v>
      </c>
      <c r="C55" s="10" t="str">
        <f aca="false">IFERROR(LEFT('Layout Mercado Libre'!E55,FIND(" &gt; ",'Layout Mercado Libre'!E55)-1),"")</f>
        <v>Salud y Equipamiento Médico</v>
      </c>
      <c r="D55" s="12" t="n">
        <v>245.03</v>
      </c>
      <c r="E55" s="13" t="n">
        <f aca="false">D55+Parámetros!$B$5</f>
        <v>249.03</v>
      </c>
      <c r="F55" s="3" t="n">
        <f aca="false">IF(C55="",Parámetros!$B$9,IFERROR(VLOOKUP(C55,Parámetros!$A$20:$B$23,2,FALSE()),Parámetros!$B$9))</f>
        <v>0.14</v>
      </c>
      <c r="G55" s="13" t="n">
        <f aca="false">ROUNDUP((E55+Parámetros!$C$13)/(1-F55),0)</f>
        <v>319</v>
      </c>
      <c r="H55" s="13" t="n">
        <f aca="false">ROUNDUP((E55+Parámetros!$C$14)/(1-F55),0)</f>
        <v>325</v>
      </c>
      <c r="I55" s="13" t="n">
        <f aca="false">ROUNDUP((E55+Parámetros!$C$15)/(1-F55),0)</f>
        <v>333</v>
      </c>
      <c r="J55" s="13" t="n">
        <f aca="false">MAX(ROUNDUP((E55+Parámetros!$B$8)/(1-F55),0),Parámetros!$B$7)</f>
        <v>299</v>
      </c>
      <c r="K55" s="13" t="n">
        <f aca="false">IF(G55&lt;Parámetros!$B$13,G55,IF(H55&lt;Parámetros!$B$14,H55,IF(I55&lt;Parámetros!$B$15,I55,J55)))</f>
        <v>299</v>
      </c>
      <c r="L55" s="12"/>
      <c r="M55" s="12"/>
      <c r="N55" s="13" t="n">
        <f aca="false">IF(AND(ISNUMBER(M55),M55-Parámetros!$B$6&gt;=K55),M55-Parámetros!$B$6,K55)</f>
        <v>299</v>
      </c>
      <c r="O55" s="3" t="str">
        <f aca="false">IF(ISNUMBER(M55),N55/M55-1,"")</f>
        <v/>
      </c>
      <c r="P55" s="13" t="n">
        <f aca="false">VLOOKUP(N55,Parámetros!$A$13:$C$16,3,TRUE())</f>
        <v>0</v>
      </c>
      <c r="Q55" s="13" t="n">
        <f aca="false">IF(N55&gt;=Parámetros!$B$7,Parámetros!$B$8,0)</f>
        <v>0</v>
      </c>
      <c r="R55" s="13" t="n">
        <f aca="false">N55*(1-F55)-P55-Q55</f>
        <v>257.14</v>
      </c>
      <c r="S55" s="13" t="n">
        <f aca="false">R55-E55</f>
        <v>8.10999999999999</v>
      </c>
    </row>
    <row r="56" customFormat="false" ht="15" hidden="false" customHeight="false" outlineLevel="0" collapsed="false">
      <c r="A56" s="8" t="s">
        <v>720</v>
      </c>
      <c r="B56" s="10" t="str">
        <f aca="false">'Layout Mercado Libre'!C56</f>
        <v>Dolo-Neurobión Forte DC Inyectable Jeringa Prellenada 3 ml</v>
      </c>
      <c r="C56" s="10" t="str">
        <f aca="false">IFERROR(LEFT('Layout Mercado Libre'!E56,FIND(" &gt; ",'Layout Mercado Libre'!E56)-1),"")</f>
        <v>Salud y Equipamiento Médico</v>
      </c>
      <c r="D56" s="12" t="n">
        <v>293.8</v>
      </c>
      <c r="E56" s="13" t="n">
        <f aca="false">D56+Parámetros!$B$5</f>
        <v>297.8</v>
      </c>
      <c r="F56" s="3" t="n">
        <f aca="false">IF(C56="",Parámetros!$B$9,IFERROR(VLOOKUP(C56,Parámetros!$A$20:$B$23,2,FALSE()),Parámetros!$B$9))</f>
        <v>0.14</v>
      </c>
      <c r="G56" s="13" t="n">
        <f aca="false">ROUNDUP((E56+Parámetros!$C$13)/(1-F56),0)</f>
        <v>376</v>
      </c>
      <c r="H56" s="13" t="n">
        <f aca="false">ROUNDUP((E56+Parámetros!$C$14)/(1-F56),0)</f>
        <v>382</v>
      </c>
      <c r="I56" s="13" t="n">
        <f aca="false">ROUNDUP((E56+Parámetros!$C$15)/(1-F56),0)</f>
        <v>390</v>
      </c>
      <c r="J56" s="13" t="n">
        <f aca="false">MAX(ROUNDUP((E56+Parámetros!$B$8)/(1-F56),0),Parámetros!$B$7)</f>
        <v>347</v>
      </c>
      <c r="K56" s="13" t="n">
        <f aca="false">IF(G56&lt;Parámetros!$B$13,G56,IF(H56&lt;Parámetros!$B$14,H56,IF(I56&lt;Parámetros!$B$15,I56,J56)))</f>
        <v>347</v>
      </c>
      <c r="L56" s="12"/>
      <c r="M56" s="12"/>
      <c r="N56" s="13" t="n">
        <f aca="false">IF(AND(ISNUMBER(M56),M56-Parámetros!$B$6&gt;=K56),M56-Parámetros!$B$6,K56)</f>
        <v>347</v>
      </c>
      <c r="O56" s="3" t="str">
        <f aca="false">IF(ISNUMBER(M56),N56/M56-1,"")</f>
        <v/>
      </c>
      <c r="P56" s="13" t="n">
        <f aca="false">VLOOKUP(N56,Parámetros!$A$13:$C$16,3,TRUE())</f>
        <v>0</v>
      </c>
      <c r="Q56" s="13" t="n">
        <f aca="false">IF(N56&gt;=Parámetros!$B$7,Parámetros!$B$8,0)</f>
        <v>0</v>
      </c>
      <c r="R56" s="13" t="n">
        <f aca="false">N56*(1-F56)-P56-Q56</f>
        <v>298.42</v>
      </c>
      <c r="S56" s="13" t="n">
        <f aca="false">R56-E56</f>
        <v>0.620000000000005</v>
      </c>
    </row>
    <row r="57" customFormat="false" ht="15" hidden="false" customHeight="false" outlineLevel="0" collapsed="false">
      <c r="A57" s="8" t="s">
        <v>728</v>
      </c>
      <c r="B57" s="10" t="str">
        <f aca="false">'Layout Mercado Libre'!C57</f>
        <v>Pañales Huggies Ultra Confort Unisex Etapa 2 44 Piezas</v>
      </c>
      <c r="C57" s="10" t="str">
        <f aca="false">IFERROR(LEFT('Layout Mercado Libre'!E57,FIND(" &gt; ",'Layout Mercado Libre'!E57)-1),"")</f>
        <v>Bebés</v>
      </c>
      <c r="D57" s="12" t="n">
        <v>143.72</v>
      </c>
      <c r="E57" s="13" t="n">
        <f aca="false">D57+Parámetros!$B$5</f>
        <v>147.72</v>
      </c>
      <c r="F57" s="3" t="n">
        <f aca="false">IF(C57="",Parámetros!$B$9,IFERROR(VLOOKUP(C57,Parámetros!$A$20:$B$23,2,FALSE()),Parámetros!$B$9))</f>
        <v>0.15</v>
      </c>
      <c r="G57" s="13" t="n">
        <f aca="false">ROUNDUP((E57+Parámetros!$C$13)/(1-F57),0)</f>
        <v>204</v>
      </c>
      <c r="H57" s="13" t="n">
        <f aca="false">ROUNDUP((E57+Parámetros!$C$14)/(1-F57),0)</f>
        <v>210</v>
      </c>
      <c r="I57" s="13" t="n">
        <f aca="false">ROUNDUP((E57+Parámetros!$C$15)/(1-F57),0)</f>
        <v>218</v>
      </c>
      <c r="J57" s="13" t="n">
        <f aca="false">MAX(ROUNDUP((E57+Parámetros!$B$8)/(1-F57),0),Parámetros!$B$7)</f>
        <v>299</v>
      </c>
      <c r="K57" s="13" t="n">
        <f aca="false">IF(G57&lt;Parámetros!$B$13,G57,IF(H57&lt;Parámetros!$B$14,H57,IF(I57&lt;Parámetros!$B$15,I57,J57)))</f>
        <v>218</v>
      </c>
      <c r="L57" s="12"/>
      <c r="M57" s="12"/>
      <c r="N57" s="13" t="n">
        <f aca="false">IF(AND(ISNUMBER(M57),M57-Parámetros!$B$6&gt;=K57),M57-Parámetros!$B$6,K57)</f>
        <v>218</v>
      </c>
      <c r="O57" s="3" t="str">
        <f aca="false">IF(ISNUMBER(M57),N57/M57-1,"")</f>
        <v/>
      </c>
      <c r="P57" s="13" t="n">
        <f aca="false">VLOOKUP(N57,Parámetros!$A$13:$C$16,3,TRUE())</f>
        <v>37</v>
      </c>
      <c r="Q57" s="13" t="n">
        <f aca="false">IF(N57&gt;=Parámetros!$B$7,Parámetros!$B$8,0)</f>
        <v>0</v>
      </c>
      <c r="R57" s="13" t="n">
        <f aca="false">N57*(1-F57)-P57-Q57</f>
        <v>148.3</v>
      </c>
      <c r="S57" s="13" t="n">
        <f aca="false">R57-E57</f>
        <v>0.579999999999984</v>
      </c>
    </row>
    <row r="58" customFormat="false" ht="15" hidden="false" customHeight="false" outlineLevel="0" collapsed="false">
      <c r="A58" s="8" t="s">
        <v>737</v>
      </c>
      <c r="B58" s="10" t="str">
        <f aca="false">'Layout Mercado Libre'!C58</f>
        <v>Neuroflax Cobamamida Tiocolchicósido 20/4 mg 3 Ampolletas</v>
      </c>
      <c r="C58" s="10" t="str">
        <f aca="false">IFERROR(LEFT('Layout Mercado Libre'!E58,FIND(" &gt; ",'Layout Mercado Libre'!E58)-1),"")</f>
        <v>Salud y Equipamiento Médico</v>
      </c>
      <c r="D58" s="12" t="n">
        <v>915.03</v>
      </c>
      <c r="E58" s="13" t="n">
        <f aca="false">D58+Parámetros!$B$5</f>
        <v>919.03</v>
      </c>
      <c r="F58" s="3" t="n">
        <f aca="false">IF(C58="",Parámetros!$B$9,IFERROR(VLOOKUP(C58,Parámetros!$A$20:$B$23,2,FALSE()),Parámetros!$B$9))</f>
        <v>0.14</v>
      </c>
      <c r="G58" s="13" t="n">
        <f aca="false">ROUNDUP((E58+Parámetros!$C$13)/(1-F58),0)</f>
        <v>1098</v>
      </c>
      <c r="H58" s="13" t="n">
        <f aca="false">ROUNDUP((E58+Parámetros!$C$14)/(1-F58),0)</f>
        <v>1104</v>
      </c>
      <c r="I58" s="13" t="n">
        <f aca="false">ROUNDUP((E58+Parámetros!$C$15)/(1-F58),0)</f>
        <v>1112</v>
      </c>
      <c r="J58" s="13" t="n">
        <f aca="false">MAX(ROUNDUP((E58+Parámetros!$B$8)/(1-F58),0),Parámetros!$B$7)</f>
        <v>1069</v>
      </c>
      <c r="K58" s="13" t="n">
        <f aca="false">IF(G58&lt;Parámetros!$B$13,G58,IF(H58&lt;Parámetros!$B$14,H58,IF(I58&lt;Parámetros!$B$15,I58,J58)))</f>
        <v>1069</v>
      </c>
      <c r="L58" s="12"/>
      <c r="M58" s="12"/>
      <c r="N58" s="13" t="n">
        <f aca="false">IF(AND(ISNUMBER(M58),M58-Parámetros!$B$6&gt;=K58),M58-Parámetros!$B$6,K58)</f>
        <v>1069</v>
      </c>
      <c r="O58" s="3" t="str">
        <f aca="false">IF(ISNUMBER(M58),N58/M58-1,"")</f>
        <v/>
      </c>
      <c r="P58" s="13" t="n">
        <f aca="false">VLOOKUP(N58,Parámetros!$A$13:$C$16,3,TRUE())</f>
        <v>0</v>
      </c>
      <c r="Q58" s="13" t="n">
        <f aca="false">IF(N58&gt;=Parámetros!$B$7,Parámetros!$B$8,0)</f>
        <v>0</v>
      </c>
      <c r="R58" s="13" t="n">
        <f aca="false">N58*(1-F58)-P58-Q58</f>
        <v>919.34</v>
      </c>
      <c r="S58" s="13" t="n">
        <f aca="false">R58-E58</f>
        <v>0.310000000000059</v>
      </c>
    </row>
    <row r="59" customFormat="false" ht="15" hidden="false" customHeight="false" outlineLevel="0" collapsed="false">
      <c r="A59" s="8" t="s">
        <v>748</v>
      </c>
      <c r="B59" s="10" t="str">
        <f aca="false">'Layout Mercado Libre'!C59</f>
        <v>Dexabión DC Solución Inyectable 3 Jeringas Prellenadas 3 ml</v>
      </c>
      <c r="C59" s="10" t="str">
        <f aca="false">IFERROR(LEFT('Layout Mercado Libre'!E59,FIND(" &gt; ",'Layout Mercado Libre'!E59)-1),"")</f>
        <v>Salud y Equipamiento Médico</v>
      </c>
      <c r="D59" s="12" t="n">
        <v>414.41</v>
      </c>
      <c r="E59" s="13" t="n">
        <f aca="false">D59+Parámetros!$B$5</f>
        <v>418.41</v>
      </c>
      <c r="F59" s="3" t="n">
        <f aca="false">IF(C59="",Parámetros!$B$9,IFERROR(VLOOKUP(C59,Parámetros!$A$20:$B$23,2,FALSE()),Parámetros!$B$9))</f>
        <v>0.14</v>
      </c>
      <c r="G59" s="13" t="n">
        <f aca="false">ROUNDUP((E59+Parámetros!$C$13)/(1-F59),0)</f>
        <v>516</v>
      </c>
      <c r="H59" s="13" t="n">
        <f aca="false">ROUNDUP((E59+Parámetros!$C$14)/(1-F59),0)</f>
        <v>522</v>
      </c>
      <c r="I59" s="13" t="n">
        <f aca="false">ROUNDUP((E59+Parámetros!$C$15)/(1-F59),0)</f>
        <v>530</v>
      </c>
      <c r="J59" s="13" t="n">
        <f aca="false">MAX(ROUNDUP((E59+Parámetros!$B$8)/(1-F59),0),Parámetros!$B$7)</f>
        <v>487</v>
      </c>
      <c r="K59" s="13" t="n">
        <f aca="false">IF(G59&lt;Parámetros!$B$13,G59,IF(H59&lt;Parámetros!$B$14,H59,IF(I59&lt;Parámetros!$B$15,I59,J59)))</f>
        <v>487</v>
      </c>
      <c r="L59" s="12"/>
      <c r="M59" s="12"/>
      <c r="N59" s="13" t="n">
        <f aca="false">IF(AND(ISNUMBER(M59),M59-Parámetros!$B$6&gt;=K59),M59-Parámetros!$B$6,K59)</f>
        <v>487</v>
      </c>
      <c r="O59" s="3" t="str">
        <f aca="false">IF(ISNUMBER(M59),N59/M59-1,"")</f>
        <v/>
      </c>
      <c r="P59" s="13" t="n">
        <f aca="false">VLOOKUP(N59,Parámetros!$A$13:$C$16,3,TRUE())</f>
        <v>0</v>
      </c>
      <c r="Q59" s="13" t="n">
        <f aca="false">IF(N59&gt;=Parámetros!$B$7,Parámetros!$B$8,0)</f>
        <v>0</v>
      </c>
      <c r="R59" s="13" t="n">
        <f aca="false">N59*(1-F59)-P59-Q59</f>
        <v>418.82</v>
      </c>
      <c r="S59" s="13" t="n">
        <f aca="false">R59-E59</f>
        <v>0.409999999999968</v>
      </c>
    </row>
    <row r="60" customFormat="false" ht="15" hidden="false" customHeight="false" outlineLevel="0" collapsed="false">
      <c r="A60" s="8" t="s">
        <v>759</v>
      </c>
      <c r="B60" s="10" t="str">
        <f aca="false">'Layout Mercado Libre'!C60</f>
        <v>Pañales Huggies Ultra Confort Niño Etapa 4 40 Piezas</v>
      </c>
      <c r="C60" s="10" t="str">
        <f aca="false">IFERROR(LEFT('Layout Mercado Libre'!E60,FIND(" &gt; ",'Layout Mercado Libre'!E60)-1),"")</f>
        <v>Bebés</v>
      </c>
      <c r="D60" s="12" t="n">
        <v>196.65</v>
      </c>
      <c r="E60" s="13" t="n">
        <f aca="false">D60+Parámetros!$B$5</f>
        <v>200.65</v>
      </c>
      <c r="F60" s="3" t="n">
        <f aca="false">IF(C60="",Parámetros!$B$9,IFERROR(VLOOKUP(C60,Parámetros!$A$20:$B$23,2,FALSE()),Parámetros!$B$9))</f>
        <v>0.15</v>
      </c>
      <c r="G60" s="13" t="n">
        <f aca="false">ROUNDUP((E60+Parámetros!$C$13)/(1-F60),0)</f>
        <v>266</v>
      </c>
      <c r="H60" s="13" t="n">
        <f aca="false">ROUNDUP((E60+Parámetros!$C$14)/(1-F60),0)</f>
        <v>272</v>
      </c>
      <c r="I60" s="13" t="n">
        <f aca="false">ROUNDUP((E60+Parámetros!$C$15)/(1-F60),0)</f>
        <v>280</v>
      </c>
      <c r="J60" s="13" t="n">
        <f aca="false">MAX(ROUNDUP((E60+Parámetros!$B$8)/(1-F60),0),Parámetros!$B$7)</f>
        <v>299</v>
      </c>
      <c r="K60" s="13" t="n">
        <f aca="false">IF(G60&lt;Parámetros!$B$13,G60,IF(H60&lt;Parámetros!$B$14,H60,IF(I60&lt;Parámetros!$B$15,I60,J60)))</f>
        <v>280</v>
      </c>
      <c r="L60" s="12"/>
      <c r="M60" s="12"/>
      <c r="N60" s="13" t="n">
        <f aca="false">IF(AND(ISNUMBER(M60),M60-Parámetros!$B$6&gt;=K60),M60-Parámetros!$B$6,K60)</f>
        <v>280</v>
      </c>
      <c r="O60" s="3" t="str">
        <f aca="false">IF(ISNUMBER(M60),N60/M60-1,"")</f>
        <v/>
      </c>
      <c r="P60" s="13" t="n">
        <f aca="false">VLOOKUP(N60,Parámetros!$A$13:$C$16,3,TRUE())</f>
        <v>37</v>
      </c>
      <c r="Q60" s="13" t="n">
        <f aca="false">IF(N60&gt;=Parámetros!$B$7,Parámetros!$B$8,0)</f>
        <v>0</v>
      </c>
      <c r="R60" s="13" t="n">
        <f aca="false">N60*(1-F60)-P60-Q60</f>
        <v>201</v>
      </c>
      <c r="S60" s="13" t="n">
        <f aca="false">R60-E60</f>
        <v>0.349999999999994</v>
      </c>
    </row>
    <row r="61" customFormat="false" ht="15" hidden="false" customHeight="false" outlineLevel="0" collapsed="false">
      <c r="A61" s="8" t="s">
        <v>765</v>
      </c>
      <c r="B61" s="10" t="str">
        <f aca="false">'Layout Mercado Libre'!C61</f>
        <v>Treda Neomicina Caolín Pectina 20 Tabletas</v>
      </c>
      <c r="C61" s="10" t="str">
        <f aca="false">IFERROR(LEFT('Layout Mercado Libre'!E61,FIND(" &gt; ",'Layout Mercado Libre'!E61)-1),"")</f>
        <v>Salud y Equipamiento Médico</v>
      </c>
      <c r="D61" s="12" t="n">
        <v>135</v>
      </c>
      <c r="E61" s="13" t="n">
        <f aca="false">D61+Parámetros!$B$5</f>
        <v>139</v>
      </c>
      <c r="F61" s="3" t="n">
        <f aca="false">IF(C61="",Parámetros!$B$9,IFERROR(VLOOKUP(C61,Parámetros!$A$20:$B$23,2,FALSE()),Parámetros!$B$9))</f>
        <v>0.14</v>
      </c>
      <c r="G61" s="13" t="n">
        <f aca="false">ROUNDUP((E61+Parámetros!$C$13)/(1-F61),0)</f>
        <v>191</v>
      </c>
      <c r="H61" s="13" t="n">
        <f aca="false">ROUNDUP((E61+Parámetros!$C$14)/(1-F61),0)</f>
        <v>197</v>
      </c>
      <c r="I61" s="13" t="n">
        <f aca="false">ROUNDUP((E61+Parámetros!$C$15)/(1-F61),0)</f>
        <v>205</v>
      </c>
      <c r="J61" s="13" t="n">
        <f aca="false">MAX(ROUNDUP((E61+Parámetros!$B$8)/(1-F61),0),Parámetros!$B$7)</f>
        <v>299</v>
      </c>
      <c r="K61" s="13" t="n">
        <f aca="false">IF(G61&lt;Parámetros!$B$13,G61,IF(H61&lt;Parámetros!$B$14,H61,IF(I61&lt;Parámetros!$B$15,I61,J61)))</f>
        <v>205</v>
      </c>
      <c r="L61" s="12"/>
      <c r="M61" s="12"/>
      <c r="N61" s="13" t="n">
        <f aca="false">IF(AND(ISNUMBER(M61),M61-Parámetros!$B$6&gt;=K61),M61-Parámetros!$B$6,K61)</f>
        <v>205</v>
      </c>
      <c r="O61" s="3" t="str">
        <f aca="false">IF(ISNUMBER(M61),N61/M61-1,"")</f>
        <v/>
      </c>
      <c r="P61" s="13" t="n">
        <f aca="false">VLOOKUP(N61,Parámetros!$A$13:$C$16,3,TRUE())</f>
        <v>37</v>
      </c>
      <c r="Q61" s="13" t="n">
        <f aca="false">IF(N61&gt;=Parámetros!$B$7,Parámetros!$B$8,0)</f>
        <v>0</v>
      </c>
      <c r="R61" s="13" t="n">
        <f aca="false">N61*(1-F61)-P61-Q61</f>
        <v>139.3</v>
      </c>
      <c r="S61" s="13" t="n">
        <f aca="false">R61-E61</f>
        <v>0.300000000000011</v>
      </c>
    </row>
    <row r="62" customFormat="false" ht="15" hidden="false" customHeight="false" outlineLevel="0" collapsed="false">
      <c r="A62" s="8" t="s">
        <v>776</v>
      </c>
      <c r="B62" s="10" t="str">
        <f aca="false">'Layout Mercado Libre'!C62</f>
        <v>Pañales Huggies UltraConfort Niño Etapa 7 40 Piezas</v>
      </c>
      <c r="C62" s="10" t="str">
        <f aca="false">IFERROR(LEFT('Layout Mercado Libre'!E62,FIND(" &gt; ",'Layout Mercado Libre'!E62)-1),"")</f>
        <v>Bebés</v>
      </c>
      <c r="D62" s="12" t="n">
        <v>269.84</v>
      </c>
      <c r="E62" s="13" t="n">
        <f aca="false">D62+Parámetros!$B$5</f>
        <v>273.84</v>
      </c>
      <c r="F62" s="3" t="n">
        <f aca="false">IF(C62="",Parámetros!$B$9,IFERROR(VLOOKUP(C62,Parámetros!$A$20:$B$23,2,FALSE()),Parámetros!$B$9))</f>
        <v>0.15</v>
      </c>
      <c r="G62" s="13" t="n">
        <f aca="false">ROUNDUP((E62+Parámetros!$C$13)/(1-F62),0)</f>
        <v>352</v>
      </c>
      <c r="H62" s="13" t="n">
        <f aca="false">ROUNDUP((E62+Parámetros!$C$14)/(1-F62),0)</f>
        <v>358</v>
      </c>
      <c r="I62" s="13" t="n">
        <f aca="false">ROUNDUP((E62+Parámetros!$C$15)/(1-F62),0)</f>
        <v>366</v>
      </c>
      <c r="J62" s="13" t="n">
        <f aca="false">MAX(ROUNDUP((E62+Parámetros!$B$8)/(1-F62),0),Parámetros!$B$7)</f>
        <v>323</v>
      </c>
      <c r="K62" s="13" t="n">
        <f aca="false">IF(G62&lt;Parámetros!$B$13,G62,IF(H62&lt;Parámetros!$B$14,H62,IF(I62&lt;Parámetros!$B$15,I62,J62)))</f>
        <v>323</v>
      </c>
      <c r="L62" s="12"/>
      <c r="M62" s="12"/>
      <c r="N62" s="13" t="n">
        <f aca="false">IF(AND(ISNUMBER(M62),M62-Parámetros!$B$6&gt;=K62),M62-Parámetros!$B$6,K62)</f>
        <v>323</v>
      </c>
      <c r="O62" s="3" t="str">
        <f aca="false">IF(ISNUMBER(M62),N62/M62-1,"")</f>
        <v/>
      </c>
      <c r="P62" s="13" t="n">
        <f aca="false">VLOOKUP(N62,Parámetros!$A$13:$C$16,3,TRUE())</f>
        <v>0</v>
      </c>
      <c r="Q62" s="13" t="n">
        <f aca="false">IF(N62&gt;=Parámetros!$B$7,Parámetros!$B$8,0)</f>
        <v>0</v>
      </c>
      <c r="R62" s="13" t="n">
        <f aca="false">N62*(1-F62)-P62-Q62</f>
        <v>274.55</v>
      </c>
      <c r="S62" s="13" t="n">
        <f aca="false">R62-E62</f>
        <v>0.710000000000036</v>
      </c>
    </row>
    <row r="63" customFormat="false" ht="15" hidden="false" customHeight="false" outlineLevel="0" collapsed="false">
      <c r="A63" s="8" t="s">
        <v>782</v>
      </c>
      <c r="B63" s="10" t="str">
        <f aca="false">'Layout Mercado Libre'!C63</f>
        <v>Gasa Simple Estéril Dibar 10 x 10 cm 100 Piezas</v>
      </c>
      <c r="C63" s="10" t="str">
        <f aca="false">IFERROR(LEFT('Layout Mercado Libre'!E63,FIND(" &gt; ",'Layout Mercado Libre'!E63)-1),"")</f>
        <v>Salud y Equipamiento Médico</v>
      </c>
      <c r="D63" s="12" t="n">
        <v>95.4</v>
      </c>
      <c r="E63" s="13" t="n">
        <f aca="false">D63+Parámetros!$B$5</f>
        <v>99.4</v>
      </c>
      <c r="F63" s="3" t="n">
        <f aca="false">IF(C63="",Parámetros!$B$9,IFERROR(VLOOKUP(C63,Parámetros!$A$20:$B$23,2,FALSE()),Parámetros!$B$9))</f>
        <v>0.14</v>
      </c>
      <c r="G63" s="13" t="n">
        <f aca="false">ROUNDUP((E63+Parámetros!$C$13)/(1-F63),0)</f>
        <v>145</v>
      </c>
      <c r="H63" s="13" t="n">
        <f aca="false">ROUNDUP((E63+Parámetros!$C$14)/(1-F63),0)</f>
        <v>151</v>
      </c>
      <c r="I63" s="13" t="n">
        <f aca="false">ROUNDUP((E63+Parámetros!$C$15)/(1-F63),0)</f>
        <v>159</v>
      </c>
      <c r="J63" s="13" t="n">
        <f aca="false">MAX(ROUNDUP((E63+Parámetros!$B$8)/(1-F63),0),Parámetros!$B$7)</f>
        <v>299</v>
      </c>
      <c r="K63" s="13" t="n">
        <f aca="false">IF(G63&lt;Parámetros!$B$13,G63,IF(H63&lt;Parámetros!$B$14,H63,IF(I63&lt;Parámetros!$B$15,I63,J63)))</f>
        <v>159</v>
      </c>
      <c r="L63" s="12"/>
      <c r="M63" s="12"/>
      <c r="N63" s="13" t="n">
        <f aca="false">IF(AND(ISNUMBER(M63),M63-Parámetros!$B$6&gt;=K63),M63-Parámetros!$B$6,K63)</f>
        <v>159</v>
      </c>
      <c r="O63" s="3" t="str">
        <f aca="false">IF(ISNUMBER(M63),N63/M63-1,"")</f>
        <v/>
      </c>
      <c r="P63" s="13" t="n">
        <f aca="false">VLOOKUP(N63,Parámetros!$A$13:$C$16,3,TRUE())</f>
        <v>37</v>
      </c>
      <c r="Q63" s="13" t="n">
        <f aca="false">IF(N63&gt;=Parámetros!$B$7,Parámetros!$B$8,0)</f>
        <v>0</v>
      </c>
      <c r="R63" s="13" t="n">
        <f aca="false">N63*(1-F63)-P63-Q63</f>
        <v>99.74</v>
      </c>
      <c r="S63" s="13" t="n">
        <f aca="false">R63-E63</f>
        <v>0.340000000000003</v>
      </c>
    </row>
    <row r="64" customFormat="false" ht="15" hidden="false" customHeight="false" outlineLevel="0" collapsed="false">
      <c r="A64" s="8" t="s">
        <v>792</v>
      </c>
      <c r="B64" s="10" t="str">
        <f aca="false">'Layout Mercado Libre'!C64</f>
        <v>Krytantek Ofteno Dorzolamida Timolol Brimonidina 5 ml</v>
      </c>
      <c r="C64" s="10" t="str">
        <f aca="false">IFERROR(LEFT('Layout Mercado Libre'!E64,FIND(" &gt; ",'Layout Mercado Libre'!E64)-1),"")</f>
        <v>Salud y Equipamiento Médico</v>
      </c>
      <c r="D64" s="12" t="n">
        <v>778.95</v>
      </c>
      <c r="E64" s="13" t="n">
        <f aca="false">D64+Parámetros!$B$5</f>
        <v>782.95</v>
      </c>
      <c r="F64" s="3" t="n">
        <f aca="false">IF(C64="",Parámetros!$B$9,IFERROR(VLOOKUP(C64,Parámetros!$A$20:$B$23,2,FALSE()),Parámetros!$B$9))</f>
        <v>0.14</v>
      </c>
      <c r="G64" s="13" t="n">
        <f aca="false">ROUNDUP((E64+Parámetros!$C$13)/(1-F64),0)</f>
        <v>940</v>
      </c>
      <c r="H64" s="13" t="n">
        <f aca="false">ROUNDUP((E64+Parámetros!$C$14)/(1-F64),0)</f>
        <v>946</v>
      </c>
      <c r="I64" s="13" t="n">
        <f aca="false">ROUNDUP((E64+Parámetros!$C$15)/(1-F64),0)</f>
        <v>954</v>
      </c>
      <c r="J64" s="13" t="n">
        <f aca="false">MAX(ROUNDUP((E64+Parámetros!$B$8)/(1-F64),0),Parámetros!$B$7)</f>
        <v>911</v>
      </c>
      <c r="K64" s="13" t="n">
        <f aca="false">IF(G64&lt;Parámetros!$B$13,G64,IF(H64&lt;Parámetros!$B$14,H64,IF(I64&lt;Parámetros!$B$15,I64,J64)))</f>
        <v>911</v>
      </c>
      <c r="L64" s="12"/>
      <c r="M64" s="12"/>
      <c r="N64" s="13" t="n">
        <f aca="false">IF(AND(ISNUMBER(M64),M64-Parámetros!$B$6&gt;=K64),M64-Parámetros!$B$6,K64)</f>
        <v>911</v>
      </c>
      <c r="O64" s="3" t="str">
        <f aca="false">IF(ISNUMBER(M64),N64/M64-1,"")</f>
        <v/>
      </c>
      <c r="P64" s="13" t="n">
        <f aca="false">VLOOKUP(N64,Parámetros!$A$13:$C$16,3,TRUE())</f>
        <v>0</v>
      </c>
      <c r="Q64" s="13" t="n">
        <f aca="false">IF(N64&gt;=Parámetros!$B$7,Parámetros!$B$8,0)</f>
        <v>0</v>
      </c>
      <c r="R64" s="13" t="n">
        <f aca="false">N64*(1-F64)-P64-Q64</f>
        <v>783.46</v>
      </c>
      <c r="S64" s="13" t="n">
        <f aca="false">R64-E64</f>
        <v>0.509999999999991</v>
      </c>
    </row>
    <row r="65" customFormat="false" ht="15" hidden="false" customHeight="false" outlineLevel="0" collapsed="false">
      <c r="A65" s="8" t="s">
        <v>807</v>
      </c>
      <c r="B65" s="10" t="str">
        <f aca="false">'Layout Mercado Libre'!C65</f>
        <v>Toallitas Húmedas Huggies Supreme 2 Paquetes de 80 Piezas</v>
      </c>
      <c r="C65" s="10" t="str">
        <f aca="false">IFERROR(LEFT('Layout Mercado Libre'!E65,FIND(" &gt; ",'Layout Mercado Libre'!E65)-1),"")</f>
        <v>Bebés</v>
      </c>
      <c r="D65" s="12" t="n">
        <v>74.46</v>
      </c>
      <c r="E65" s="13" t="n">
        <f aca="false">D65+Parámetros!$B$5</f>
        <v>78.46</v>
      </c>
      <c r="F65" s="3" t="n">
        <f aca="false">IF(C65="",Parámetros!$B$9,IFERROR(VLOOKUP(C65,Parámetros!$A$20:$B$23,2,FALSE()),Parámetros!$B$9))</f>
        <v>0.15</v>
      </c>
      <c r="G65" s="13" t="n">
        <f aca="false">ROUNDUP((E65+Parámetros!$C$13)/(1-F65),0)</f>
        <v>122</v>
      </c>
      <c r="H65" s="13" t="n">
        <f aca="false">ROUNDUP((E65+Parámetros!$C$14)/(1-F65),0)</f>
        <v>128</v>
      </c>
      <c r="I65" s="13" t="n">
        <f aca="false">ROUNDUP((E65+Parámetros!$C$15)/(1-F65),0)</f>
        <v>136</v>
      </c>
      <c r="J65" s="13" t="n">
        <f aca="false">MAX(ROUNDUP((E65+Parámetros!$B$8)/(1-F65),0),Parámetros!$B$7)</f>
        <v>299</v>
      </c>
      <c r="K65" s="13" t="n">
        <f aca="false">IF(G65&lt;Parámetros!$B$13,G65,IF(H65&lt;Parámetros!$B$14,H65,IF(I65&lt;Parámetros!$B$15,I65,J65)))</f>
        <v>128</v>
      </c>
      <c r="L65" s="12"/>
      <c r="M65" s="12"/>
      <c r="N65" s="13" t="n">
        <f aca="false">IF(AND(ISNUMBER(M65),M65-Parámetros!$B$6&gt;=K65),M65-Parámetros!$B$6,K65)</f>
        <v>128</v>
      </c>
      <c r="O65" s="3" t="str">
        <f aca="false">IF(ISNUMBER(M65),N65/M65-1,"")</f>
        <v/>
      </c>
      <c r="P65" s="13" t="n">
        <f aca="false">VLOOKUP(N65,Parámetros!$A$13:$C$16,3,TRUE())</f>
        <v>30</v>
      </c>
      <c r="Q65" s="13" t="n">
        <f aca="false">IF(N65&gt;=Parámetros!$B$7,Parámetros!$B$8,0)</f>
        <v>0</v>
      </c>
      <c r="R65" s="13" t="n">
        <f aca="false">N65*(1-F65)-P65-Q65</f>
        <v>78.8</v>
      </c>
      <c r="S65" s="13" t="n">
        <f aca="false">R65-E65</f>
        <v>0.340000000000003</v>
      </c>
    </row>
    <row r="66" customFormat="false" ht="15" hidden="false" customHeight="false" outlineLevel="0" collapsed="false">
      <c r="A66" s="8" t="s">
        <v>820</v>
      </c>
      <c r="B66" s="10" t="str">
        <f aca="false">'Layout Mercado Libre'!C66</f>
        <v>Pañales Huggies Supreme Unisex Etapa 2 38 Piezas</v>
      </c>
      <c r="C66" s="10" t="str">
        <f aca="false">IFERROR(LEFT('Layout Mercado Libre'!E66,FIND(" &gt; ",'Layout Mercado Libre'!E66)-1),"")</f>
        <v>Bebés</v>
      </c>
      <c r="D66" s="12" t="n">
        <v>176.36</v>
      </c>
      <c r="E66" s="13" t="n">
        <f aca="false">D66+Parámetros!$B$5</f>
        <v>180.36</v>
      </c>
      <c r="F66" s="3" t="n">
        <f aca="false">IF(C66="",Parámetros!$B$9,IFERROR(VLOOKUP(C66,Parámetros!$A$20:$B$23,2,FALSE()),Parámetros!$B$9))</f>
        <v>0.15</v>
      </c>
      <c r="G66" s="13" t="n">
        <f aca="false">ROUNDUP((E66+Parámetros!$C$13)/(1-F66),0)</f>
        <v>242</v>
      </c>
      <c r="H66" s="13" t="n">
        <f aca="false">ROUNDUP((E66+Parámetros!$C$14)/(1-F66),0)</f>
        <v>248</v>
      </c>
      <c r="I66" s="13" t="n">
        <f aca="false">ROUNDUP((E66+Parámetros!$C$15)/(1-F66),0)</f>
        <v>256</v>
      </c>
      <c r="J66" s="13" t="n">
        <f aca="false">MAX(ROUNDUP((E66+Parámetros!$B$8)/(1-F66),0),Parámetros!$B$7)</f>
        <v>299</v>
      </c>
      <c r="K66" s="13" t="n">
        <f aca="false">IF(G66&lt;Parámetros!$B$13,G66,IF(H66&lt;Parámetros!$B$14,H66,IF(I66&lt;Parámetros!$B$15,I66,J66)))</f>
        <v>256</v>
      </c>
      <c r="L66" s="12"/>
      <c r="M66" s="12"/>
      <c r="N66" s="13" t="n">
        <f aca="false">IF(AND(ISNUMBER(M66),M66-Parámetros!$B$6&gt;=K66),M66-Parámetros!$B$6,K66)</f>
        <v>256</v>
      </c>
      <c r="O66" s="3" t="str">
        <f aca="false">IF(ISNUMBER(M66),N66/M66-1,"")</f>
        <v/>
      </c>
      <c r="P66" s="13" t="n">
        <f aca="false">VLOOKUP(N66,Parámetros!$A$13:$C$16,3,TRUE())</f>
        <v>37</v>
      </c>
      <c r="Q66" s="13" t="n">
        <f aca="false">IF(N66&gt;=Parámetros!$B$7,Parámetros!$B$8,0)</f>
        <v>0</v>
      </c>
      <c r="R66" s="13" t="n">
        <f aca="false">N66*(1-F66)-P66-Q66</f>
        <v>180.6</v>
      </c>
      <c r="S66" s="13" t="n">
        <f aca="false">R66-E66</f>
        <v>0.239999999999981</v>
      </c>
    </row>
    <row r="67" customFormat="false" ht="15" hidden="false" customHeight="false" outlineLevel="0" collapsed="false">
      <c r="A67" s="8" t="s">
        <v>826</v>
      </c>
      <c r="B67" s="10" t="str">
        <f aca="false">'Layout Mercado Libre'!C67</f>
        <v>Ciproflox Ciprofloxacino 500 mg 12 Cápsulas</v>
      </c>
      <c r="C67" s="10" t="str">
        <f aca="false">IFERROR(LEFT('Layout Mercado Libre'!E67,FIND(" &gt; ",'Layout Mercado Libre'!E67)-1),"")</f>
        <v>Salud y Equipamiento Médico</v>
      </c>
      <c r="D67" s="12" t="n">
        <v>500.2</v>
      </c>
      <c r="E67" s="13" t="n">
        <f aca="false">D67+Parámetros!$B$5</f>
        <v>504.2</v>
      </c>
      <c r="F67" s="3" t="n">
        <f aca="false">IF(C67="",Parámetros!$B$9,IFERROR(VLOOKUP(C67,Parámetros!$A$20:$B$23,2,FALSE()),Parámetros!$B$9))</f>
        <v>0.14</v>
      </c>
      <c r="G67" s="13" t="n">
        <f aca="false">ROUNDUP((E67+Parámetros!$C$13)/(1-F67),0)</f>
        <v>616</v>
      </c>
      <c r="H67" s="13" t="n">
        <f aca="false">ROUNDUP((E67+Parámetros!$C$14)/(1-F67),0)</f>
        <v>622</v>
      </c>
      <c r="I67" s="13" t="n">
        <f aca="false">ROUNDUP((E67+Parámetros!$C$15)/(1-F67),0)</f>
        <v>630</v>
      </c>
      <c r="J67" s="13" t="n">
        <f aca="false">MAX(ROUNDUP((E67+Parámetros!$B$8)/(1-F67),0),Parámetros!$B$7)</f>
        <v>587</v>
      </c>
      <c r="K67" s="13" t="n">
        <f aca="false">IF(G67&lt;Parámetros!$B$13,G67,IF(H67&lt;Parámetros!$B$14,H67,IF(I67&lt;Parámetros!$B$15,I67,J67)))</f>
        <v>587</v>
      </c>
      <c r="L67" s="12"/>
      <c r="M67" s="12"/>
      <c r="N67" s="13" t="n">
        <f aca="false">IF(AND(ISNUMBER(M67),M67-Parámetros!$B$6&gt;=K67),M67-Parámetros!$B$6,K67)</f>
        <v>587</v>
      </c>
      <c r="O67" s="3" t="str">
        <f aca="false">IF(ISNUMBER(M67),N67/M67-1,"")</f>
        <v/>
      </c>
      <c r="P67" s="13" t="n">
        <f aca="false">VLOOKUP(N67,Parámetros!$A$13:$C$16,3,TRUE())</f>
        <v>0</v>
      </c>
      <c r="Q67" s="13" t="n">
        <f aca="false">IF(N67&gt;=Parámetros!$B$7,Parámetros!$B$8,0)</f>
        <v>0</v>
      </c>
      <c r="R67" s="13" t="n">
        <f aca="false">N67*(1-F67)-P67-Q67</f>
        <v>504.82</v>
      </c>
      <c r="S67" s="13" t="n">
        <f aca="false">R67-E67</f>
        <v>0.620000000000005</v>
      </c>
    </row>
    <row r="68" customFormat="false" ht="15" hidden="false" customHeight="false" outlineLevel="0" collapsed="false">
      <c r="A68" s="8" t="s">
        <v>837</v>
      </c>
      <c r="B68" s="10" t="str">
        <f aca="false">'Layout Mercado Libre'!C68</f>
        <v>Neo-Melubrina Metamizol Sódico 500 mg 10 Tabletas</v>
      </c>
      <c r="C68" s="10" t="str">
        <f aca="false">IFERROR(LEFT('Layout Mercado Libre'!E68,FIND(" &gt; ",'Layout Mercado Libre'!E68)-1),"")</f>
        <v>Salud y Equipamiento Médico</v>
      </c>
      <c r="D68" s="12" t="n">
        <v>65.58</v>
      </c>
      <c r="E68" s="13" t="n">
        <f aca="false">D68+Parámetros!$B$5</f>
        <v>69.58</v>
      </c>
      <c r="F68" s="3" t="n">
        <f aca="false">IF(C68="",Parámetros!$B$9,IFERROR(VLOOKUP(C68,Parámetros!$A$20:$B$23,2,FALSE()),Parámetros!$B$9))</f>
        <v>0.14</v>
      </c>
      <c r="G68" s="13" t="n">
        <f aca="false">ROUNDUP((E68+Parámetros!$C$13)/(1-F68),0)</f>
        <v>110</v>
      </c>
      <c r="H68" s="13" t="n">
        <f aca="false">ROUNDUP((E68+Parámetros!$C$14)/(1-F68),0)</f>
        <v>116</v>
      </c>
      <c r="I68" s="13" t="n">
        <f aca="false">ROUNDUP((E68+Parámetros!$C$15)/(1-F68),0)</f>
        <v>124</v>
      </c>
      <c r="J68" s="13" t="n">
        <f aca="false">MAX(ROUNDUP((E68+Parámetros!$B$8)/(1-F68),0),Parámetros!$B$7)</f>
        <v>299</v>
      </c>
      <c r="K68" s="13" t="n">
        <f aca="false">IF(G68&lt;Parámetros!$B$13,G68,IF(H68&lt;Parámetros!$B$14,H68,IF(I68&lt;Parámetros!$B$15,I68,J68)))</f>
        <v>116</v>
      </c>
      <c r="L68" s="12"/>
      <c r="M68" s="12"/>
      <c r="N68" s="13" t="n">
        <f aca="false">IF(AND(ISNUMBER(M68),M68-Parámetros!$B$6&gt;=K68),M68-Parámetros!$B$6,K68)</f>
        <v>116</v>
      </c>
      <c r="O68" s="3" t="str">
        <f aca="false">IF(ISNUMBER(M68),N68/M68-1,"")</f>
        <v/>
      </c>
      <c r="P68" s="13" t="n">
        <f aca="false">VLOOKUP(N68,Parámetros!$A$13:$C$16,3,TRUE())</f>
        <v>30</v>
      </c>
      <c r="Q68" s="13" t="n">
        <f aca="false">IF(N68&gt;=Parámetros!$B$7,Parámetros!$B$8,0)</f>
        <v>0</v>
      </c>
      <c r="R68" s="13" t="n">
        <f aca="false">N68*(1-F68)-P68-Q68</f>
        <v>69.76</v>
      </c>
      <c r="S68" s="13" t="n">
        <f aca="false">R68-E68</f>
        <v>0.180000000000007</v>
      </c>
    </row>
    <row r="69" customFormat="false" ht="15" hidden="false" customHeight="false" outlineLevel="0" collapsed="false">
      <c r="A69" s="8" t="s">
        <v>851</v>
      </c>
      <c r="B69" s="10" t="str">
        <f aca="false">'Layout Mercado Libre'!C69</f>
        <v>Neurobión Vitaminas B1 B6 B12 60 Tabletas Recubiertas</v>
      </c>
      <c r="C69" s="10" t="str">
        <f aca="false">IFERROR(LEFT('Layout Mercado Libre'!E69,FIND(" &gt; ",'Layout Mercado Libre'!E69)-1),"")</f>
        <v>Salud y Equipamiento Médico</v>
      </c>
      <c r="D69" s="12" t="n">
        <v>443.52</v>
      </c>
      <c r="E69" s="13" t="n">
        <f aca="false">D69+Parámetros!$B$5</f>
        <v>447.52</v>
      </c>
      <c r="F69" s="3" t="n">
        <f aca="false">IF(C69="",Parámetros!$B$9,IFERROR(VLOOKUP(C69,Parámetros!$A$20:$B$23,2,FALSE()),Parámetros!$B$9))</f>
        <v>0.14</v>
      </c>
      <c r="G69" s="13" t="n">
        <f aca="false">ROUNDUP((E69+Parámetros!$C$13)/(1-F69),0)</f>
        <v>550</v>
      </c>
      <c r="H69" s="13" t="n">
        <f aca="false">ROUNDUP((E69+Parámetros!$C$14)/(1-F69),0)</f>
        <v>556</v>
      </c>
      <c r="I69" s="13" t="n">
        <f aca="false">ROUNDUP((E69+Parámetros!$C$15)/(1-F69),0)</f>
        <v>564</v>
      </c>
      <c r="J69" s="13" t="n">
        <f aca="false">MAX(ROUNDUP((E69+Parámetros!$B$8)/(1-F69),0),Parámetros!$B$7)</f>
        <v>521</v>
      </c>
      <c r="K69" s="13" t="n">
        <f aca="false">IF(G69&lt;Parámetros!$B$13,G69,IF(H69&lt;Parámetros!$B$14,H69,IF(I69&lt;Parámetros!$B$15,I69,J69)))</f>
        <v>521</v>
      </c>
      <c r="L69" s="12"/>
      <c r="M69" s="12"/>
      <c r="N69" s="13" t="n">
        <f aca="false">IF(AND(ISNUMBER(M69),M69-Parámetros!$B$6&gt;=K69),M69-Parámetros!$B$6,K69)</f>
        <v>521</v>
      </c>
      <c r="O69" s="3" t="str">
        <f aca="false">IF(ISNUMBER(M69),N69/M69-1,"")</f>
        <v/>
      </c>
      <c r="P69" s="13" t="n">
        <f aca="false">VLOOKUP(N69,Parámetros!$A$13:$C$16,3,TRUE())</f>
        <v>0</v>
      </c>
      <c r="Q69" s="13" t="n">
        <f aca="false">IF(N69&gt;=Parámetros!$B$7,Parámetros!$B$8,0)</f>
        <v>0</v>
      </c>
      <c r="R69" s="13" t="n">
        <f aca="false">N69*(1-F69)-P69-Q69</f>
        <v>448.06</v>
      </c>
      <c r="S69" s="13" t="n">
        <f aca="false">R69-E69</f>
        <v>0.540000000000021</v>
      </c>
    </row>
    <row r="70" customFormat="false" ht="15" hidden="false" customHeight="false" outlineLevel="0" collapsed="false">
      <c r="A70" s="8" t="s">
        <v>861</v>
      </c>
      <c r="B70" s="10" t="str">
        <f aca="false">'Layout Mercado Libre'!C70</f>
        <v>Pañales KleenBebé Absorsec Etapa 6 Extra Jumbo 40 Piezas</v>
      </c>
      <c r="C70" s="10" t="str">
        <f aca="false">IFERROR(LEFT('Layout Mercado Libre'!E70,FIND(" &gt; ",'Layout Mercado Libre'!E70)-1),"")</f>
        <v>Bebés</v>
      </c>
      <c r="D70" s="12" t="n">
        <v>142.34</v>
      </c>
      <c r="E70" s="13" t="n">
        <f aca="false">D70+Parámetros!$B$5</f>
        <v>146.34</v>
      </c>
      <c r="F70" s="3" t="n">
        <f aca="false">IF(C70="",Parámetros!$B$9,IFERROR(VLOOKUP(C70,Parámetros!$A$20:$B$23,2,FALSE()),Parámetros!$B$9))</f>
        <v>0.15</v>
      </c>
      <c r="G70" s="13" t="n">
        <f aca="false">ROUNDUP((E70+Parámetros!$C$13)/(1-F70),0)</f>
        <v>202</v>
      </c>
      <c r="H70" s="13" t="n">
        <f aca="false">ROUNDUP((E70+Parámetros!$C$14)/(1-F70),0)</f>
        <v>208</v>
      </c>
      <c r="I70" s="13" t="n">
        <f aca="false">ROUNDUP((E70+Parámetros!$C$15)/(1-F70),0)</f>
        <v>216</v>
      </c>
      <c r="J70" s="13" t="n">
        <f aca="false">MAX(ROUNDUP((E70+Parámetros!$B$8)/(1-F70),0),Parámetros!$B$7)</f>
        <v>299</v>
      </c>
      <c r="K70" s="13" t="n">
        <f aca="false">IF(G70&lt;Parámetros!$B$13,G70,IF(H70&lt;Parámetros!$B$14,H70,IF(I70&lt;Parámetros!$B$15,I70,J70)))</f>
        <v>216</v>
      </c>
      <c r="L70" s="12"/>
      <c r="M70" s="12"/>
      <c r="N70" s="13" t="n">
        <f aca="false">IF(AND(ISNUMBER(M70),M70-Parámetros!$B$6&gt;=K70),M70-Parámetros!$B$6,K70)</f>
        <v>216</v>
      </c>
      <c r="O70" s="3" t="str">
        <f aca="false">IF(ISNUMBER(M70),N70/M70-1,"")</f>
        <v/>
      </c>
      <c r="P70" s="13" t="n">
        <f aca="false">VLOOKUP(N70,Parámetros!$A$13:$C$16,3,TRUE())</f>
        <v>37</v>
      </c>
      <c r="Q70" s="13" t="n">
        <f aca="false">IF(N70&gt;=Parámetros!$B$7,Parámetros!$B$8,0)</f>
        <v>0</v>
      </c>
      <c r="R70" s="13" t="n">
        <f aca="false">N70*(1-F70)-P70-Q70</f>
        <v>146.6</v>
      </c>
      <c r="S70" s="13" t="n">
        <f aca="false">R70-E70</f>
        <v>0.259999999999991</v>
      </c>
    </row>
    <row r="71" customFormat="false" ht="15" hidden="false" customHeight="false" outlineLevel="0" collapsed="false">
      <c r="A71" s="8" t="s">
        <v>870</v>
      </c>
      <c r="B71" s="10" t="str">
        <f aca="false">'Layout Mercado Libre'!C71</f>
        <v>Febrax Naproxeno 275 mg Paracetamol 300 mg 15 Tabletas</v>
      </c>
      <c r="C71" s="10" t="str">
        <f aca="false">IFERROR(LEFT('Layout Mercado Libre'!E71,FIND(" &gt; ",'Layout Mercado Libre'!E71)-1),"")</f>
        <v>Salud y Equipamiento Médico</v>
      </c>
      <c r="D71" s="12" t="n">
        <v>141.76</v>
      </c>
      <c r="E71" s="13" t="n">
        <f aca="false">D71+Parámetros!$B$5</f>
        <v>145.76</v>
      </c>
      <c r="F71" s="3" t="n">
        <f aca="false">IF(C71="",Parámetros!$B$9,IFERROR(VLOOKUP(C71,Parámetros!$A$20:$B$23,2,FALSE()),Parámetros!$B$9))</f>
        <v>0.14</v>
      </c>
      <c r="G71" s="13" t="n">
        <f aca="false">ROUNDUP((E71+Parámetros!$C$13)/(1-F71),0)</f>
        <v>199</v>
      </c>
      <c r="H71" s="13" t="n">
        <f aca="false">ROUNDUP((E71+Parámetros!$C$14)/(1-F71),0)</f>
        <v>205</v>
      </c>
      <c r="I71" s="13" t="n">
        <f aca="false">ROUNDUP((E71+Parámetros!$C$15)/(1-F71),0)</f>
        <v>213</v>
      </c>
      <c r="J71" s="13" t="n">
        <f aca="false">MAX(ROUNDUP((E71+Parámetros!$B$8)/(1-F71),0),Parámetros!$B$7)</f>
        <v>299</v>
      </c>
      <c r="K71" s="13" t="n">
        <f aca="false">IF(G71&lt;Parámetros!$B$13,G71,IF(H71&lt;Parámetros!$B$14,H71,IF(I71&lt;Parámetros!$B$15,I71,J71)))</f>
        <v>213</v>
      </c>
      <c r="L71" s="12"/>
      <c r="M71" s="12"/>
      <c r="N71" s="13" t="n">
        <f aca="false">IF(AND(ISNUMBER(M71),M71-Parámetros!$B$6&gt;=K71),M71-Parámetros!$B$6,K71)</f>
        <v>213</v>
      </c>
      <c r="O71" s="3" t="str">
        <f aca="false">IF(ISNUMBER(M71),N71/M71-1,"")</f>
        <v/>
      </c>
      <c r="P71" s="13" t="n">
        <f aca="false">VLOOKUP(N71,Parámetros!$A$13:$C$16,3,TRUE())</f>
        <v>37</v>
      </c>
      <c r="Q71" s="13" t="n">
        <f aca="false">IF(N71&gt;=Parámetros!$B$7,Parámetros!$B$8,0)</f>
        <v>0</v>
      </c>
      <c r="R71" s="13" t="n">
        <f aca="false">N71*(1-F71)-P71-Q71</f>
        <v>146.18</v>
      </c>
      <c r="S71" s="13" t="n">
        <f aca="false">R71-E71</f>
        <v>0.420000000000016</v>
      </c>
    </row>
    <row r="72" customFormat="false" ht="15" hidden="false" customHeight="false" outlineLevel="0" collapsed="false">
      <c r="A72" s="8" t="s">
        <v>882</v>
      </c>
      <c r="B72" s="10" t="str">
        <f aca="false">'Layout Mercado Libre'!C72</f>
        <v>Novovartalon Glucosamina 1500 mg Meloxicam 15 mg 30 Sobres</v>
      </c>
      <c r="C72" s="10" t="str">
        <f aca="false">IFERROR(LEFT('Layout Mercado Libre'!E72,FIND(" &gt; ",'Layout Mercado Libre'!E72)-1),"")</f>
        <v>Salud y Equipamiento Médico</v>
      </c>
      <c r="D72" s="12" t="n">
        <v>1072.92</v>
      </c>
      <c r="E72" s="13" t="n">
        <f aca="false">D72+Parámetros!$B$5</f>
        <v>1076.92</v>
      </c>
      <c r="F72" s="3" t="n">
        <f aca="false">IF(C72="",Parámetros!$B$9,IFERROR(VLOOKUP(C72,Parámetros!$A$20:$B$23,2,FALSE()),Parámetros!$B$9))</f>
        <v>0.14</v>
      </c>
      <c r="G72" s="13" t="n">
        <f aca="false">ROUNDUP((E72+Parámetros!$C$13)/(1-F72),0)</f>
        <v>1282</v>
      </c>
      <c r="H72" s="13" t="n">
        <f aca="false">ROUNDUP((E72+Parámetros!$C$14)/(1-F72),0)</f>
        <v>1288</v>
      </c>
      <c r="I72" s="13" t="n">
        <f aca="false">ROUNDUP((E72+Parámetros!$C$15)/(1-F72),0)</f>
        <v>1296</v>
      </c>
      <c r="J72" s="13" t="n">
        <f aca="false">MAX(ROUNDUP((E72+Parámetros!$B$8)/(1-F72),0),Parámetros!$B$7)</f>
        <v>1253</v>
      </c>
      <c r="K72" s="13" t="n">
        <f aca="false">IF(G72&lt;Parámetros!$B$13,G72,IF(H72&lt;Parámetros!$B$14,H72,IF(I72&lt;Parámetros!$B$15,I72,J72)))</f>
        <v>1253</v>
      </c>
      <c r="L72" s="12"/>
      <c r="M72" s="12"/>
      <c r="N72" s="13" t="n">
        <f aca="false">IF(AND(ISNUMBER(M72),M72-Parámetros!$B$6&gt;=K72),M72-Parámetros!$B$6,K72)</f>
        <v>1253</v>
      </c>
      <c r="O72" s="3" t="str">
        <f aca="false">IF(ISNUMBER(M72),N72/M72-1,"")</f>
        <v/>
      </c>
      <c r="P72" s="13" t="n">
        <f aca="false">VLOOKUP(N72,Parámetros!$A$13:$C$16,3,TRUE())</f>
        <v>0</v>
      </c>
      <c r="Q72" s="13" t="n">
        <f aca="false">IF(N72&gt;=Parámetros!$B$7,Parámetros!$B$8,0)</f>
        <v>0</v>
      </c>
      <c r="R72" s="13" t="n">
        <f aca="false">N72*(1-F72)-P72-Q72</f>
        <v>1077.58</v>
      </c>
      <c r="S72" s="13" t="n">
        <f aca="false">R72-E72</f>
        <v>0.659999999999855</v>
      </c>
    </row>
    <row r="73" customFormat="false" ht="15" hidden="false" customHeight="false" outlineLevel="0" collapsed="false">
      <c r="A73" s="8" t="s">
        <v>893</v>
      </c>
      <c r="B73" s="10" t="str">
        <f aca="false">'Layout Mercado Libre'!C73</f>
        <v>Neurobión Vitaminas B1 B6 B12 30 Tabletas Recubiertas</v>
      </c>
      <c r="C73" s="10" t="str">
        <f aca="false">IFERROR(LEFT('Layout Mercado Libre'!E73,FIND(" &gt; ",'Layout Mercado Libre'!E73)-1),"")</f>
        <v>Salud y Equipamiento Médico</v>
      </c>
      <c r="D73" s="12" t="n">
        <v>273.04</v>
      </c>
      <c r="E73" s="13" t="n">
        <f aca="false">D73+Parámetros!$B$5</f>
        <v>277.04</v>
      </c>
      <c r="F73" s="3" t="n">
        <f aca="false">IF(C73="",Parámetros!$B$9,IFERROR(VLOOKUP(C73,Parámetros!$A$20:$B$23,2,FALSE()),Parámetros!$B$9))</f>
        <v>0.14</v>
      </c>
      <c r="G73" s="13" t="n">
        <f aca="false">ROUNDUP((E73+Parámetros!$C$13)/(1-F73),0)</f>
        <v>352</v>
      </c>
      <c r="H73" s="13" t="n">
        <f aca="false">ROUNDUP((E73+Parámetros!$C$14)/(1-F73),0)</f>
        <v>358</v>
      </c>
      <c r="I73" s="13" t="n">
        <f aca="false">ROUNDUP((E73+Parámetros!$C$15)/(1-F73),0)</f>
        <v>366</v>
      </c>
      <c r="J73" s="13" t="n">
        <f aca="false">MAX(ROUNDUP((E73+Parámetros!$B$8)/(1-F73),0),Parámetros!$B$7)</f>
        <v>323</v>
      </c>
      <c r="K73" s="13" t="n">
        <f aca="false">IF(G73&lt;Parámetros!$B$13,G73,IF(H73&lt;Parámetros!$B$14,H73,IF(I73&lt;Parámetros!$B$15,I73,J73)))</f>
        <v>323</v>
      </c>
      <c r="L73" s="12"/>
      <c r="M73" s="12"/>
      <c r="N73" s="13" t="n">
        <f aca="false">IF(AND(ISNUMBER(M73),M73-Parámetros!$B$6&gt;=K73),M73-Parámetros!$B$6,K73)</f>
        <v>323</v>
      </c>
      <c r="O73" s="3" t="str">
        <f aca="false">IF(ISNUMBER(M73),N73/M73-1,"")</f>
        <v/>
      </c>
      <c r="P73" s="13" t="n">
        <f aca="false">VLOOKUP(N73,Parámetros!$A$13:$C$16,3,TRUE())</f>
        <v>0</v>
      </c>
      <c r="Q73" s="13" t="n">
        <f aca="false">IF(N73&gt;=Parámetros!$B$7,Parámetros!$B$8,0)</f>
        <v>0</v>
      </c>
      <c r="R73" s="13" t="n">
        <f aca="false">N73*(1-F73)-P73-Q73</f>
        <v>277.78</v>
      </c>
      <c r="S73" s="13" t="n">
        <f aca="false">R73-E73</f>
        <v>0.739999999999952</v>
      </c>
    </row>
    <row r="74" customFormat="false" ht="15" hidden="false" customHeight="false" outlineLevel="0" collapsed="false">
      <c r="A74" s="8" t="s">
        <v>900</v>
      </c>
      <c r="B74" s="10" t="str">
        <f aca="false">'Layout Mercado Libre'!C74</f>
        <v>Pañales Huggies Ultra Confort Niña Etapa 3 40 Piezas</v>
      </c>
      <c r="C74" s="10" t="str">
        <f aca="false">IFERROR(LEFT('Layout Mercado Libre'!E74,FIND(" &gt; ",'Layout Mercado Libre'!E74)-1),"")</f>
        <v>Bebés</v>
      </c>
      <c r="D74" s="12" t="n">
        <v>154.55</v>
      </c>
      <c r="E74" s="13" t="n">
        <f aca="false">D74+Parámetros!$B$5</f>
        <v>158.55</v>
      </c>
      <c r="F74" s="3" t="n">
        <f aca="false">IF(C74="",Parámetros!$B$9,IFERROR(VLOOKUP(C74,Parámetros!$A$20:$B$23,2,FALSE()),Parámetros!$B$9))</f>
        <v>0.15</v>
      </c>
      <c r="G74" s="13" t="n">
        <f aca="false">ROUNDUP((E74+Parámetros!$C$13)/(1-F74),0)</f>
        <v>216</v>
      </c>
      <c r="H74" s="13" t="n">
        <f aca="false">ROUNDUP((E74+Parámetros!$C$14)/(1-F74),0)</f>
        <v>222</v>
      </c>
      <c r="I74" s="13" t="n">
        <f aca="false">ROUNDUP((E74+Parámetros!$C$15)/(1-F74),0)</f>
        <v>231</v>
      </c>
      <c r="J74" s="13" t="n">
        <f aca="false">MAX(ROUNDUP((E74+Parámetros!$B$8)/(1-F74),0),Parámetros!$B$7)</f>
        <v>299</v>
      </c>
      <c r="K74" s="13" t="n">
        <f aca="false">IF(G74&lt;Parámetros!$B$13,G74,IF(H74&lt;Parámetros!$B$14,H74,IF(I74&lt;Parámetros!$B$15,I74,J74)))</f>
        <v>231</v>
      </c>
      <c r="L74" s="12"/>
      <c r="M74" s="12"/>
      <c r="N74" s="13" t="n">
        <f aca="false">IF(AND(ISNUMBER(M74),M74-Parámetros!$B$6&gt;=K74),M74-Parámetros!$B$6,K74)</f>
        <v>231</v>
      </c>
      <c r="O74" s="3" t="str">
        <f aca="false">IF(ISNUMBER(M74),N74/M74-1,"")</f>
        <v/>
      </c>
      <c r="P74" s="13" t="n">
        <f aca="false">VLOOKUP(N74,Parámetros!$A$13:$C$16,3,TRUE())</f>
        <v>37</v>
      </c>
      <c r="Q74" s="13" t="n">
        <f aca="false">IF(N74&gt;=Parámetros!$B$7,Parámetros!$B$8,0)</f>
        <v>0</v>
      </c>
      <c r="R74" s="13" t="n">
        <f aca="false">N74*(1-F74)-P74-Q74</f>
        <v>159.35</v>
      </c>
      <c r="S74" s="13" t="n">
        <f aca="false">R74-E74</f>
        <v>0.799999999999983</v>
      </c>
    </row>
    <row r="75" customFormat="false" ht="15" hidden="false" customHeight="false" outlineLevel="0" collapsed="false">
      <c r="A75" s="8" t="s">
        <v>907</v>
      </c>
      <c r="B75" s="10" t="str">
        <f aca="false">'Layout Mercado Libre'!C75</f>
        <v>Tiaminal B12 50,000 Solución Inyectable 10 ml 5 Jeringas</v>
      </c>
      <c r="C75" s="10" t="str">
        <f aca="false">IFERROR(LEFT('Layout Mercado Libre'!E75,FIND(" &gt; ",'Layout Mercado Libre'!E75)-1),"")</f>
        <v>Salud y Equipamiento Médico</v>
      </c>
      <c r="D75" s="12" t="n">
        <v>350</v>
      </c>
      <c r="E75" s="13" t="n">
        <f aca="false">D75+Parámetros!$B$5</f>
        <v>354</v>
      </c>
      <c r="F75" s="3" t="n">
        <f aca="false">IF(C75="",Parámetros!$B$9,IFERROR(VLOOKUP(C75,Parámetros!$A$20:$B$23,2,FALSE()),Parámetros!$B$9))</f>
        <v>0.14</v>
      </c>
      <c r="G75" s="13" t="n">
        <f aca="false">ROUNDUP((E75+Parámetros!$C$13)/(1-F75),0)</f>
        <v>441</v>
      </c>
      <c r="H75" s="13" t="n">
        <f aca="false">ROUNDUP((E75+Parámetros!$C$14)/(1-F75),0)</f>
        <v>447</v>
      </c>
      <c r="I75" s="13" t="n">
        <f aca="false">ROUNDUP((E75+Parámetros!$C$15)/(1-F75),0)</f>
        <v>455</v>
      </c>
      <c r="J75" s="13" t="n">
        <f aca="false">MAX(ROUNDUP((E75+Parámetros!$B$8)/(1-F75),0),Parámetros!$B$7)</f>
        <v>412</v>
      </c>
      <c r="K75" s="13" t="n">
        <f aca="false">IF(G75&lt;Parámetros!$B$13,G75,IF(H75&lt;Parámetros!$B$14,H75,IF(I75&lt;Parámetros!$B$15,I75,J75)))</f>
        <v>412</v>
      </c>
      <c r="L75" s="12"/>
      <c r="M75" s="12"/>
      <c r="N75" s="13" t="n">
        <f aca="false">IF(AND(ISNUMBER(M75),M75-Parámetros!$B$6&gt;=K75),M75-Parámetros!$B$6,K75)</f>
        <v>412</v>
      </c>
      <c r="O75" s="3" t="str">
        <f aca="false">IF(ISNUMBER(M75),N75/M75-1,"")</f>
        <v/>
      </c>
      <c r="P75" s="13" t="n">
        <f aca="false">VLOOKUP(N75,Parámetros!$A$13:$C$16,3,TRUE())</f>
        <v>0</v>
      </c>
      <c r="Q75" s="13" t="n">
        <f aca="false">IF(N75&gt;=Parámetros!$B$7,Parámetros!$B$8,0)</f>
        <v>0</v>
      </c>
      <c r="R75" s="13" t="n">
        <f aca="false">N75*(1-F75)-P75-Q75</f>
        <v>354.32</v>
      </c>
      <c r="S75" s="13" t="n">
        <f aca="false">R75-E75</f>
        <v>0.319999999999993</v>
      </c>
    </row>
    <row r="76" customFormat="false" ht="15" hidden="false" customHeight="false" outlineLevel="0" collapsed="false">
      <c r="A76" s="8" t="s">
        <v>919</v>
      </c>
      <c r="B76" s="10" t="str">
        <f aca="false">'Layout Mercado Libre'!C76</f>
        <v>Pañales Huggies Ultra Confort Niño Etapa 3 40 Piezas</v>
      </c>
      <c r="C76" s="10" t="str">
        <f aca="false">IFERROR(LEFT('Layout Mercado Libre'!E76,FIND(" &gt; ",'Layout Mercado Libre'!E76)-1),"")</f>
        <v>Bebés</v>
      </c>
      <c r="D76" s="12" t="n">
        <v>154.55</v>
      </c>
      <c r="E76" s="13" t="n">
        <f aca="false">D76+Parámetros!$B$5</f>
        <v>158.55</v>
      </c>
      <c r="F76" s="3" t="n">
        <f aca="false">IF(C76="",Parámetros!$B$9,IFERROR(VLOOKUP(C76,Parámetros!$A$20:$B$23,2,FALSE()),Parámetros!$B$9))</f>
        <v>0.15</v>
      </c>
      <c r="G76" s="13" t="n">
        <f aca="false">ROUNDUP((E76+Parámetros!$C$13)/(1-F76),0)</f>
        <v>216</v>
      </c>
      <c r="H76" s="13" t="n">
        <f aca="false">ROUNDUP((E76+Parámetros!$C$14)/(1-F76),0)</f>
        <v>222</v>
      </c>
      <c r="I76" s="13" t="n">
        <f aca="false">ROUNDUP((E76+Parámetros!$C$15)/(1-F76),0)</f>
        <v>231</v>
      </c>
      <c r="J76" s="13" t="n">
        <f aca="false">MAX(ROUNDUP((E76+Parámetros!$B$8)/(1-F76),0),Parámetros!$B$7)</f>
        <v>299</v>
      </c>
      <c r="K76" s="13" t="n">
        <f aca="false">IF(G76&lt;Parámetros!$B$13,G76,IF(H76&lt;Parámetros!$B$14,H76,IF(I76&lt;Parámetros!$B$15,I76,J76)))</f>
        <v>231</v>
      </c>
      <c r="L76" s="12"/>
      <c r="M76" s="12"/>
      <c r="N76" s="13" t="n">
        <f aca="false">IF(AND(ISNUMBER(M76),M76-Parámetros!$B$6&gt;=K76),M76-Parámetros!$B$6,K76)</f>
        <v>231</v>
      </c>
      <c r="O76" s="3" t="str">
        <f aca="false">IF(ISNUMBER(M76),N76/M76-1,"")</f>
        <v/>
      </c>
      <c r="P76" s="13" t="n">
        <f aca="false">VLOOKUP(N76,Parámetros!$A$13:$C$16,3,TRUE())</f>
        <v>37</v>
      </c>
      <c r="Q76" s="13" t="n">
        <f aca="false">IF(N76&gt;=Parámetros!$B$7,Parámetros!$B$8,0)</f>
        <v>0</v>
      </c>
      <c r="R76" s="13" t="n">
        <f aca="false">N76*(1-F76)-P76-Q76</f>
        <v>159.35</v>
      </c>
      <c r="S76" s="13" t="n">
        <f aca="false">R76-E76</f>
        <v>0.799999999999983</v>
      </c>
    </row>
    <row r="77" customFormat="false" ht="15" hidden="false" customHeight="false" outlineLevel="0" collapsed="false">
      <c r="A77" s="8" t="s">
        <v>924</v>
      </c>
      <c r="B77" s="10" t="str">
        <f aca="false">'Layout Mercado Libre'!C77</f>
        <v>Antigripal Antiflu-Des 50/3/300 mg 24 Cápsulas</v>
      </c>
      <c r="C77" s="10" t="str">
        <f aca="false">IFERROR(LEFT('Layout Mercado Libre'!E77,FIND(" &gt; ",'Layout Mercado Libre'!E77)-1),"")</f>
        <v>Salud y Equipamiento Médico</v>
      </c>
      <c r="D77" s="12" t="n">
        <v>163.29</v>
      </c>
      <c r="E77" s="13" t="n">
        <f aca="false">D77+Parámetros!$B$5</f>
        <v>167.29</v>
      </c>
      <c r="F77" s="3" t="n">
        <f aca="false">IF(C77="",Parámetros!$B$9,IFERROR(VLOOKUP(C77,Parámetros!$A$20:$B$23,2,FALSE()),Parámetros!$B$9))</f>
        <v>0.14</v>
      </c>
      <c r="G77" s="13" t="n">
        <f aca="false">ROUNDUP((E77+Parámetros!$C$13)/(1-F77),0)</f>
        <v>224</v>
      </c>
      <c r="H77" s="13" t="n">
        <f aca="false">ROUNDUP((E77+Parámetros!$C$14)/(1-F77),0)</f>
        <v>230</v>
      </c>
      <c r="I77" s="13" t="n">
        <f aca="false">ROUNDUP((E77+Parámetros!$C$15)/(1-F77),0)</f>
        <v>238</v>
      </c>
      <c r="J77" s="13" t="n">
        <f aca="false">MAX(ROUNDUP((E77+Parámetros!$B$8)/(1-F77),0),Parámetros!$B$7)</f>
        <v>299</v>
      </c>
      <c r="K77" s="13" t="n">
        <f aca="false">IF(G77&lt;Parámetros!$B$13,G77,IF(H77&lt;Parámetros!$B$14,H77,IF(I77&lt;Parámetros!$B$15,I77,J77)))</f>
        <v>238</v>
      </c>
      <c r="L77" s="12"/>
      <c r="M77" s="12"/>
      <c r="N77" s="13" t="n">
        <f aca="false">IF(AND(ISNUMBER(M77),M77-Parámetros!$B$6&gt;=K77),M77-Parámetros!$B$6,K77)</f>
        <v>238</v>
      </c>
      <c r="O77" s="3" t="str">
        <f aca="false">IF(ISNUMBER(M77),N77/M77-1,"")</f>
        <v/>
      </c>
      <c r="P77" s="13" t="n">
        <f aca="false">VLOOKUP(N77,Parámetros!$A$13:$C$16,3,TRUE())</f>
        <v>37</v>
      </c>
      <c r="Q77" s="13" t="n">
        <f aca="false">IF(N77&gt;=Parámetros!$B$7,Parámetros!$B$8,0)</f>
        <v>0</v>
      </c>
      <c r="R77" s="13" t="n">
        <f aca="false">N77*(1-F77)-P77-Q77</f>
        <v>167.68</v>
      </c>
      <c r="S77" s="13" t="n">
        <f aca="false">R77-E77</f>
        <v>0.390000000000015</v>
      </c>
    </row>
    <row r="78" customFormat="false" ht="15" hidden="false" customHeight="false" outlineLevel="0" collapsed="false">
      <c r="A78" s="8" t="s">
        <v>935</v>
      </c>
      <c r="B78" s="10" t="str">
        <f aca="false">'Layout Mercado Libre'!C78</f>
        <v>Pañales Huggies UltraConfort Niña Etapa 7 40 Piezas</v>
      </c>
      <c r="C78" s="10" t="str">
        <f aca="false">IFERROR(LEFT('Layout Mercado Libre'!E78,FIND(" &gt; ",'Layout Mercado Libre'!E78)-1),"")</f>
        <v>Bebés</v>
      </c>
      <c r="D78" s="12" t="n">
        <v>269.84</v>
      </c>
      <c r="E78" s="13" t="n">
        <f aca="false">D78+Parámetros!$B$5</f>
        <v>273.84</v>
      </c>
      <c r="F78" s="3" t="n">
        <f aca="false">IF(C78="",Parámetros!$B$9,IFERROR(VLOOKUP(C78,Parámetros!$A$20:$B$23,2,FALSE()),Parámetros!$B$9))</f>
        <v>0.15</v>
      </c>
      <c r="G78" s="13" t="n">
        <f aca="false">ROUNDUP((E78+Parámetros!$C$13)/(1-F78),0)</f>
        <v>352</v>
      </c>
      <c r="H78" s="13" t="n">
        <f aca="false">ROUNDUP((E78+Parámetros!$C$14)/(1-F78),0)</f>
        <v>358</v>
      </c>
      <c r="I78" s="13" t="n">
        <f aca="false">ROUNDUP((E78+Parámetros!$C$15)/(1-F78),0)</f>
        <v>366</v>
      </c>
      <c r="J78" s="13" t="n">
        <f aca="false">MAX(ROUNDUP((E78+Parámetros!$B$8)/(1-F78),0),Parámetros!$B$7)</f>
        <v>323</v>
      </c>
      <c r="K78" s="13" t="n">
        <f aca="false">IF(G78&lt;Parámetros!$B$13,G78,IF(H78&lt;Parámetros!$B$14,H78,IF(I78&lt;Parámetros!$B$15,I78,J78)))</f>
        <v>323</v>
      </c>
      <c r="L78" s="12"/>
      <c r="M78" s="12"/>
      <c r="N78" s="13" t="n">
        <f aca="false">IF(AND(ISNUMBER(M78),M78-Parámetros!$B$6&gt;=K78),M78-Parámetros!$B$6,K78)</f>
        <v>323</v>
      </c>
      <c r="O78" s="3" t="str">
        <f aca="false">IF(ISNUMBER(M78),N78/M78-1,"")</f>
        <v/>
      </c>
      <c r="P78" s="13" t="n">
        <f aca="false">VLOOKUP(N78,Parámetros!$A$13:$C$16,3,TRUE())</f>
        <v>0</v>
      </c>
      <c r="Q78" s="13" t="n">
        <f aca="false">IF(N78&gt;=Parámetros!$B$7,Parámetros!$B$8,0)</f>
        <v>0</v>
      </c>
      <c r="R78" s="13" t="n">
        <f aca="false">N78*(1-F78)-P78-Q78</f>
        <v>274.55</v>
      </c>
      <c r="S78" s="13" t="n">
        <f aca="false">R78-E78</f>
        <v>0.710000000000036</v>
      </c>
    </row>
    <row r="79" customFormat="false" ht="15" hidden="false" customHeight="false" outlineLevel="0" collapsed="false">
      <c r="A79" s="8" t="s">
        <v>941</v>
      </c>
      <c r="B79" s="10" t="str">
        <f aca="false">'Layout Mercado Libre'!C79</f>
        <v>Trayenta Linagliptina 5 mg 30 Tabletas</v>
      </c>
      <c r="C79" s="10" t="str">
        <f aca="false">IFERROR(LEFT('Layout Mercado Libre'!E79,FIND(" &gt; ",'Layout Mercado Libre'!E79)-1),"")</f>
        <v>Salud y Equipamiento Médico</v>
      </c>
      <c r="D79" s="12" t="n">
        <v>380</v>
      </c>
      <c r="E79" s="13" t="n">
        <f aca="false">D79+Parámetros!$B$5</f>
        <v>384</v>
      </c>
      <c r="F79" s="3" t="n">
        <f aca="false">IF(C79="",Parámetros!$B$9,IFERROR(VLOOKUP(C79,Parámetros!$A$20:$B$23,2,FALSE()),Parámetros!$B$9))</f>
        <v>0.14</v>
      </c>
      <c r="G79" s="13" t="n">
        <f aca="false">ROUNDUP((E79+Parámetros!$C$13)/(1-F79),0)</f>
        <v>476</v>
      </c>
      <c r="H79" s="13" t="n">
        <f aca="false">ROUNDUP((E79+Parámetros!$C$14)/(1-F79),0)</f>
        <v>482</v>
      </c>
      <c r="I79" s="13" t="n">
        <f aca="false">ROUNDUP((E79+Parámetros!$C$15)/(1-F79),0)</f>
        <v>490</v>
      </c>
      <c r="J79" s="13" t="n">
        <f aca="false">MAX(ROUNDUP((E79+Parámetros!$B$8)/(1-F79),0),Parámetros!$B$7)</f>
        <v>447</v>
      </c>
      <c r="K79" s="13" t="n">
        <f aca="false">IF(G79&lt;Parámetros!$B$13,G79,IF(H79&lt;Parámetros!$B$14,H79,IF(I79&lt;Parámetros!$B$15,I79,J79)))</f>
        <v>447</v>
      </c>
      <c r="L79" s="12"/>
      <c r="M79" s="12"/>
      <c r="N79" s="13" t="n">
        <f aca="false">IF(AND(ISNUMBER(M79),M79-Parámetros!$B$6&gt;=K79),M79-Parámetros!$B$6,K79)</f>
        <v>447</v>
      </c>
      <c r="O79" s="3" t="str">
        <f aca="false">IF(ISNUMBER(M79),N79/M79-1,"")</f>
        <v/>
      </c>
      <c r="P79" s="13" t="n">
        <f aca="false">VLOOKUP(N79,Parámetros!$A$13:$C$16,3,TRUE())</f>
        <v>0</v>
      </c>
      <c r="Q79" s="13" t="n">
        <f aca="false">IF(N79&gt;=Parámetros!$B$7,Parámetros!$B$8,0)</f>
        <v>0</v>
      </c>
      <c r="R79" s="13" t="n">
        <f aca="false">N79*(1-F79)-P79-Q79</f>
        <v>384.42</v>
      </c>
      <c r="S79" s="13" t="n">
        <f aca="false">R79-E79</f>
        <v>0.420000000000016</v>
      </c>
    </row>
    <row r="80" customFormat="false" ht="15" hidden="false" customHeight="false" outlineLevel="0" collapsed="false">
      <c r="A80" s="8" t="s">
        <v>952</v>
      </c>
      <c r="B80" s="10" t="str">
        <f aca="false">'Layout Mercado Libre'!C80</f>
        <v>Terramicina Oxitetraciclina 125 mg 24 Trociscos</v>
      </c>
      <c r="C80" s="10" t="str">
        <f aca="false">IFERROR(LEFT('Layout Mercado Libre'!E80,FIND(" &gt; ",'Layout Mercado Libre'!E80)-1),"")</f>
        <v>Salud y Equipamiento Médico</v>
      </c>
      <c r="D80" s="12" t="n">
        <v>188</v>
      </c>
      <c r="E80" s="13" t="n">
        <f aca="false">D80+Parámetros!$B$5</f>
        <v>192</v>
      </c>
      <c r="F80" s="3" t="n">
        <f aca="false">IF(C80="",Parámetros!$B$9,IFERROR(VLOOKUP(C80,Parámetros!$A$20:$B$23,2,FALSE()),Parámetros!$B$9))</f>
        <v>0.14</v>
      </c>
      <c r="G80" s="13" t="n">
        <f aca="false">ROUNDUP((E80+Parámetros!$C$13)/(1-F80),0)</f>
        <v>253</v>
      </c>
      <c r="H80" s="13" t="n">
        <f aca="false">ROUNDUP((E80+Parámetros!$C$14)/(1-F80),0)</f>
        <v>259</v>
      </c>
      <c r="I80" s="13" t="n">
        <f aca="false">ROUNDUP((E80+Parámetros!$C$15)/(1-F80),0)</f>
        <v>267</v>
      </c>
      <c r="J80" s="13" t="n">
        <f aca="false">MAX(ROUNDUP((E80+Parámetros!$B$8)/(1-F80),0),Parámetros!$B$7)</f>
        <v>299</v>
      </c>
      <c r="K80" s="13" t="n">
        <f aca="false">IF(G80&lt;Parámetros!$B$13,G80,IF(H80&lt;Parámetros!$B$14,H80,IF(I80&lt;Parámetros!$B$15,I80,J80)))</f>
        <v>267</v>
      </c>
      <c r="L80" s="12"/>
      <c r="M80" s="12"/>
      <c r="N80" s="13" t="n">
        <f aca="false">IF(AND(ISNUMBER(M80),M80-Parámetros!$B$6&gt;=K80),M80-Parámetros!$B$6,K80)</f>
        <v>267</v>
      </c>
      <c r="O80" s="3" t="str">
        <f aca="false">IF(ISNUMBER(M80),N80/M80-1,"")</f>
        <v/>
      </c>
      <c r="P80" s="13" t="n">
        <f aca="false">VLOOKUP(N80,Parámetros!$A$13:$C$16,3,TRUE())</f>
        <v>37</v>
      </c>
      <c r="Q80" s="13" t="n">
        <f aca="false">IF(N80&gt;=Parámetros!$B$7,Parámetros!$B$8,0)</f>
        <v>0</v>
      </c>
      <c r="R80" s="13" t="n">
        <f aca="false">N80*(1-F80)-P80-Q80</f>
        <v>192.62</v>
      </c>
      <c r="S80" s="13" t="n">
        <f aca="false">R80-E80</f>
        <v>0.620000000000005</v>
      </c>
    </row>
    <row r="81" customFormat="false" ht="15" hidden="false" customHeight="false" outlineLevel="0" collapsed="false">
      <c r="A81" s="8" t="s">
        <v>961</v>
      </c>
      <c r="B81" s="10" t="str">
        <f aca="false">'Layout Mercado Libre'!C81</f>
        <v>Aspirina Protect 100 mg 84 Tabletas</v>
      </c>
      <c r="C81" s="10" t="str">
        <f aca="false">IFERROR(LEFT('Layout Mercado Libre'!E81,FIND(" &gt; ",'Layout Mercado Libre'!E81)-1),"")</f>
        <v>Salud y Equipamiento Médico</v>
      </c>
      <c r="D81" s="12" t="n">
        <v>293.5</v>
      </c>
      <c r="E81" s="13" t="n">
        <f aca="false">D81+Parámetros!$B$5</f>
        <v>297.5</v>
      </c>
      <c r="F81" s="3" t="n">
        <f aca="false">IF(C81="",Parámetros!$B$9,IFERROR(VLOOKUP(C81,Parámetros!$A$20:$B$23,2,FALSE()),Parámetros!$B$9))</f>
        <v>0.14</v>
      </c>
      <c r="G81" s="13" t="n">
        <f aca="false">ROUNDUP((E81+Parámetros!$C$13)/(1-F81),0)</f>
        <v>375</v>
      </c>
      <c r="H81" s="13" t="n">
        <f aca="false">ROUNDUP((E81+Parámetros!$C$14)/(1-F81),0)</f>
        <v>381</v>
      </c>
      <c r="I81" s="13" t="n">
        <f aca="false">ROUNDUP((E81+Parámetros!$C$15)/(1-F81),0)</f>
        <v>389</v>
      </c>
      <c r="J81" s="13" t="n">
        <f aca="false">MAX(ROUNDUP((E81+Parámetros!$B$8)/(1-F81),0),Parámetros!$B$7)</f>
        <v>346</v>
      </c>
      <c r="K81" s="13" t="n">
        <f aca="false">IF(G81&lt;Parámetros!$B$13,G81,IF(H81&lt;Parámetros!$B$14,H81,IF(I81&lt;Parámetros!$B$15,I81,J81)))</f>
        <v>346</v>
      </c>
      <c r="L81" s="12"/>
      <c r="M81" s="12"/>
      <c r="N81" s="13" t="n">
        <f aca="false">IF(AND(ISNUMBER(M81),M81-Parámetros!$B$6&gt;=K81),M81-Parámetros!$B$6,K81)</f>
        <v>346</v>
      </c>
      <c r="O81" s="3" t="str">
        <f aca="false">IF(ISNUMBER(M81),N81/M81-1,"")</f>
        <v/>
      </c>
      <c r="P81" s="13" t="n">
        <f aca="false">VLOOKUP(N81,Parámetros!$A$13:$C$16,3,TRUE())</f>
        <v>0</v>
      </c>
      <c r="Q81" s="13" t="n">
        <f aca="false">IF(N81&gt;=Parámetros!$B$7,Parámetros!$B$8,0)</f>
        <v>0</v>
      </c>
      <c r="R81" s="13" t="n">
        <f aca="false">N81*(1-F81)-P81-Q81</f>
        <v>297.56</v>
      </c>
      <c r="S81" s="13" t="n">
        <f aca="false">R81-E81</f>
        <v>0.0600000000000023</v>
      </c>
    </row>
    <row r="82" customFormat="false" ht="15" hidden="false" customHeight="false" outlineLevel="0" collapsed="false">
      <c r="A82" s="8" t="s">
        <v>972</v>
      </c>
      <c r="B82" s="10" t="str">
        <f aca="false">'Layout Mercado Libre'!C82</f>
        <v>Ungüento Vicks VapoRub 100 g Tarro</v>
      </c>
      <c r="C82" s="10" t="str">
        <f aca="false">IFERROR(LEFT('Layout Mercado Libre'!E82,FIND(" &gt; ",'Layout Mercado Libre'!E82)-1),"")</f>
        <v>Salud y Equipamiento Médico</v>
      </c>
      <c r="D82" s="12" t="n">
        <v>161.08</v>
      </c>
      <c r="E82" s="13" t="n">
        <f aca="false">D82+Parámetros!$B$5</f>
        <v>165.08</v>
      </c>
      <c r="F82" s="3" t="n">
        <f aca="false">IF(C82="",Parámetros!$B$9,IFERROR(VLOOKUP(C82,Parámetros!$A$20:$B$23,2,FALSE()),Parámetros!$B$9))</f>
        <v>0.14</v>
      </c>
      <c r="G82" s="13" t="n">
        <f aca="false">ROUNDUP((E82+Parámetros!$C$13)/(1-F82),0)</f>
        <v>222</v>
      </c>
      <c r="H82" s="13" t="n">
        <f aca="false">ROUNDUP((E82+Parámetros!$C$14)/(1-F82),0)</f>
        <v>227</v>
      </c>
      <c r="I82" s="13" t="n">
        <f aca="false">ROUNDUP((E82+Parámetros!$C$15)/(1-F82),0)</f>
        <v>235</v>
      </c>
      <c r="J82" s="13" t="n">
        <f aca="false">MAX(ROUNDUP((E82+Parámetros!$B$8)/(1-F82),0),Parámetros!$B$7)</f>
        <v>299</v>
      </c>
      <c r="K82" s="13" t="n">
        <f aca="false">IF(G82&lt;Parámetros!$B$13,G82,IF(H82&lt;Parámetros!$B$14,H82,IF(I82&lt;Parámetros!$B$15,I82,J82)))</f>
        <v>235</v>
      </c>
      <c r="L82" s="12"/>
      <c r="M82" s="12"/>
      <c r="N82" s="13" t="n">
        <f aca="false">IF(AND(ISNUMBER(M82),M82-Parámetros!$B$6&gt;=K82),M82-Parámetros!$B$6,K82)</f>
        <v>235</v>
      </c>
      <c r="O82" s="3" t="str">
        <f aca="false">IF(ISNUMBER(M82),N82/M82-1,"")</f>
        <v/>
      </c>
      <c r="P82" s="13" t="n">
        <f aca="false">VLOOKUP(N82,Parámetros!$A$13:$C$16,3,TRUE())</f>
        <v>37</v>
      </c>
      <c r="Q82" s="13" t="n">
        <f aca="false">IF(N82&gt;=Parámetros!$B$7,Parámetros!$B$8,0)</f>
        <v>0</v>
      </c>
      <c r="R82" s="13" t="n">
        <f aca="false">N82*(1-F82)-P82-Q82</f>
        <v>165.1</v>
      </c>
      <c r="S82" s="13" t="n">
        <f aca="false">R82-E82</f>
        <v>0.0199999999999818</v>
      </c>
    </row>
    <row r="83" customFormat="false" ht="15" hidden="false" customHeight="false" outlineLevel="0" collapsed="false">
      <c r="A83" s="8" t="s">
        <v>980</v>
      </c>
      <c r="B83" s="10" t="str">
        <f aca="false">'Layout Mercado Libre'!C83</f>
        <v>Fosfocil Fosfomicina 1 g Solución Inyectable Adulto</v>
      </c>
      <c r="C83" s="10" t="str">
        <f aca="false">IFERROR(LEFT('Layout Mercado Libre'!E83,FIND(" &gt; ",'Layout Mercado Libre'!E83)-1),"")</f>
        <v>Salud y Equipamiento Médico</v>
      </c>
      <c r="D83" s="12" t="n">
        <v>220.8</v>
      </c>
      <c r="E83" s="13" t="n">
        <f aca="false">D83+Parámetros!$B$5</f>
        <v>224.8</v>
      </c>
      <c r="F83" s="3" t="n">
        <f aca="false">IF(C83="",Parámetros!$B$9,IFERROR(VLOOKUP(C83,Parámetros!$A$20:$B$23,2,FALSE()),Parámetros!$B$9))</f>
        <v>0.14</v>
      </c>
      <c r="G83" s="13" t="n">
        <f aca="false">ROUNDUP((E83+Parámetros!$C$13)/(1-F83),0)</f>
        <v>291</v>
      </c>
      <c r="H83" s="13" t="n">
        <f aca="false">ROUNDUP((E83+Parámetros!$C$14)/(1-F83),0)</f>
        <v>297</v>
      </c>
      <c r="I83" s="13" t="n">
        <f aca="false">ROUNDUP((E83+Parámetros!$C$15)/(1-F83),0)</f>
        <v>305</v>
      </c>
      <c r="J83" s="13" t="n">
        <f aca="false">MAX(ROUNDUP((E83+Parámetros!$B$8)/(1-F83),0),Parámetros!$B$7)</f>
        <v>299</v>
      </c>
      <c r="K83" s="13" t="n">
        <f aca="false">IF(G83&lt;Parámetros!$B$13,G83,IF(H83&lt;Parámetros!$B$14,H83,IF(I83&lt;Parámetros!$B$15,I83,J83)))</f>
        <v>299</v>
      </c>
      <c r="L83" s="12"/>
      <c r="M83" s="12"/>
      <c r="N83" s="13" t="n">
        <f aca="false">IF(AND(ISNUMBER(M83),M83-Parámetros!$B$6&gt;=K83),M83-Parámetros!$B$6,K83)</f>
        <v>299</v>
      </c>
      <c r="O83" s="3" t="str">
        <f aca="false">IF(ISNUMBER(M83),N83/M83-1,"")</f>
        <v/>
      </c>
      <c r="P83" s="13" t="n">
        <f aca="false">VLOOKUP(N83,Parámetros!$A$13:$C$16,3,TRUE())</f>
        <v>0</v>
      </c>
      <c r="Q83" s="13" t="n">
        <f aca="false">IF(N83&gt;=Parámetros!$B$7,Parámetros!$B$8,0)</f>
        <v>0</v>
      </c>
      <c r="R83" s="13" t="n">
        <f aca="false">N83*(1-F83)-P83-Q83</f>
        <v>257.14</v>
      </c>
      <c r="S83" s="13" t="n">
        <f aca="false">R83-E83</f>
        <v>32.34</v>
      </c>
    </row>
    <row r="84" customFormat="false" ht="15" hidden="false" customHeight="false" outlineLevel="0" collapsed="false">
      <c r="A84" s="8" t="s">
        <v>991</v>
      </c>
      <c r="B84" s="10" t="str">
        <f aca="false">'Layout Mercado Libre'!C84</f>
        <v>Asoflon Duo 0.5 mg/0.4 mg 30 Cápsulas</v>
      </c>
      <c r="C84" s="10" t="str">
        <f aca="false">IFERROR(LEFT('Layout Mercado Libre'!E84,FIND(" &gt; ",'Layout Mercado Libre'!E84)-1),"")</f>
        <v>Salud y Equipamiento Médico</v>
      </c>
      <c r="D84" s="12" t="n">
        <v>822.76</v>
      </c>
      <c r="E84" s="13" t="n">
        <f aca="false">D84+Parámetros!$B$5</f>
        <v>826.76</v>
      </c>
      <c r="F84" s="3" t="n">
        <f aca="false">IF(C84="",Parámetros!$B$9,IFERROR(VLOOKUP(C84,Parámetros!$A$20:$B$23,2,FALSE()),Parámetros!$B$9))</f>
        <v>0.14</v>
      </c>
      <c r="G84" s="13" t="n">
        <f aca="false">ROUNDUP((E84+Parámetros!$C$13)/(1-F84),0)</f>
        <v>991</v>
      </c>
      <c r="H84" s="13" t="n">
        <f aca="false">ROUNDUP((E84+Parámetros!$C$14)/(1-F84),0)</f>
        <v>997</v>
      </c>
      <c r="I84" s="13" t="n">
        <f aca="false">ROUNDUP((E84+Parámetros!$C$15)/(1-F84),0)</f>
        <v>1005</v>
      </c>
      <c r="J84" s="13" t="n">
        <f aca="false">MAX(ROUNDUP((E84+Parámetros!$B$8)/(1-F84),0),Parámetros!$B$7)</f>
        <v>962</v>
      </c>
      <c r="K84" s="13" t="n">
        <f aca="false">IF(G84&lt;Parámetros!$B$13,G84,IF(H84&lt;Parámetros!$B$14,H84,IF(I84&lt;Parámetros!$B$15,I84,J84)))</f>
        <v>962</v>
      </c>
      <c r="L84" s="12"/>
      <c r="M84" s="12"/>
      <c r="N84" s="13" t="n">
        <f aca="false">IF(AND(ISNUMBER(M84),M84-Parámetros!$B$6&gt;=K84),M84-Parámetros!$B$6,K84)</f>
        <v>962</v>
      </c>
      <c r="O84" s="3" t="str">
        <f aca="false">IF(ISNUMBER(M84),N84/M84-1,"")</f>
        <v/>
      </c>
      <c r="P84" s="13" t="n">
        <f aca="false">VLOOKUP(N84,Parámetros!$A$13:$C$16,3,TRUE())</f>
        <v>0</v>
      </c>
      <c r="Q84" s="13" t="n">
        <f aca="false">IF(N84&gt;=Parámetros!$B$7,Parámetros!$B$8,0)</f>
        <v>0</v>
      </c>
      <c r="R84" s="13" t="n">
        <f aca="false">N84*(1-F84)-P84-Q84</f>
        <v>827.32</v>
      </c>
      <c r="S84" s="13" t="n">
        <f aca="false">R84-E84</f>
        <v>0.559999999999945</v>
      </c>
    </row>
    <row r="85" customFormat="false" ht="15" hidden="false" customHeight="false" outlineLevel="0" collapsed="false">
      <c r="A85" s="8" t="s">
        <v>1004</v>
      </c>
      <c r="B85" s="10" t="str">
        <f aca="false">'Layout Mercado Libre'!C85</f>
        <v>Dorixina Relax 125 mg/5 mg 20 Comprimidos</v>
      </c>
      <c r="C85" s="10" t="str">
        <f aca="false">IFERROR(LEFT('Layout Mercado Libre'!E85,FIND(" &gt; ",'Layout Mercado Libre'!E85)-1),"")</f>
        <v>Salud y Equipamiento Médico</v>
      </c>
      <c r="D85" s="12" t="n">
        <v>320</v>
      </c>
      <c r="E85" s="13" t="n">
        <f aca="false">D85+Parámetros!$B$5</f>
        <v>324</v>
      </c>
      <c r="F85" s="3" t="n">
        <f aca="false">IF(C85="",Parámetros!$B$9,IFERROR(VLOOKUP(C85,Parámetros!$A$20:$B$23,2,FALSE()),Parámetros!$B$9))</f>
        <v>0.14</v>
      </c>
      <c r="G85" s="13" t="n">
        <f aca="false">ROUNDUP((E85+Parámetros!$C$13)/(1-F85),0)</f>
        <v>406</v>
      </c>
      <c r="H85" s="13" t="n">
        <f aca="false">ROUNDUP((E85+Parámetros!$C$14)/(1-F85),0)</f>
        <v>412</v>
      </c>
      <c r="I85" s="13" t="n">
        <f aca="false">ROUNDUP((E85+Parámetros!$C$15)/(1-F85),0)</f>
        <v>420</v>
      </c>
      <c r="J85" s="13" t="n">
        <f aca="false">MAX(ROUNDUP((E85+Parámetros!$B$8)/(1-F85),0),Parámetros!$B$7)</f>
        <v>377</v>
      </c>
      <c r="K85" s="13" t="n">
        <f aca="false">IF(G85&lt;Parámetros!$B$13,G85,IF(H85&lt;Parámetros!$B$14,H85,IF(I85&lt;Parámetros!$B$15,I85,J85)))</f>
        <v>377</v>
      </c>
      <c r="L85" s="12"/>
      <c r="M85" s="12"/>
      <c r="N85" s="13" t="n">
        <f aca="false">IF(AND(ISNUMBER(M85),M85-Parámetros!$B$6&gt;=K85),M85-Parámetros!$B$6,K85)</f>
        <v>377</v>
      </c>
      <c r="O85" s="3" t="str">
        <f aca="false">IF(ISNUMBER(M85),N85/M85-1,"")</f>
        <v/>
      </c>
      <c r="P85" s="13" t="n">
        <f aca="false">VLOOKUP(N85,Parámetros!$A$13:$C$16,3,TRUE())</f>
        <v>0</v>
      </c>
      <c r="Q85" s="13" t="n">
        <f aca="false">IF(N85&gt;=Parámetros!$B$7,Parámetros!$B$8,0)</f>
        <v>0</v>
      </c>
      <c r="R85" s="13" t="n">
        <f aca="false">N85*(1-F85)-P85-Q85</f>
        <v>324.22</v>
      </c>
      <c r="S85" s="13" t="n">
        <f aca="false">R85-E85</f>
        <v>0.21999999999997</v>
      </c>
    </row>
    <row r="86" customFormat="false" ht="15" hidden="false" customHeight="false" outlineLevel="0" collapsed="false">
      <c r="A86" s="8" t="s">
        <v>1018</v>
      </c>
      <c r="B86" s="10" t="str">
        <f aca="false">'Layout Mercado Libre'!C86</f>
        <v>Enterogermina Bacillus Clausii 4 Billones 10 Ampolletas</v>
      </c>
      <c r="C86" s="10" t="str">
        <f aca="false">IFERROR(LEFT('Layout Mercado Libre'!E86,FIND(" &gt; ",'Layout Mercado Libre'!E86)-1),"")</f>
        <v>Salud y Equipamiento Médico</v>
      </c>
      <c r="D86" s="12" t="n">
        <v>435.32</v>
      </c>
      <c r="E86" s="13" t="n">
        <f aca="false">D86+Parámetros!$B$5</f>
        <v>439.32</v>
      </c>
      <c r="F86" s="3" t="n">
        <f aca="false">IF(C86="",Parámetros!$B$9,IFERROR(VLOOKUP(C86,Parámetros!$A$20:$B$23,2,FALSE()),Parámetros!$B$9))</f>
        <v>0.14</v>
      </c>
      <c r="G86" s="13" t="n">
        <f aca="false">ROUNDUP((E86+Parámetros!$C$13)/(1-F86),0)</f>
        <v>540</v>
      </c>
      <c r="H86" s="13" t="n">
        <f aca="false">ROUNDUP((E86+Parámetros!$C$14)/(1-F86),0)</f>
        <v>546</v>
      </c>
      <c r="I86" s="13" t="n">
        <f aca="false">ROUNDUP((E86+Parámetros!$C$15)/(1-F86),0)</f>
        <v>554</v>
      </c>
      <c r="J86" s="13" t="n">
        <f aca="false">MAX(ROUNDUP((E86+Parámetros!$B$8)/(1-F86),0),Parámetros!$B$7)</f>
        <v>511</v>
      </c>
      <c r="K86" s="13" t="n">
        <f aca="false">IF(G86&lt;Parámetros!$B$13,G86,IF(H86&lt;Parámetros!$B$14,H86,IF(I86&lt;Parámetros!$B$15,I86,J86)))</f>
        <v>511</v>
      </c>
      <c r="L86" s="12"/>
      <c r="M86" s="12"/>
      <c r="N86" s="13" t="n">
        <f aca="false">IF(AND(ISNUMBER(M86),M86-Parámetros!$B$6&gt;=K86),M86-Parámetros!$B$6,K86)</f>
        <v>511</v>
      </c>
      <c r="O86" s="3" t="str">
        <f aca="false">IF(ISNUMBER(M86),N86/M86-1,"")</f>
        <v/>
      </c>
      <c r="P86" s="13" t="n">
        <f aca="false">VLOOKUP(N86,Parámetros!$A$13:$C$16,3,TRUE())</f>
        <v>0</v>
      </c>
      <c r="Q86" s="13" t="n">
        <f aca="false">IF(N86&gt;=Parámetros!$B$7,Parámetros!$B$8,0)</f>
        <v>0</v>
      </c>
      <c r="R86" s="13" t="n">
        <f aca="false">N86*(1-F86)-P86-Q86</f>
        <v>439.46</v>
      </c>
      <c r="S86" s="13" t="n">
        <f aca="false">R86-E86</f>
        <v>0.139999999999986</v>
      </c>
    </row>
    <row r="87" customFormat="false" ht="15" hidden="false" customHeight="false" outlineLevel="0" collapsed="false">
      <c r="A87" s="8" t="s">
        <v>1031</v>
      </c>
      <c r="B87" s="10" t="str">
        <f aca="false">'Layout Mercado Libre'!C87</f>
        <v>Pañales Huggies Supreme Unisex Etapa 1 40 Piezas</v>
      </c>
      <c r="C87" s="10" t="str">
        <f aca="false">IFERROR(LEFT('Layout Mercado Libre'!E87,FIND(" &gt; ",'Layout Mercado Libre'!E87)-1),"")</f>
        <v>Bebés</v>
      </c>
      <c r="D87" s="12" t="n">
        <v>158.13</v>
      </c>
      <c r="E87" s="13" t="n">
        <f aca="false">D87+Parámetros!$B$5</f>
        <v>162.13</v>
      </c>
      <c r="F87" s="3" t="n">
        <f aca="false">IF(C87="",Parámetros!$B$9,IFERROR(VLOOKUP(C87,Parámetros!$A$20:$B$23,2,FALSE()),Parámetros!$B$9))</f>
        <v>0.15</v>
      </c>
      <c r="G87" s="13" t="n">
        <f aca="false">ROUNDUP((E87+Parámetros!$C$13)/(1-F87),0)</f>
        <v>221</v>
      </c>
      <c r="H87" s="13" t="n">
        <f aca="false">ROUNDUP((E87+Parámetros!$C$14)/(1-F87),0)</f>
        <v>227</v>
      </c>
      <c r="I87" s="13" t="n">
        <f aca="false">ROUNDUP((E87+Parámetros!$C$15)/(1-F87),0)</f>
        <v>235</v>
      </c>
      <c r="J87" s="13" t="n">
        <f aca="false">MAX(ROUNDUP((E87+Parámetros!$B$8)/(1-F87),0),Parámetros!$B$7)</f>
        <v>299</v>
      </c>
      <c r="K87" s="13" t="n">
        <f aca="false">IF(G87&lt;Parámetros!$B$13,G87,IF(H87&lt;Parámetros!$B$14,H87,IF(I87&lt;Parámetros!$B$15,I87,J87)))</f>
        <v>235</v>
      </c>
      <c r="L87" s="12"/>
      <c r="M87" s="12"/>
      <c r="N87" s="13" t="n">
        <f aca="false">IF(AND(ISNUMBER(M87),M87-Parámetros!$B$6&gt;=K87),M87-Parámetros!$B$6,K87)</f>
        <v>235</v>
      </c>
      <c r="O87" s="3" t="str">
        <f aca="false">IF(ISNUMBER(M87),N87/M87-1,"")</f>
        <v/>
      </c>
      <c r="P87" s="13" t="n">
        <f aca="false">VLOOKUP(N87,Parámetros!$A$13:$C$16,3,TRUE())</f>
        <v>37</v>
      </c>
      <c r="Q87" s="13" t="n">
        <f aca="false">IF(N87&gt;=Parámetros!$B$7,Parámetros!$B$8,0)</f>
        <v>0</v>
      </c>
      <c r="R87" s="13" t="n">
        <f aca="false">N87*(1-F87)-P87-Q87</f>
        <v>162.75</v>
      </c>
      <c r="S87" s="13" t="n">
        <f aca="false">R87-E87</f>
        <v>0.620000000000005</v>
      </c>
    </row>
    <row r="88" customFormat="false" ht="15" hidden="false" customHeight="false" outlineLevel="0" collapsed="false">
      <c r="A88" s="8" t="s">
        <v>1039</v>
      </c>
      <c r="B88" s="10" t="str">
        <f aca="false">'Layout Mercado Libre'!C88</f>
        <v>Vodelan 500 mg/100 mg 14 Tabletas</v>
      </c>
      <c r="C88" s="10" t="str">
        <f aca="false">IFERROR(LEFT('Layout Mercado Libre'!E88,FIND(" &gt; ",'Layout Mercado Libre'!E88)-1),"")</f>
        <v>Salud y Equipamiento Médico</v>
      </c>
      <c r="D88" s="12" t="n">
        <v>459.45</v>
      </c>
      <c r="E88" s="13" t="n">
        <f aca="false">D88+Parámetros!$B$5</f>
        <v>463.45</v>
      </c>
      <c r="F88" s="3" t="n">
        <f aca="false">IF(C88="",Parámetros!$B$9,IFERROR(VLOOKUP(C88,Parámetros!$A$20:$B$23,2,FALSE()),Parámetros!$B$9))</f>
        <v>0.14</v>
      </c>
      <c r="G88" s="13" t="n">
        <f aca="false">ROUNDUP((E88+Parámetros!$C$13)/(1-F88),0)</f>
        <v>568</v>
      </c>
      <c r="H88" s="13" t="n">
        <f aca="false">ROUNDUP((E88+Parámetros!$C$14)/(1-F88),0)</f>
        <v>574</v>
      </c>
      <c r="I88" s="13" t="n">
        <f aca="false">ROUNDUP((E88+Parámetros!$C$15)/(1-F88),0)</f>
        <v>582</v>
      </c>
      <c r="J88" s="13" t="n">
        <f aca="false">MAX(ROUNDUP((E88+Parámetros!$B$8)/(1-F88),0),Parámetros!$B$7)</f>
        <v>539</v>
      </c>
      <c r="K88" s="13" t="n">
        <f aca="false">IF(G88&lt;Parámetros!$B$13,G88,IF(H88&lt;Parámetros!$B$14,H88,IF(I88&lt;Parámetros!$B$15,I88,J88)))</f>
        <v>539</v>
      </c>
      <c r="L88" s="12"/>
      <c r="M88" s="12"/>
      <c r="N88" s="13" t="n">
        <f aca="false">IF(AND(ISNUMBER(M88),M88-Parámetros!$B$6&gt;=K88),M88-Parámetros!$B$6,K88)</f>
        <v>539</v>
      </c>
      <c r="O88" s="3" t="str">
        <f aca="false">IF(ISNUMBER(M88),N88/M88-1,"")</f>
        <v/>
      </c>
      <c r="P88" s="13" t="n">
        <f aca="false">VLOOKUP(N88,Parámetros!$A$13:$C$16,3,TRUE())</f>
        <v>0</v>
      </c>
      <c r="Q88" s="13" t="n">
        <f aca="false">IF(N88&gt;=Parámetros!$B$7,Parámetros!$B$8,0)</f>
        <v>0</v>
      </c>
      <c r="R88" s="13" t="n">
        <f aca="false">N88*(1-F88)-P88-Q88</f>
        <v>463.54</v>
      </c>
      <c r="S88" s="13" t="n">
        <f aca="false">R88-E88</f>
        <v>0.0900000000000318</v>
      </c>
    </row>
    <row r="89" customFormat="false" ht="15" hidden="false" customHeight="false" outlineLevel="0" collapsed="false">
      <c r="A89" s="8" t="s">
        <v>1051</v>
      </c>
      <c r="B89" s="10" t="str">
        <f aca="false">'Layout Mercado Libre'!C89</f>
        <v>Antigripal Agrifen Paracetamol 500 mg 10 Tabletas</v>
      </c>
      <c r="C89" s="10" t="str">
        <f aca="false">IFERROR(LEFT('Layout Mercado Libre'!E89,FIND(" &gt; ",'Layout Mercado Libre'!E89)-1),"")</f>
        <v>Salud y Equipamiento Médico</v>
      </c>
      <c r="D89" s="12" t="n">
        <v>16.11</v>
      </c>
      <c r="E89" s="13" t="n">
        <f aca="false">D89+Parámetros!$B$5</f>
        <v>20.11</v>
      </c>
      <c r="F89" s="3" t="n">
        <f aca="false">IF(C89="",Parámetros!$B$9,IFERROR(VLOOKUP(C89,Parámetros!$A$20:$B$23,2,FALSE()),Parámetros!$B$9))</f>
        <v>0.14</v>
      </c>
      <c r="G89" s="13" t="n">
        <f aca="false">ROUNDUP((E89+Parámetros!$C$13)/(1-F89),0)</f>
        <v>53</v>
      </c>
      <c r="H89" s="13" t="n">
        <f aca="false">ROUNDUP((E89+Parámetros!$C$14)/(1-F89),0)</f>
        <v>59</v>
      </c>
      <c r="I89" s="13" t="n">
        <f aca="false">ROUNDUP((E89+Parámetros!$C$15)/(1-F89),0)</f>
        <v>67</v>
      </c>
      <c r="J89" s="13" t="n">
        <f aca="false">MAX(ROUNDUP((E89+Parámetros!$B$8)/(1-F89),0),Parámetros!$B$7)</f>
        <v>299</v>
      </c>
      <c r="K89" s="13" t="n">
        <f aca="false">IF(G89&lt;Parámetros!$B$13,G89,IF(H89&lt;Parámetros!$B$14,H89,IF(I89&lt;Parámetros!$B$15,I89,J89)))</f>
        <v>53</v>
      </c>
      <c r="L89" s="12"/>
      <c r="M89" s="12"/>
      <c r="N89" s="13" t="n">
        <f aca="false">IF(AND(ISNUMBER(M89),M89-Parámetros!$B$6&gt;=K89),M89-Parámetros!$B$6,K89)</f>
        <v>53</v>
      </c>
      <c r="O89" s="3" t="str">
        <f aca="false">IF(ISNUMBER(M89),N89/M89-1,"")</f>
        <v/>
      </c>
      <c r="P89" s="13" t="n">
        <f aca="false">VLOOKUP(N89,Parámetros!$A$13:$C$16,3,TRUE())</f>
        <v>25</v>
      </c>
      <c r="Q89" s="13" t="n">
        <f aca="false">IF(N89&gt;=Parámetros!$B$7,Parámetros!$B$8,0)</f>
        <v>0</v>
      </c>
      <c r="R89" s="13" t="n">
        <f aca="false">N89*(1-F89)-P89-Q89</f>
        <v>20.58</v>
      </c>
      <c r="S89" s="13" t="n">
        <f aca="false">R89-E89</f>
        <v>0.469999999999999</v>
      </c>
    </row>
    <row r="90" customFormat="false" ht="15" hidden="false" customHeight="false" outlineLevel="0" collapsed="false">
      <c r="A90" s="8" t="s">
        <v>1062</v>
      </c>
      <c r="B90" s="10" t="str">
        <f aca="false">'Layout Mercado Libre'!C90</f>
        <v>Fosfocil Fosfomicina 500 mg 12 Cápsulas</v>
      </c>
      <c r="C90" s="10" t="str">
        <f aca="false">IFERROR(LEFT('Layout Mercado Libre'!E90,FIND(" &gt; ",'Layout Mercado Libre'!E90)-1),"")</f>
        <v>Salud y Equipamiento Médico</v>
      </c>
      <c r="D90" s="12" t="n">
        <v>414.8</v>
      </c>
      <c r="E90" s="13" t="n">
        <f aca="false">D90+Parámetros!$B$5</f>
        <v>418.8</v>
      </c>
      <c r="F90" s="3" t="n">
        <f aca="false">IF(C90="",Parámetros!$B$9,IFERROR(VLOOKUP(C90,Parámetros!$A$20:$B$23,2,FALSE()),Parámetros!$B$9))</f>
        <v>0.14</v>
      </c>
      <c r="G90" s="13" t="n">
        <f aca="false">ROUNDUP((E90+Parámetros!$C$13)/(1-F90),0)</f>
        <v>517</v>
      </c>
      <c r="H90" s="13" t="n">
        <f aca="false">ROUNDUP((E90+Parámetros!$C$14)/(1-F90),0)</f>
        <v>522</v>
      </c>
      <c r="I90" s="13" t="n">
        <f aca="false">ROUNDUP((E90+Parámetros!$C$15)/(1-F90),0)</f>
        <v>530</v>
      </c>
      <c r="J90" s="13" t="n">
        <f aca="false">MAX(ROUNDUP((E90+Parámetros!$B$8)/(1-F90),0),Parámetros!$B$7)</f>
        <v>487</v>
      </c>
      <c r="K90" s="13" t="n">
        <f aca="false">IF(G90&lt;Parámetros!$B$13,G90,IF(H90&lt;Parámetros!$B$14,H90,IF(I90&lt;Parámetros!$B$15,I90,J90)))</f>
        <v>487</v>
      </c>
      <c r="L90" s="12"/>
      <c r="M90" s="12"/>
      <c r="N90" s="13" t="n">
        <f aca="false">IF(AND(ISNUMBER(M90),M90-Parámetros!$B$6&gt;=K90),M90-Parámetros!$B$6,K90)</f>
        <v>487</v>
      </c>
      <c r="O90" s="3" t="str">
        <f aca="false">IF(ISNUMBER(M90),N90/M90-1,"")</f>
        <v/>
      </c>
      <c r="P90" s="13" t="n">
        <f aca="false">VLOOKUP(N90,Parámetros!$A$13:$C$16,3,TRUE())</f>
        <v>0</v>
      </c>
      <c r="Q90" s="13" t="n">
        <f aca="false">IF(N90&gt;=Parámetros!$B$7,Parámetros!$B$8,0)</f>
        <v>0</v>
      </c>
      <c r="R90" s="13" t="n">
        <f aca="false">N90*(1-F90)-P90-Q90</f>
        <v>418.82</v>
      </c>
      <c r="S90" s="13" t="n">
        <f aca="false">R90-E90</f>
        <v>0.0199999999999818</v>
      </c>
    </row>
    <row r="91" customFormat="false" ht="15" hidden="false" customHeight="false" outlineLevel="0" collapsed="false">
      <c r="A91" s="8" t="s">
        <v>1067</v>
      </c>
      <c r="B91" s="10" t="str">
        <f aca="false">'Layout Mercado Libre'!C91</f>
        <v>Dabex XR Metformina 1000 mg 30 Tabletas</v>
      </c>
      <c r="C91" s="10" t="str">
        <f aca="false">IFERROR(LEFT('Layout Mercado Libre'!E91,FIND(" &gt; ",'Layout Mercado Libre'!E91)-1),"")</f>
        <v>Salud y Equipamiento Médico</v>
      </c>
      <c r="D91" s="12" t="n">
        <v>402.54</v>
      </c>
      <c r="E91" s="13" t="n">
        <f aca="false">D91+Parámetros!$B$5</f>
        <v>406.54</v>
      </c>
      <c r="F91" s="3" t="n">
        <f aca="false">IF(C91="",Parámetros!$B$9,IFERROR(VLOOKUP(C91,Parámetros!$A$20:$B$23,2,FALSE()),Parámetros!$B$9))</f>
        <v>0.14</v>
      </c>
      <c r="G91" s="13" t="n">
        <f aca="false">ROUNDUP((E91+Parámetros!$C$13)/(1-F91),0)</f>
        <v>502</v>
      </c>
      <c r="H91" s="13" t="n">
        <f aca="false">ROUNDUP((E91+Parámetros!$C$14)/(1-F91),0)</f>
        <v>508</v>
      </c>
      <c r="I91" s="13" t="n">
        <f aca="false">ROUNDUP((E91+Parámetros!$C$15)/(1-F91),0)</f>
        <v>516</v>
      </c>
      <c r="J91" s="13" t="n">
        <f aca="false">MAX(ROUNDUP((E91+Parámetros!$B$8)/(1-F91),0),Parámetros!$B$7)</f>
        <v>473</v>
      </c>
      <c r="K91" s="13" t="n">
        <f aca="false">IF(G91&lt;Parámetros!$B$13,G91,IF(H91&lt;Parámetros!$B$14,H91,IF(I91&lt;Parámetros!$B$15,I91,J91)))</f>
        <v>473</v>
      </c>
      <c r="L91" s="12"/>
      <c r="M91" s="12"/>
      <c r="N91" s="13" t="n">
        <f aca="false">IF(AND(ISNUMBER(M91),M91-Parámetros!$B$6&gt;=K91),M91-Parámetros!$B$6,K91)</f>
        <v>473</v>
      </c>
      <c r="O91" s="3" t="str">
        <f aca="false">IF(ISNUMBER(M91),N91/M91-1,"")</f>
        <v/>
      </c>
      <c r="P91" s="13" t="n">
        <f aca="false">VLOOKUP(N91,Parámetros!$A$13:$C$16,3,TRUE())</f>
        <v>0</v>
      </c>
      <c r="Q91" s="13" t="n">
        <f aca="false">IF(N91&gt;=Parámetros!$B$7,Parámetros!$B$8,0)</f>
        <v>0</v>
      </c>
      <c r="R91" s="13" t="n">
        <f aca="false">N91*(1-F91)-P91-Q91</f>
        <v>406.78</v>
      </c>
      <c r="S91" s="13" t="n">
        <f aca="false">R91-E91</f>
        <v>0.239999999999952</v>
      </c>
    </row>
    <row r="92" customFormat="false" ht="15" hidden="false" customHeight="false" outlineLevel="0" collapsed="false">
      <c r="A92" s="8" t="s">
        <v>1080</v>
      </c>
      <c r="B92" s="10" t="str">
        <f aca="false">'Layout Mercado Libre'!C92</f>
        <v>Venalot Depot Troxerutina Cumarina 180 mg/30 mg 30 Tabletas</v>
      </c>
      <c r="C92" s="10" t="str">
        <f aca="false">IFERROR(LEFT('Layout Mercado Libre'!E92,FIND(" &gt; ",'Layout Mercado Libre'!E92)-1),"")</f>
        <v>Salud y Equipamiento Médico</v>
      </c>
      <c r="D92" s="12" t="n">
        <v>500</v>
      </c>
      <c r="E92" s="13" t="n">
        <f aca="false">D92+Parámetros!$B$5</f>
        <v>504</v>
      </c>
      <c r="F92" s="3" t="n">
        <f aca="false">IF(C92="",Parámetros!$B$9,IFERROR(VLOOKUP(C92,Parámetros!$A$20:$B$23,2,FALSE()),Parámetros!$B$9))</f>
        <v>0.14</v>
      </c>
      <c r="G92" s="13" t="n">
        <f aca="false">ROUNDUP((E92+Parámetros!$C$13)/(1-F92),0)</f>
        <v>616</v>
      </c>
      <c r="H92" s="13" t="n">
        <f aca="false">ROUNDUP((E92+Parámetros!$C$14)/(1-F92),0)</f>
        <v>621</v>
      </c>
      <c r="I92" s="13" t="n">
        <f aca="false">ROUNDUP((E92+Parámetros!$C$15)/(1-F92),0)</f>
        <v>630</v>
      </c>
      <c r="J92" s="13" t="n">
        <f aca="false">MAX(ROUNDUP((E92+Parámetros!$B$8)/(1-F92),0),Parámetros!$B$7)</f>
        <v>587</v>
      </c>
      <c r="K92" s="13" t="n">
        <f aca="false">IF(G92&lt;Parámetros!$B$13,G92,IF(H92&lt;Parámetros!$B$14,H92,IF(I92&lt;Parámetros!$B$15,I92,J92)))</f>
        <v>587</v>
      </c>
      <c r="L92" s="12"/>
      <c r="M92" s="12"/>
      <c r="N92" s="13" t="n">
        <f aca="false">IF(AND(ISNUMBER(M92),M92-Parámetros!$B$6&gt;=K92),M92-Parámetros!$B$6,K92)</f>
        <v>587</v>
      </c>
      <c r="O92" s="3" t="str">
        <f aca="false">IF(ISNUMBER(M92),N92/M92-1,"")</f>
        <v/>
      </c>
      <c r="P92" s="13" t="n">
        <f aca="false">VLOOKUP(N92,Parámetros!$A$13:$C$16,3,TRUE())</f>
        <v>0</v>
      </c>
      <c r="Q92" s="13" t="n">
        <f aca="false">IF(N92&gt;=Parámetros!$B$7,Parámetros!$B$8,0)</f>
        <v>0</v>
      </c>
      <c r="R92" s="13" t="n">
        <f aca="false">N92*(1-F92)-P92-Q92</f>
        <v>504.82</v>
      </c>
      <c r="S92" s="13" t="n">
        <f aca="false">R92-E92</f>
        <v>0.819999999999993</v>
      </c>
    </row>
    <row r="93" customFormat="false" ht="15" hidden="false" customHeight="false" outlineLevel="0" collapsed="false">
      <c r="A93" s="8" t="s">
        <v>1091</v>
      </c>
      <c r="B93" s="10" t="str">
        <f aca="false">'Layout Mercado Libre'!C93</f>
        <v>Riopan Gel Magaldrato Dimeticona 10 ml 20 Sobres</v>
      </c>
      <c r="C93" s="10" t="str">
        <f aca="false">IFERROR(LEFT('Layout Mercado Libre'!E93,FIND(" &gt; ",'Layout Mercado Libre'!E93)-1),"")</f>
        <v>Salud y Equipamiento Médico</v>
      </c>
      <c r="D93" s="12" t="n">
        <v>233.66</v>
      </c>
      <c r="E93" s="13" t="n">
        <f aca="false">D93+Parámetros!$B$5</f>
        <v>237.66</v>
      </c>
      <c r="F93" s="3" t="n">
        <f aca="false">IF(C93="",Parámetros!$B$9,IFERROR(VLOOKUP(C93,Parámetros!$A$20:$B$23,2,FALSE()),Parámetros!$B$9))</f>
        <v>0.14</v>
      </c>
      <c r="G93" s="13" t="n">
        <f aca="false">ROUNDUP((E93+Parámetros!$C$13)/(1-F93),0)</f>
        <v>306</v>
      </c>
      <c r="H93" s="13" t="n">
        <f aca="false">ROUNDUP((E93+Parámetros!$C$14)/(1-F93),0)</f>
        <v>312</v>
      </c>
      <c r="I93" s="13" t="n">
        <f aca="false">ROUNDUP((E93+Parámetros!$C$15)/(1-F93),0)</f>
        <v>320</v>
      </c>
      <c r="J93" s="13" t="n">
        <f aca="false">MAX(ROUNDUP((E93+Parámetros!$B$8)/(1-F93),0),Parámetros!$B$7)</f>
        <v>299</v>
      </c>
      <c r="K93" s="13" t="n">
        <f aca="false">IF(G93&lt;Parámetros!$B$13,G93,IF(H93&lt;Parámetros!$B$14,H93,IF(I93&lt;Parámetros!$B$15,I93,J93)))</f>
        <v>299</v>
      </c>
      <c r="L93" s="12"/>
      <c r="M93" s="12"/>
      <c r="N93" s="13" t="n">
        <f aca="false">IF(AND(ISNUMBER(M93),M93-Parámetros!$B$6&gt;=K93),M93-Parámetros!$B$6,K93)</f>
        <v>299</v>
      </c>
      <c r="O93" s="3" t="str">
        <f aca="false">IF(ISNUMBER(M93),N93/M93-1,"")</f>
        <v/>
      </c>
      <c r="P93" s="13" t="n">
        <f aca="false">VLOOKUP(N93,Parámetros!$A$13:$C$16,3,TRUE())</f>
        <v>0</v>
      </c>
      <c r="Q93" s="13" t="n">
        <f aca="false">IF(N93&gt;=Parámetros!$B$7,Parámetros!$B$8,0)</f>
        <v>0</v>
      </c>
      <c r="R93" s="13" t="n">
        <f aca="false">N93*(1-F93)-P93-Q93</f>
        <v>257.14</v>
      </c>
      <c r="S93" s="13" t="n">
        <f aca="false">R93-E93</f>
        <v>19.48</v>
      </c>
    </row>
    <row r="94" customFormat="false" ht="15" hidden="false" customHeight="false" outlineLevel="0" collapsed="false">
      <c r="A94" s="8" t="s">
        <v>1104</v>
      </c>
      <c r="B94" s="10" t="str">
        <f aca="false">'Layout Mercado Libre'!C94</f>
        <v>Fosfocil GU Fosfomicina Granulado 3 g 1 Sobre</v>
      </c>
      <c r="C94" s="10" t="str">
        <f aca="false">IFERROR(LEFT('Layout Mercado Libre'!E94,FIND(" &gt; ",'Layout Mercado Libre'!E94)-1),"")</f>
        <v>Salud y Equipamiento Médico</v>
      </c>
      <c r="D94" s="12" t="n">
        <v>427</v>
      </c>
      <c r="E94" s="13" t="n">
        <f aca="false">D94+Parámetros!$B$5</f>
        <v>431</v>
      </c>
      <c r="F94" s="3" t="n">
        <f aca="false">IF(C94="",Parámetros!$B$9,IFERROR(VLOOKUP(C94,Parámetros!$A$20:$B$23,2,FALSE()),Parámetros!$B$9))</f>
        <v>0.14</v>
      </c>
      <c r="G94" s="13" t="n">
        <f aca="false">ROUNDUP((E94+Parámetros!$C$13)/(1-F94),0)</f>
        <v>531</v>
      </c>
      <c r="H94" s="13" t="n">
        <f aca="false">ROUNDUP((E94+Parámetros!$C$14)/(1-F94),0)</f>
        <v>537</v>
      </c>
      <c r="I94" s="13" t="n">
        <f aca="false">ROUNDUP((E94+Parámetros!$C$15)/(1-F94),0)</f>
        <v>545</v>
      </c>
      <c r="J94" s="13" t="n">
        <f aca="false">MAX(ROUNDUP((E94+Parámetros!$B$8)/(1-F94),0),Parámetros!$B$7)</f>
        <v>502</v>
      </c>
      <c r="K94" s="13" t="n">
        <f aca="false">IF(G94&lt;Parámetros!$B$13,G94,IF(H94&lt;Parámetros!$B$14,H94,IF(I94&lt;Parámetros!$B$15,I94,J94)))</f>
        <v>502</v>
      </c>
      <c r="L94" s="12"/>
      <c r="M94" s="12"/>
      <c r="N94" s="13" t="n">
        <f aca="false">IF(AND(ISNUMBER(M94),M94-Parámetros!$B$6&gt;=K94),M94-Parámetros!$B$6,K94)</f>
        <v>502</v>
      </c>
      <c r="O94" s="3" t="str">
        <f aca="false">IF(ISNUMBER(M94),N94/M94-1,"")</f>
        <v/>
      </c>
      <c r="P94" s="13" t="n">
        <f aca="false">VLOOKUP(N94,Parámetros!$A$13:$C$16,3,TRUE())</f>
        <v>0</v>
      </c>
      <c r="Q94" s="13" t="n">
        <f aca="false">IF(N94&gt;=Parámetros!$B$7,Parámetros!$B$8,0)</f>
        <v>0</v>
      </c>
      <c r="R94" s="13" t="n">
        <f aca="false">N94*(1-F94)-P94-Q94</f>
        <v>431.72</v>
      </c>
      <c r="S94" s="13" t="n">
        <f aca="false">R94-E94</f>
        <v>0.71999999999997</v>
      </c>
    </row>
    <row r="95" customFormat="false" ht="15" hidden="false" customHeight="false" outlineLevel="0" collapsed="false">
      <c r="A95" s="8" t="s">
        <v>1117</v>
      </c>
      <c r="B95" s="10" t="str">
        <f aca="false">'Layout Mercado Libre'!C95</f>
        <v>Neurobion DC Doble Cámara 10 mg 3 Jeringas Prellenadas</v>
      </c>
      <c r="C95" s="10" t="str">
        <f aca="false">IFERROR(LEFT('Layout Mercado Libre'!E95,FIND(" &gt; ",'Layout Mercado Libre'!E95)-1),"")</f>
        <v>Salud y Equipamiento Médico</v>
      </c>
      <c r="D95" s="12" t="n">
        <v>364.59</v>
      </c>
      <c r="E95" s="13" t="n">
        <f aca="false">D95+Parámetros!$B$5</f>
        <v>368.59</v>
      </c>
      <c r="F95" s="3" t="n">
        <f aca="false">IF(C95="",Parámetros!$B$9,IFERROR(VLOOKUP(C95,Parámetros!$A$20:$B$23,2,FALSE()),Parámetros!$B$9))</f>
        <v>0.14</v>
      </c>
      <c r="G95" s="13" t="n">
        <f aca="false">ROUNDUP((E95+Parámetros!$C$13)/(1-F95),0)</f>
        <v>458</v>
      </c>
      <c r="H95" s="13" t="n">
        <f aca="false">ROUNDUP((E95+Parámetros!$C$14)/(1-F95),0)</f>
        <v>464</v>
      </c>
      <c r="I95" s="13" t="n">
        <f aca="false">ROUNDUP((E95+Parámetros!$C$15)/(1-F95),0)</f>
        <v>472</v>
      </c>
      <c r="J95" s="13" t="n">
        <f aca="false">MAX(ROUNDUP((E95+Parámetros!$B$8)/(1-F95),0),Parámetros!$B$7)</f>
        <v>429</v>
      </c>
      <c r="K95" s="13" t="n">
        <f aca="false">IF(G95&lt;Parámetros!$B$13,G95,IF(H95&lt;Parámetros!$B$14,H95,IF(I95&lt;Parámetros!$B$15,I95,J95)))</f>
        <v>429</v>
      </c>
      <c r="L95" s="12"/>
      <c r="M95" s="12"/>
      <c r="N95" s="13" t="n">
        <f aca="false">IF(AND(ISNUMBER(M95),M95-Parámetros!$B$6&gt;=K95),M95-Parámetros!$B$6,K95)</f>
        <v>429</v>
      </c>
      <c r="O95" s="3" t="str">
        <f aca="false">IF(ISNUMBER(M95),N95/M95-1,"")</f>
        <v/>
      </c>
      <c r="P95" s="13" t="n">
        <f aca="false">VLOOKUP(N95,Parámetros!$A$13:$C$16,3,TRUE())</f>
        <v>0</v>
      </c>
      <c r="Q95" s="13" t="n">
        <f aca="false">IF(N95&gt;=Parámetros!$B$7,Parámetros!$B$8,0)</f>
        <v>0</v>
      </c>
      <c r="R95" s="13" t="n">
        <f aca="false">N95*(1-F95)-P95-Q95</f>
        <v>368.94</v>
      </c>
      <c r="S95" s="13" t="n">
        <f aca="false">R95-E95</f>
        <v>0.350000000000023</v>
      </c>
    </row>
    <row r="96" customFormat="false" ht="15" hidden="false" customHeight="false" outlineLevel="0" collapsed="false">
      <c r="A96" s="8" t="s">
        <v>1126</v>
      </c>
      <c r="B96" s="10" t="str">
        <f aca="false">'Layout Mercado Libre'!C96</f>
        <v>Pañales KleenBebé Suavelastic Recién Nacido Etapa 1 20 Pzas</v>
      </c>
      <c r="C96" s="10" t="str">
        <f aca="false">IFERROR(LEFT('Layout Mercado Libre'!E96,FIND(" &gt; ",'Layout Mercado Libre'!E96)-1),"")</f>
        <v>Bebés</v>
      </c>
      <c r="D96" s="12" t="n">
        <v>39.85</v>
      </c>
      <c r="E96" s="13" t="n">
        <f aca="false">D96+Parámetros!$B$5</f>
        <v>43.85</v>
      </c>
      <c r="F96" s="3" t="n">
        <f aca="false">IF(C96="",Parámetros!$B$9,IFERROR(VLOOKUP(C96,Parámetros!$A$20:$B$23,2,FALSE()),Parámetros!$B$9))</f>
        <v>0.15</v>
      </c>
      <c r="G96" s="13" t="n">
        <f aca="false">ROUNDUP((E96+Parámetros!$C$13)/(1-F96),0)</f>
        <v>81</v>
      </c>
      <c r="H96" s="13" t="n">
        <f aca="false">ROUNDUP((E96+Parámetros!$C$14)/(1-F96),0)</f>
        <v>87</v>
      </c>
      <c r="I96" s="13" t="n">
        <f aca="false">ROUNDUP((E96+Parámetros!$C$15)/(1-F96),0)</f>
        <v>96</v>
      </c>
      <c r="J96" s="13" t="n">
        <f aca="false">MAX(ROUNDUP((E96+Parámetros!$B$8)/(1-F96),0),Parámetros!$B$7)</f>
        <v>299</v>
      </c>
      <c r="K96" s="13" t="n">
        <f aca="false">IF(G96&lt;Parámetros!$B$13,G96,IF(H96&lt;Parámetros!$B$14,H96,IF(I96&lt;Parámetros!$B$15,I96,J96)))</f>
        <v>81</v>
      </c>
      <c r="L96" s="12"/>
      <c r="M96" s="12"/>
      <c r="N96" s="13" t="n">
        <f aca="false">IF(AND(ISNUMBER(M96),M96-Parámetros!$B$6&gt;=K96),M96-Parámetros!$B$6,K96)</f>
        <v>81</v>
      </c>
      <c r="O96" s="3" t="str">
        <f aca="false">IF(ISNUMBER(M96),N96/M96-1,"")</f>
        <v/>
      </c>
      <c r="P96" s="13" t="n">
        <f aca="false">VLOOKUP(N96,Parámetros!$A$13:$C$16,3,TRUE())</f>
        <v>25</v>
      </c>
      <c r="Q96" s="13" t="n">
        <f aca="false">IF(N96&gt;=Parámetros!$B$7,Parámetros!$B$8,0)</f>
        <v>0</v>
      </c>
      <c r="R96" s="13" t="n">
        <f aca="false">N96*(1-F96)-P96-Q96</f>
        <v>43.85</v>
      </c>
      <c r="S96" s="13" t="n">
        <f aca="false">R96-E96</f>
        <v>0</v>
      </c>
    </row>
    <row r="97" customFormat="false" ht="15" hidden="false" customHeight="false" outlineLevel="0" collapsed="false">
      <c r="A97" s="8" t="s">
        <v>1136</v>
      </c>
      <c r="B97" s="10" t="str">
        <f aca="false">'Layout Mercado Libre'!C97</f>
        <v>Pepto Bismol Subsalicilato de Bismuto 262 mg 100 Tabletas</v>
      </c>
      <c r="C97" s="10" t="str">
        <f aca="false">IFERROR(LEFT('Layout Mercado Libre'!E97,FIND(" &gt; ",'Layout Mercado Libre'!E97)-1),"")</f>
        <v>Salud y Equipamiento Médico</v>
      </c>
      <c r="D97" s="12" t="n">
        <v>304.95</v>
      </c>
      <c r="E97" s="13" t="n">
        <f aca="false">D97+Parámetros!$B$5</f>
        <v>308.95</v>
      </c>
      <c r="F97" s="3" t="n">
        <f aca="false">IF(C97="",Parámetros!$B$9,IFERROR(VLOOKUP(C97,Parámetros!$A$20:$B$23,2,FALSE()),Parámetros!$B$9))</f>
        <v>0.14</v>
      </c>
      <c r="G97" s="13" t="n">
        <f aca="false">ROUNDUP((E97+Parámetros!$C$13)/(1-F97),0)</f>
        <v>389</v>
      </c>
      <c r="H97" s="13" t="n">
        <f aca="false">ROUNDUP((E97+Parámetros!$C$14)/(1-F97),0)</f>
        <v>395</v>
      </c>
      <c r="I97" s="13" t="n">
        <f aca="false">ROUNDUP((E97+Parámetros!$C$15)/(1-F97),0)</f>
        <v>403</v>
      </c>
      <c r="J97" s="13" t="n">
        <f aca="false">MAX(ROUNDUP((E97+Parámetros!$B$8)/(1-F97),0),Parámetros!$B$7)</f>
        <v>360</v>
      </c>
      <c r="K97" s="13" t="n">
        <f aca="false">IF(G97&lt;Parámetros!$B$13,G97,IF(H97&lt;Parámetros!$B$14,H97,IF(I97&lt;Parámetros!$B$15,I97,J97)))</f>
        <v>360</v>
      </c>
      <c r="L97" s="12"/>
      <c r="M97" s="12"/>
      <c r="N97" s="13" t="n">
        <f aca="false">IF(AND(ISNUMBER(M97),M97-Parámetros!$B$6&gt;=K97),M97-Parámetros!$B$6,K97)</f>
        <v>360</v>
      </c>
      <c r="O97" s="3" t="str">
        <f aca="false">IF(ISNUMBER(M97),N97/M97-1,"")</f>
        <v/>
      </c>
      <c r="P97" s="13" t="n">
        <f aca="false">VLOOKUP(N97,Parámetros!$A$13:$C$16,3,TRUE())</f>
        <v>0</v>
      </c>
      <c r="Q97" s="13" t="n">
        <f aca="false">IF(N97&gt;=Parámetros!$B$7,Parámetros!$B$8,0)</f>
        <v>0</v>
      </c>
      <c r="R97" s="13" t="n">
        <f aca="false">N97*(1-F97)-P97-Q97</f>
        <v>309.6</v>
      </c>
      <c r="S97" s="13" t="n">
        <f aca="false">R97-E97</f>
        <v>0.650000000000034</v>
      </c>
    </row>
    <row r="98" customFormat="false" ht="15" hidden="false" customHeight="false" outlineLevel="0" collapsed="false">
      <c r="A98" s="8" t="s">
        <v>1148</v>
      </c>
      <c r="B98" s="10" t="str">
        <f aca="false">'Layout Mercado Libre'!C98</f>
        <v>Scarpett K Betametasona Ketorolaco 0.5 mg/10 mg 20 Tabletas</v>
      </c>
      <c r="C98" s="10" t="str">
        <f aca="false">IFERROR(LEFT('Layout Mercado Libre'!E98,FIND(" &gt; ",'Layout Mercado Libre'!E98)-1),"")</f>
        <v>Salud y Equipamiento Médico</v>
      </c>
      <c r="D98" s="12" t="n">
        <v>57.95</v>
      </c>
      <c r="E98" s="13" t="n">
        <f aca="false">D98+Parámetros!$B$5</f>
        <v>61.95</v>
      </c>
      <c r="F98" s="3" t="n">
        <f aca="false">IF(C98="",Parámetros!$B$9,IFERROR(VLOOKUP(C98,Parámetros!$A$20:$B$23,2,FALSE()),Parámetros!$B$9))</f>
        <v>0.14</v>
      </c>
      <c r="G98" s="13" t="n">
        <f aca="false">ROUNDUP((E98+Parámetros!$C$13)/(1-F98),0)</f>
        <v>102</v>
      </c>
      <c r="H98" s="13" t="n">
        <f aca="false">ROUNDUP((E98+Parámetros!$C$14)/(1-F98),0)</f>
        <v>107</v>
      </c>
      <c r="I98" s="13" t="n">
        <f aca="false">ROUNDUP((E98+Parámetros!$C$15)/(1-F98),0)</f>
        <v>116</v>
      </c>
      <c r="J98" s="13" t="n">
        <f aca="false">MAX(ROUNDUP((E98+Parámetros!$B$8)/(1-F98),0),Parámetros!$B$7)</f>
        <v>299</v>
      </c>
      <c r="K98" s="13" t="n">
        <f aca="false">IF(G98&lt;Parámetros!$B$13,G98,IF(H98&lt;Parámetros!$B$14,H98,IF(I98&lt;Parámetros!$B$15,I98,J98)))</f>
        <v>107</v>
      </c>
      <c r="L98" s="12"/>
      <c r="M98" s="12"/>
      <c r="N98" s="13" t="n">
        <f aca="false">IF(AND(ISNUMBER(M98),M98-Parámetros!$B$6&gt;=K98),M98-Parámetros!$B$6,K98)</f>
        <v>107</v>
      </c>
      <c r="O98" s="3" t="str">
        <f aca="false">IF(ISNUMBER(M98),N98/M98-1,"")</f>
        <v/>
      </c>
      <c r="P98" s="13" t="n">
        <f aca="false">VLOOKUP(N98,Parámetros!$A$13:$C$16,3,TRUE())</f>
        <v>30</v>
      </c>
      <c r="Q98" s="13" t="n">
        <f aca="false">IF(N98&gt;=Parámetros!$B$7,Parámetros!$B$8,0)</f>
        <v>0</v>
      </c>
      <c r="R98" s="13" t="n">
        <f aca="false">N98*(1-F98)-P98-Q98</f>
        <v>62.02</v>
      </c>
      <c r="S98" s="13" t="n">
        <f aca="false">R98-E98</f>
        <v>0.0699999999999932</v>
      </c>
    </row>
    <row r="99" customFormat="false" ht="15" hidden="false" customHeight="false" outlineLevel="0" collapsed="false">
      <c r="A99" s="8" t="s">
        <v>1157</v>
      </c>
      <c r="B99" s="10" t="str">
        <f aca="false">'Layout Mercado Libre'!C99</f>
        <v>Fórmula Infantil Enfamil Premium Pro Select Etapa 1 800 g</v>
      </c>
      <c r="C99" s="10" t="str">
        <f aca="false">IFERROR(LEFT('Layout Mercado Libre'!E99,FIND(" &gt; ",'Layout Mercado Libre'!E99)-1),"")</f>
        <v>Bebés</v>
      </c>
      <c r="D99" s="12" t="n">
        <v>443.5</v>
      </c>
      <c r="E99" s="13" t="n">
        <f aca="false">D99+Parámetros!$B$5</f>
        <v>447.5</v>
      </c>
      <c r="F99" s="3" t="n">
        <f aca="false">IF(C99="",Parámetros!$B$9,IFERROR(VLOOKUP(C99,Parámetros!$A$20:$B$23,2,FALSE()),Parámetros!$B$9))</f>
        <v>0.15</v>
      </c>
      <c r="G99" s="13" t="n">
        <f aca="false">ROUNDUP((E99+Parámetros!$C$13)/(1-F99),0)</f>
        <v>556</v>
      </c>
      <c r="H99" s="13" t="n">
        <f aca="false">ROUNDUP((E99+Parámetros!$C$14)/(1-F99),0)</f>
        <v>562</v>
      </c>
      <c r="I99" s="13" t="n">
        <f aca="false">ROUNDUP((E99+Parámetros!$C$15)/(1-F99),0)</f>
        <v>570</v>
      </c>
      <c r="J99" s="13" t="n">
        <f aca="false">MAX(ROUNDUP((E99+Parámetros!$B$8)/(1-F99),0),Parámetros!$B$7)</f>
        <v>527</v>
      </c>
      <c r="K99" s="13" t="n">
        <f aca="false">IF(G99&lt;Parámetros!$B$13,G99,IF(H99&lt;Parámetros!$B$14,H99,IF(I99&lt;Parámetros!$B$15,I99,J99)))</f>
        <v>527</v>
      </c>
      <c r="L99" s="12"/>
      <c r="M99" s="12"/>
      <c r="N99" s="13" t="n">
        <f aca="false">IF(AND(ISNUMBER(M99),M99-Parámetros!$B$6&gt;=K99),M99-Parámetros!$B$6,K99)</f>
        <v>527</v>
      </c>
      <c r="O99" s="3" t="str">
        <f aca="false">IF(ISNUMBER(M99),N99/M99-1,"")</f>
        <v/>
      </c>
      <c r="P99" s="13" t="n">
        <f aca="false">VLOOKUP(N99,Parámetros!$A$13:$C$16,3,TRUE())</f>
        <v>0</v>
      </c>
      <c r="Q99" s="13" t="n">
        <f aca="false">IF(N99&gt;=Parámetros!$B$7,Parámetros!$B$8,0)</f>
        <v>0</v>
      </c>
      <c r="R99" s="13" t="n">
        <f aca="false">N99*(1-F99)-P99-Q99</f>
        <v>447.95</v>
      </c>
      <c r="S99" s="13" t="n">
        <f aca="false">R99-E99</f>
        <v>0.449999999999989</v>
      </c>
    </row>
    <row r="100" customFormat="false" ht="15" hidden="false" customHeight="false" outlineLevel="0" collapsed="false">
      <c r="A100" s="8" t="s">
        <v>1168</v>
      </c>
      <c r="B100" s="10" t="str">
        <f aca="false">'Layout Mercado Libre'!C100</f>
        <v>Autrin 600 Hierro y Vitaminas 36 Tabletas</v>
      </c>
      <c r="C100" s="10" t="str">
        <f aca="false">IFERROR(LEFT('Layout Mercado Libre'!E100,FIND(" &gt; ",'Layout Mercado Libre'!E100)-1),"")</f>
        <v>Salud y Equipamiento Médico</v>
      </c>
      <c r="D100" s="12" t="n">
        <v>357.91</v>
      </c>
      <c r="E100" s="13" t="n">
        <f aca="false">D100+Parámetros!$B$5</f>
        <v>361.91</v>
      </c>
      <c r="F100" s="3" t="n">
        <f aca="false">IF(C100="",Parámetros!$B$9,IFERROR(VLOOKUP(C100,Parámetros!$A$20:$B$23,2,FALSE()),Parámetros!$B$9))</f>
        <v>0.14</v>
      </c>
      <c r="G100" s="13" t="n">
        <f aca="false">ROUNDUP((E100+Parámetros!$C$13)/(1-F100),0)</f>
        <v>450</v>
      </c>
      <c r="H100" s="13" t="n">
        <f aca="false">ROUNDUP((E100+Parámetros!$C$14)/(1-F100),0)</f>
        <v>456</v>
      </c>
      <c r="I100" s="13" t="n">
        <f aca="false">ROUNDUP((E100+Parámetros!$C$15)/(1-F100),0)</f>
        <v>464</v>
      </c>
      <c r="J100" s="13" t="n">
        <f aca="false">MAX(ROUNDUP((E100+Parámetros!$B$8)/(1-F100),0),Parámetros!$B$7)</f>
        <v>421</v>
      </c>
      <c r="K100" s="13" t="n">
        <f aca="false">IF(G100&lt;Parámetros!$B$13,G100,IF(H100&lt;Parámetros!$B$14,H100,IF(I100&lt;Parámetros!$B$15,I100,J100)))</f>
        <v>421</v>
      </c>
      <c r="L100" s="12"/>
      <c r="M100" s="12"/>
      <c r="N100" s="13" t="n">
        <f aca="false">IF(AND(ISNUMBER(M100),M100-Parámetros!$B$6&gt;=K100),M100-Parámetros!$B$6,K100)</f>
        <v>421</v>
      </c>
      <c r="O100" s="3" t="str">
        <f aca="false">IF(ISNUMBER(M100),N100/M100-1,"")</f>
        <v/>
      </c>
      <c r="P100" s="13" t="n">
        <f aca="false">VLOOKUP(N100,Parámetros!$A$13:$C$16,3,TRUE())</f>
        <v>0</v>
      </c>
      <c r="Q100" s="13" t="n">
        <f aca="false">IF(N100&gt;=Parámetros!$B$7,Parámetros!$B$8,0)</f>
        <v>0</v>
      </c>
      <c r="R100" s="13" t="n">
        <f aca="false">N100*(1-F100)-P100-Q100</f>
        <v>362.06</v>
      </c>
      <c r="S100" s="13" t="n">
        <f aca="false">R100-E100</f>
        <v>0.149999999999977</v>
      </c>
    </row>
    <row r="101" customFormat="false" ht="15" hidden="false" customHeight="false" outlineLevel="0" collapsed="false">
      <c r="A101" s="8" t="s">
        <v>1182</v>
      </c>
      <c r="B101" s="10" t="str">
        <f aca="false">'Layout Mercado Libre'!C101</f>
        <v>Dorixina Flam Clonixinato de Lisina Diclofenaco 14 Tabletas</v>
      </c>
      <c r="C101" s="10" t="str">
        <f aca="false">IFERROR(LEFT('Layout Mercado Libre'!E101,FIND(" &gt; ",'Layout Mercado Libre'!E101)-1),"")</f>
        <v>Salud y Equipamiento Médico</v>
      </c>
      <c r="D101" s="12" t="n">
        <v>412.77</v>
      </c>
      <c r="E101" s="13" t="n">
        <f aca="false">D101+Parámetros!$B$5</f>
        <v>416.77</v>
      </c>
      <c r="F101" s="3" t="n">
        <f aca="false">IF(C101="",Parámetros!$B$9,IFERROR(VLOOKUP(C101,Parámetros!$A$20:$B$23,2,FALSE()),Parámetros!$B$9))</f>
        <v>0.14</v>
      </c>
      <c r="G101" s="13" t="n">
        <f aca="false">ROUNDUP((E101+Parámetros!$C$13)/(1-F101),0)</f>
        <v>514</v>
      </c>
      <c r="H101" s="13" t="n">
        <f aca="false">ROUNDUP((E101+Parámetros!$C$14)/(1-F101),0)</f>
        <v>520</v>
      </c>
      <c r="I101" s="13" t="n">
        <f aca="false">ROUNDUP((E101+Parámetros!$C$15)/(1-F101),0)</f>
        <v>528</v>
      </c>
      <c r="J101" s="13" t="n">
        <f aca="false">MAX(ROUNDUP((E101+Parámetros!$B$8)/(1-F101),0),Parámetros!$B$7)</f>
        <v>485</v>
      </c>
      <c r="K101" s="13" t="n">
        <f aca="false">IF(G101&lt;Parámetros!$B$13,G101,IF(H101&lt;Parámetros!$B$14,H101,IF(I101&lt;Parámetros!$B$15,I101,J101)))</f>
        <v>485</v>
      </c>
      <c r="L101" s="12"/>
      <c r="M101" s="12"/>
      <c r="N101" s="13" t="n">
        <f aca="false">IF(AND(ISNUMBER(M101),M101-Parámetros!$B$6&gt;=K101),M101-Parámetros!$B$6,K101)</f>
        <v>485</v>
      </c>
      <c r="O101" s="3" t="str">
        <f aca="false">IF(ISNUMBER(M101),N101/M101-1,"")</f>
        <v/>
      </c>
      <c r="P101" s="13" t="n">
        <f aca="false">VLOOKUP(N101,Parámetros!$A$13:$C$16,3,TRUE())</f>
        <v>0</v>
      </c>
      <c r="Q101" s="13" t="n">
        <f aca="false">IF(N101&gt;=Parámetros!$B$7,Parámetros!$B$8,0)</f>
        <v>0</v>
      </c>
      <c r="R101" s="13" t="n">
        <f aca="false">N101*(1-F101)-P101-Q101</f>
        <v>417.1</v>
      </c>
      <c r="S101" s="13" t="n">
        <f aca="false">R101-E101</f>
        <v>0.329999999999984</v>
      </c>
    </row>
    <row r="102" customFormat="false" ht="15" hidden="false" customHeight="false" outlineLevel="0" collapsed="false">
      <c r="A102" s="8" t="s">
        <v>1192</v>
      </c>
      <c r="B102" s="10" t="str">
        <f aca="false">'Layout Mercado Libre'!C102</f>
        <v>Pañales Huggies Supreme Unisex Etapa 3 36 Piezas</v>
      </c>
      <c r="C102" s="10" t="str">
        <f aca="false">IFERROR(LEFT('Layout Mercado Libre'!E102,FIND(" &gt; ",'Layout Mercado Libre'!E102)-1),"")</f>
        <v>Bebés</v>
      </c>
      <c r="D102" s="12" t="n">
        <v>201.44</v>
      </c>
      <c r="E102" s="13" t="n">
        <f aca="false">D102+Parámetros!$B$5</f>
        <v>205.44</v>
      </c>
      <c r="F102" s="3" t="n">
        <f aca="false">IF(C102="",Parámetros!$B$9,IFERROR(VLOOKUP(C102,Parámetros!$A$20:$B$23,2,FALSE()),Parámetros!$B$9))</f>
        <v>0.15</v>
      </c>
      <c r="G102" s="13" t="n">
        <f aca="false">ROUNDUP((E102+Parámetros!$C$13)/(1-F102),0)</f>
        <v>272</v>
      </c>
      <c r="H102" s="13" t="n">
        <f aca="false">ROUNDUP((E102+Parámetros!$C$14)/(1-F102),0)</f>
        <v>277</v>
      </c>
      <c r="I102" s="13" t="n">
        <f aca="false">ROUNDUP((E102+Parámetros!$C$15)/(1-F102),0)</f>
        <v>286</v>
      </c>
      <c r="J102" s="13" t="n">
        <f aca="false">MAX(ROUNDUP((E102+Parámetros!$B$8)/(1-F102),0),Parámetros!$B$7)</f>
        <v>299</v>
      </c>
      <c r="K102" s="13" t="n">
        <f aca="false">IF(G102&lt;Parámetros!$B$13,G102,IF(H102&lt;Parámetros!$B$14,H102,IF(I102&lt;Parámetros!$B$15,I102,J102)))</f>
        <v>286</v>
      </c>
      <c r="L102" s="12"/>
      <c r="M102" s="12"/>
      <c r="N102" s="13" t="n">
        <f aca="false">IF(AND(ISNUMBER(M102),M102-Parámetros!$B$6&gt;=K102),M102-Parámetros!$B$6,K102)</f>
        <v>286</v>
      </c>
      <c r="O102" s="3" t="str">
        <f aca="false">IF(ISNUMBER(M102),N102/M102-1,"")</f>
        <v/>
      </c>
      <c r="P102" s="13" t="n">
        <f aca="false">VLOOKUP(N102,Parámetros!$A$13:$C$16,3,TRUE())</f>
        <v>37</v>
      </c>
      <c r="Q102" s="13" t="n">
        <f aca="false">IF(N102&gt;=Parámetros!$B$7,Parámetros!$B$8,0)</f>
        <v>0</v>
      </c>
      <c r="R102" s="13" t="n">
        <f aca="false">N102*(1-F102)-P102-Q102</f>
        <v>206.1</v>
      </c>
      <c r="S102" s="13" t="n">
        <f aca="false">R102-E102</f>
        <v>0.659999999999997</v>
      </c>
    </row>
    <row r="103" customFormat="false" ht="15" hidden="false" customHeight="false" outlineLevel="0" collapsed="false">
      <c r="A103" s="8" t="s">
        <v>1199</v>
      </c>
      <c r="B103" s="10" t="str">
        <f aca="false">'Layout Mercado Libre'!C103</f>
        <v>Dolo-Neurobión Forte Diclofenaco Vitaminas B 10 Tabletas</v>
      </c>
      <c r="C103" s="10" t="str">
        <f aca="false">IFERROR(LEFT('Layout Mercado Libre'!E103,FIND(" &gt; ",'Layout Mercado Libre'!E103)-1),"")</f>
        <v>Salud y Equipamiento Médico</v>
      </c>
      <c r="D103" s="12" t="n">
        <v>206.98</v>
      </c>
      <c r="E103" s="13" t="n">
        <f aca="false">D103+Parámetros!$B$5</f>
        <v>210.98</v>
      </c>
      <c r="F103" s="3" t="n">
        <f aca="false">IF(C103="",Parámetros!$B$9,IFERROR(VLOOKUP(C103,Parámetros!$A$20:$B$23,2,FALSE()),Parámetros!$B$9))</f>
        <v>0.14</v>
      </c>
      <c r="G103" s="13" t="n">
        <f aca="false">ROUNDUP((E103+Parámetros!$C$13)/(1-F103),0)</f>
        <v>275</v>
      </c>
      <c r="H103" s="13" t="n">
        <f aca="false">ROUNDUP((E103+Parámetros!$C$14)/(1-F103),0)</f>
        <v>281</v>
      </c>
      <c r="I103" s="13" t="n">
        <f aca="false">ROUNDUP((E103+Parámetros!$C$15)/(1-F103),0)</f>
        <v>289</v>
      </c>
      <c r="J103" s="13" t="n">
        <f aca="false">MAX(ROUNDUP((E103+Parámetros!$B$8)/(1-F103),0),Parámetros!$B$7)</f>
        <v>299</v>
      </c>
      <c r="K103" s="13" t="n">
        <f aca="false">IF(G103&lt;Parámetros!$B$13,G103,IF(H103&lt;Parámetros!$B$14,H103,IF(I103&lt;Parámetros!$B$15,I103,J103)))</f>
        <v>289</v>
      </c>
      <c r="L103" s="12"/>
      <c r="M103" s="12"/>
      <c r="N103" s="13" t="n">
        <f aca="false">IF(AND(ISNUMBER(M103),M103-Parámetros!$B$6&gt;=K103),M103-Parámetros!$B$6,K103)</f>
        <v>289</v>
      </c>
      <c r="O103" s="3" t="str">
        <f aca="false">IF(ISNUMBER(M103),N103/M103-1,"")</f>
        <v/>
      </c>
      <c r="P103" s="13" t="n">
        <f aca="false">VLOOKUP(N103,Parámetros!$A$13:$C$16,3,TRUE())</f>
        <v>37</v>
      </c>
      <c r="Q103" s="13" t="n">
        <f aca="false">IF(N103&gt;=Parámetros!$B$7,Parámetros!$B$8,0)</f>
        <v>0</v>
      </c>
      <c r="R103" s="13" t="n">
        <f aca="false">N103*(1-F103)-P103-Q103</f>
        <v>211.54</v>
      </c>
      <c r="S103" s="13" t="n">
        <f aca="false">R103-E103</f>
        <v>0.560000000000002</v>
      </c>
    </row>
    <row r="104" customFormat="false" ht="15" hidden="false" customHeight="false" outlineLevel="0" collapsed="false">
      <c r="A104" s="8" t="s">
        <v>1211</v>
      </c>
      <c r="B104" s="10" t="str">
        <f aca="false">'Layout Mercado Libre'!C104</f>
        <v>Buscapina Compositum 10 mg/250 mg 36 Tabletas</v>
      </c>
      <c r="C104" s="10" t="str">
        <f aca="false">IFERROR(LEFT('Layout Mercado Libre'!E104,FIND(" &gt; ",'Layout Mercado Libre'!E104)-1),"")</f>
        <v>Salud y Equipamiento Médico</v>
      </c>
      <c r="D104" s="12" t="n">
        <v>383.33</v>
      </c>
      <c r="E104" s="13" t="n">
        <f aca="false">D104+Parámetros!$B$5</f>
        <v>387.33</v>
      </c>
      <c r="F104" s="3" t="n">
        <f aca="false">IF(C104="",Parámetros!$B$9,IFERROR(VLOOKUP(C104,Parámetros!$A$20:$B$23,2,FALSE()),Parámetros!$B$9))</f>
        <v>0.14</v>
      </c>
      <c r="G104" s="13" t="n">
        <f aca="false">ROUNDUP((E104+Parámetros!$C$13)/(1-F104),0)</f>
        <v>480</v>
      </c>
      <c r="H104" s="13" t="n">
        <f aca="false">ROUNDUP((E104+Parámetros!$C$14)/(1-F104),0)</f>
        <v>486</v>
      </c>
      <c r="I104" s="13" t="n">
        <f aca="false">ROUNDUP((E104+Parámetros!$C$15)/(1-F104),0)</f>
        <v>494</v>
      </c>
      <c r="J104" s="13" t="n">
        <f aca="false">MAX(ROUNDUP((E104+Parámetros!$B$8)/(1-F104),0),Parámetros!$B$7)</f>
        <v>451</v>
      </c>
      <c r="K104" s="13" t="n">
        <f aca="false">IF(G104&lt;Parámetros!$B$13,G104,IF(H104&lt;Parámetros!$B$14,H104,IF(I104&lt;Parámetros!$B$15,I104,J104)))</f>
        <v>451</v>
      </c>
      <c r="L104" s="12"/>
      <c r="M104" s="12"/>
      <c r="N104" s="13" t="n">
        <f aca="false">IF(AND(ISNUMBER(M104),M104-Parámetros!$B$6&gt;=K104),M104-Parámetros!$B$6,K104)</f>
        <v>451</v>
      </c>
      <c r="O104" s="3" t="str">
        <f aca="false">IF(ISNUMBER(M104),N104/M104-1,"")</f>
        <v/>
      </c>
      <c r="P104" s="13" t="n">
        <f aca="false">VLOOKUP(N104,Parámetros!$A$13:$C$16,3,TRUE())</f>
        <v>0</v>
      </c>
      <c r="Q104" s="13" t="n">
        <f aca="false">IF(N104&gt;=Parámetros!$B$7,Parámetros!$B$8,0)</f>
        <v>0</v>
      </c>
      <c r="R104" s="13" t="n">
        <f aca="false">N104*(1-F104)-P104-Q104</f>
        <v>387.86</v>
      </c>
      <c r="S104" s="13" t="n">
        <f aca="false">R104-E104</f>
        <v>0.53000000000003</v>
      </c>
    </row>
    <row r="105" customFormat="false" ht="15" hidden="false" customHeight="false" outlineLevel="0" collapsed="false">
      <c r="A105" s="8" t="s">
        <v>1222</v>
      </c>
      <c r="B105" s="10" t="str">
        <f aca="false">'Layout Mercado Libre'!C105</f>
        <v>Tempra Gotas Pediátricas Paracetamol 100 mg/ml 30 ml</v>
      </c>
      <c r="C105" s="10" t="str">
        <f aca="false">IFERROR(LEFT('Layout Mercado Libre'!E105,FIND(" &gt; ",'Layout Mercado Libre'!E105)-1),"")</f>
        <v>Salud y Equipamiento Médico</v>
      </c>
      <c r="D105" s="12" t="n">
        <v>156.88</v>
      </c>
      <c r="E105" s="13" t="n">
        <f aca="false">D105+Parámetros!$B$5</f>
        <v>160.88</v>
      </c>
      <c r="F105" s="3" t="n">
        <f aca="false">IF(C105="",Parámetros!$B$9,IFERROR(VLOOKUP(C105,Parámetros!$A$20:$B$23,2,FALSE()),Parámetros!$B$9))</f>
        <v>0.14</v>
      </c>
      <c r="G105" s="13" t="n">
        <f aca="false">ROUNDUP((E105+Parámetros!$C$13)/(1-F105),0)</f>
        <v>217</v>
      </c>
      <c r="H105" s="13" t="n">
        <f aca="false">ROUNDUP((E105+Parámetros!$C$14)/(1-F105),0)</f>
        <v>222</v>
      </c>
      <c r="I105" s="13" t="n">
        <f aca="false">ROUNDUP((E105+Parámetros!$C$15)/(1-F105),0)</f>
        <v>231</v>
      </c>
      <c r="J105" s="13" t="n">
        <f aca="false">MAX(ROUNDUP((E105+Parámetros!$B$8)/(1-F105),0),Parámetros!$B$7)</f>
        <v>299</v>
      </c>
      <c r="K105" s="13" t="n">
        <f aca="false">IF(G105&lt;Parámetros!$B$13,G105,IF(H105&lt;Parámetros!$B$14,H105,IF(I105&lt;Parámetros!$B$15,I105,J105)))</f>
        <v>231</v>
      </c>
      <c r="L105" s="12"/>
      <c r="M105" s="12"/>
      <c r="N105" s="13" t="n">
        <f aca="false">IF(AND(ISNUMBER(M105),M105-Parámetros!$B$6&gt;=K105),M105-Parámetros!$B$6,K105)</f>
        <v>231</v>
      </c>
      <c r="O105" s="3" t="str">
        <f aca="false">IF(ISNUMBER(M105),N105/M105-1,"")</f>
        <v/>
      </c>
      <c r="P105" s="13" t="n">
        <f aca="false">VLOOKUP(N105,Parámetros!$A$13:$C$16,3,TRUE())</f>
        <v>37</v>
      </c>
      <c r="Q105" s="13" t="n">
        <f aca="false">IF(N105&gt;=Parámetros!$B$7,Parámetros!$B$8,0)</f>
        <v>0</v>
      </c>
      <c r="R105" s="13" t="n">
        <f aca="false">N105*(1-F105)-P105-Q105</f>
        <v>161.66</v>
      </c>
      <c r="S105" s="13" t="n">
        <f aca="false">R105-E105</f>
        <v>0.780000000000001</v>
      </c>
    </row>
    <row r="106" customFormat="false" ht="15" hidden="false" customHeight="false" outlineLevel="0" collapsed="false">
      <c r="A106" s="8" t="s">
        <v>1236</v>
      </c>
      <c r="B106" s="10" t="str">
        <f aca="false">'Layout Mercado Libre'!C106</f>
        <v>Toallitas Húmedas Huggies Cuidado Hidratante 80 Piezas</v>
      </c>
      <c r="C106" s="10" t="str">
        <f aca="false">IFERROR(LEFT('Layout Mercado Libre'!E106,FIND(" &gt; ",'Layout Mercado Libre'!E106)-1),"")</f>
        <v>Bebés</v>
      </c>
      <c r="D106" s="12" t="n">
        <v>31.77</v>
      </c>
      <c r="E106" s="13" t="n">
        <f aca="false">D106+Parámetros!$B$5</f>
        <v>35.77</v>
      </c>
      <c r="F106" s="3" t="n">
        <f aca="false">IF(C106="",Parámetros!$B$9,IFERROR(VLOOKUP(C106,Parámetros!$A$20:$B$23,2,FALSE()),Parámetros!$B$9))</f>
        <v>0.15</v>
      </c>
      <c r="G106" s="13" t="n">
        <f aca="false">ROUNDUP((E106+Parámetros!$C$13)/(1-F106),0)</f>
        <v>72</v>
      </c>
      <c r="H106" s="13" t="n">
        <f aca="false">ROUNDUP((E106+Parámetros!$C$14)/(1-F106),0)</f>
        <v>78</v>
      </c>
      <c r="I106" s="13" t="n">
        <f aca="false">ROUNDUP((E106+Parámetros!$C$15)/(1-F106),0)</f>
        <v>86</v>
      </c>
      <c r="J106" s="13" t="n">
        <f aca="false">MAX(ROUNDUP((E106+Parámetros!$B$8)/(1-F106),0),Parámetros!$B$7)</f>
        <v>299</v>
      </c>
      <c r="K106" s="13" t="n">
        <f aca="false">IF(G106&lt;Parámetros!$B$13,G106,IF(H106&lt;Parámetros!$B$14,H106,IF(I106&lt;Parámetros!$B$15,I106,J106)))</f>
        <v>72</v>
      </c>
      <c r="L106" s="12"/>
      <c r="M106" s="12"/>
      <c r="N106" s="13" t="n">
        <f aca="false">IF(AND(ISNUMBER(M106),M106-Parámetros!$B$6&gt;=K106),M106-Parámetros!$B$6,K106)</f>
        <v>72</v>
      </c>
      <c r="O106" s="3" t="str">
        <f aca="false">IF(ISNUMBER(M106),N106/M106-1,"")</f>
        <v/>
      </c>
      <c r="P106" s="13" t="n">
        <f aca="false">VLOOKUP(N106,Parámetros!$A$13:$C$16,3,TRUE())</f>
        <v>25</v>
      </c>
      <c r="Q106" s="13" t="n">
        <f aca="false">IF(N106&gt;=Parámetros!$B$7,Parámetros!$B$8,0)</f>
        <v>0</v>
      </c>
      <c r="R106" s="13" t="n">
        <f aca="false">N106*(1-F106)-P106-Q106</f>
        <v>36.2</v>
      </c>
      <c r="S106" s="13" t="n">
        <f aca="false">R106-E106</f>
        <v>0.43</v>
      </c>
    </row>
    <row r="107" customFormat="false" ht="15" hidden="false" customHeight="false" outlineLevel="0" collapsed="false">
      <c r="A107" s="8" t="s">
        <v>1248</v>
      </c>
      <c r="B107" s="10" t="str">
        <f aca="false">'Layout Mercado Libre'!C107</f>
        <v>Magnesia Coyoacán Carbonato de Magnesio 7 g 3 Cubos</v>
      </c>
      <c r="C107" s="10" t="str">
        <f aca="false">IFERROR(LEFT('Layout Mercado Libre'!E107,FIND(" &gt; ",'Layout Mercado Libre'!E107)-1),"")</f>
        <v>Salud y Equipamiento Médico</v>
      </c>
      <c r="D107" s="12" t="n">
        <v>63.61</v>
      </c>
      <c r="E107" s="13" t="n">
        <f aca="false">D107+Parámetros!$B$5</f>
        <v>67.61</v>
      </c>
      <c r="F107" s="3" t="n">
        <f aca="false">IF(C107="",Parámetros!$B$9,IFERROR(VLOOKUP(C107,Parámetros!$A$20:$B$23,2,FALSE()),Parámetros!$B$9))</f>
        <v>0.14</v>
      </c>
      <c r="G107" s="13" t="n">
        <f aca="false">ROUNDUP((E107+Parámetros!$C$13)/(1-F107),0)</f>
        <v>108</v>
      </c>
      <c r="H107" s="13" t="n">
        <f aca="false">ROUNDUP((E107+Parámetros!$C$14)/(1-F107),0)</f>
        <v>114</v>
      </c>
      <c r="I107" s="13" t="n">
        <f aca="false">ROUNDUP((E107+Parámetros!$C$15)/(1-F107),0)</f>
        <v>122</v>
      </c>
      <c r="J107" s="13" t="n">
        <f aca="false">MAX(ROUNDUP((E107+Parámetros!$B$8)/(1-F107),0),Parámetros!$B$7)</f>
        <v>299</v>
      </c>
      <c r="K107" s="13" t="n">
        <f aca="false">IF(G107&lt;Parámetros!$B$13,G107,IF(H107&lt;Parámetros!$B$14,H107,IF(I107&lt;Parámetros!$B$15,I107,J107)))</f>
        <v>114</v>
      </c>
      <c r="L107" s="12"/>
      <c r="M107" s="12"/>
      <c r="N107" s="13" t="n">
        <f aca="false">IF(AND(ISNUMBER(M107),M107-Parámetros!$B$6&gt;=K107),M107-Parámetros!$B$6,K107)</f>
        <v>114</v>
      </c>
      <c r="O107" s="3" t="str">
        <f aca="false">IF(ISNUMBER(M107),N107/M107-1,"")</f>
        <v/>
      </c>
      <c r="P107" s="13" t="n">
        <f aca="false">VLOOKUP(N107,Parámetros!$A$13:$C$16,3,TRUE())</f>
        <v>30</v>
      </c>
      <c r="Q107" s="13" t="n">
        <f aca="false">IF(N107&gt;=Parámetros!$B$7,Parámetros!$B$8,0)</f>
        <v>0</v>
      </c>
      <c r="R107" s="13" t="n">
        <f aca="false">N107*(1-F107)-P107-Q107</f>
        <v>68.04</v>
      </c>
      <c r="S107" s="13" t="n">
        <f aca="false">R107-E107</f>
        <v>0.429999999999993</v>
      </c>
    </row>
    <row r="108" customFormat="false" ht="15" hidden="false" customHeight="false" outlineLevel="0" collapsed="false">
      <c r="A108" s="8" t="s">
        <v>1258</v>
      </c>
      <c r="B108" s="10" t="str">
        <f aca="false">'Layout Mercado Libre'!C108</f>
        <v>Prueba de Embarazo Clearblue Digital 1 Pieza</v>
      </c>
      <c r="C108" s="10" t="str">
        <f aca="false">IFERROR(LEFT('Layout Mercado Libre'!E108,FIND(" &gt; ",'Layout Mercado Libre'!E108)-1),"")</f>
        <v>Salud y Equipamiento Médico</v>
      </c>
      <c r="D108" s="12" t="n">
        <v>164.78</v>
      </c>
      <c r="E108" s="13" t="n">
        <f aca="false">D108+Parámetros!$B$5</f>
        <v>168.78</v>
      </c>
      <c r="F108" s="3" t="n">
        <f aca="false">IF(C108="",Parámetros!$B$9,IFERROR(VLOOKUP(C108,Parámetros!$A$20:$B$23,2,FALSE()),Parámetros!$B$9))</f>
        <v>0.14</v>
      </c>
      <c r="G108" s="13" t="n">
        <f aca="false">ROUNDUP((E108+Parámetros!$C$13)/(1-F108),0)</f>
        <v>226</v>
      </c>
      <c r="H108" s="13" t="n">
        <f aca="false">ROUNDUP((E108+Parámetros!$C$14)/(1-F108),0)</f>
        <v>232</v>
      </c>
      <c r="I108" s="13" t="n">
        <f aca="false">ROUNDUP((E108+Parámetros!$C$15)/(1-F108),0)</f>
        <v>240</v>
      </c>
      <c r="J108" s="13" t="n">
        <f aca="false">MAX(ROUNDUP((E108+Parámetros!$B$8)/(1-F108),0),Parámetros!$B$7)</f>
        <v>299</v>
      </c>
      <c r="K108" s="13" t="n">
        <f aca="false">IF(G108&lt;Parámetros!$B$13,G108,IF(H108&lt;Parámetros!$B$14,H108,IF(I108&lt;Parámetros!$B$15,I108,J108)))</f>
        <v>240</v>
      </c>
      <c r="L108" s="12"/>
      <c r="M108" s="12"/>
      <c r="N108" s="13" t="n">
        <f aca="false">IF(AND(ISNUMBER(M108),M108-Parámetros!$B$6&gt;=K108),M108-Parámetros!$B$6,K108)</f>
        <v>240</v>
      </c>
      <c r="O108" s="3" t="str">
        <f aca="false">IF(ISNUMBER(M108),N108/M108-1,"")</f>
        <v/>
      </c>
      <c r="P108" s="13" t="n">
        <f aca="false">VLOOKUP(N108,Parámetros!$A$13:$C$16,3,TRUE())</f>
        <v>37</v>
      </c>
      <c r="Q108" s="13" t="n">
        <f aca="false">IF(N108&gt;=Parámetros!$B$7,Parámetros!$B$8,0)</f>
        <v>0</v>
      </c>
      <c r="R108" s="13" t="n">
        <f aca="false">N108*(1-F108)-P108-Q108</f>
        <v>169.4</v>
      </c>
      <c r="S108" s="13" t="n">
        <f aca="false">R108-E108</f>
        <v>0.620000000000005</v>
      </c>
    </row>
    <row r="109" customFormat="false" ht="15" hidden="false" customHeight="false" outlineLevel="0" collapsed="false">
      <c r="A109" s="8" t="s">
        <v>1271</v>
      </c>
      <c r="B109" s="10" t="str">
        <f aca="false">'Layout Mercado Libre'!C109</f>
        <v>Asoflon LP Tamsulosina 0.4 mg 30 Cápsulas</v>
      </c>
      <c r="C109" s="10" t="str">
        <f aca="false">IFERROR(LEFT('Layout Mercado Libre'!E109,FIND(" &gt; ",'Layout Mercado Libre'!E109)-1),"")</f>
        <v>Salud y Equipamiento Médico</v>
      </c>
      <c r="D109" s="12" t="n">
        <v>1060.62</v>
      </c>
      <c r="E109" s="13" t="n">
        <f aca="false">D109+Parámetros!$B$5</f>
        <v>1064.62</v>
      </c>
      <c r="F109" s="3" t="n">
        <f aca="false">IF(C109="",Parámetros!$B$9,IFERROR(VLOOKUP(C109,Parámetros!$A$20:$B$23,2,FALSE()),Parámetros!$B$9))</f>
        <v>0.14</v>
      </c>
      <c r="G109" s="13" t="n">
        <f aca="false">ROUNDUP((E109+Parámetros!$C$13)/(1-F109),0)</f>
        <v>1267</v>
      </c>
      <c r="H109" s="13" t="n">
        <f aca="false">ROUNDUP((E109+Parámetros!$C$14)/(1-F109),0)</f>
        <v>1273</v>
      </c>
      <c r="I109" s="13" t="n">
        <f aca="false">ROUNDUP((E109+Parámetros!$C$15)/(1-F109),0)</f>
        <v>1281</v>
      </c>
      <c r="J109" s="13" t="n">
        <f aca="false">MAX(ROUNDUP((E109+Parámetros!$B$8)/(1-F109),0),Parámetros!$B$7)</f>
        <v>1238</v>
      </c>
      <c r="K109" s="13" t="n">
        <f aca="false">IF(G109&lt;Parámetros!$B$13,G109,IF(H109&lt;Parámetros!$B$14,H109,IF(I109&lt;Parámetros!$B$15,I109,J109)))</f>
        <v>1238</v>
      </c>
      <c r="L109" s="12"/>
      <c r="M109" s="12"/>
      <c r="N109" s="13" t="n">
        <f aca="false">IF(AND(ISNUMBER(M109),M109-Parámetros!$B$6&gt;=K109),M109-Parámetros!$B$6,K109)</f>
        <v>1238</v>
      </c>
      <c r="O109" s="3" t="str">
        <f aca="false">IF(ISNUMBER(M109),N109/M109-1,"")</f>
        <v/>
      </c>
      <c r="P109" s="13" t="n">
        <f aca="false">VLOOKUP(N109,Parámetros!$A$13:$C$16,3,TRUE())</f>
        <v>0</v>
      </c>
      <c r="Q109" s="13" t="n">
        <f aca="false">IF(N109&gt;=Parámetros!$B$7,Parámetros!$B$8,0)</f>
        <v>0</v>
      </c>
      <c r="R109" s="13" t="n">
        <f aca="false">N109*(1-F109)-P109-Q109</f>
        <v>1064.68</v>
      </c>
      <c r="S109" s="13" t="n">
        <f aca="false">R109-E109</f>
        <v>0.0600000000001728</v>
      </c>
    </row>
    <row r="110" customFormat="false" ht="15" hidden="false" customHeight="false" outlineLevel="0" collapsed="false">
      <c r="A110" s="8" t="s">
        <v>1285</v>
      </c>
      <c r="B110" s="10" t="str">
        <f aca="false">'Layout Mercado Libre'!C110</f>
        <v>Vagitrol V Metronidazol Nistatina Fluocinolona 10 Óvulos</v>
      </c>
      <c r="C110" s="10" t="str">
        <f aca="false">IFERROR(LEFT('Layout Mercado Libre'!E110,FIND(" &gt; ",'Layout Mercado Libre'!E110)-1),"")</f>
        <v>Salud y Equipamiento Médico</v>
      </c>
      <c r="D110" s="12" t="n">
        <v>390.42</v>
      </c>
      <c r="E110" s="13" t="n">
        <f aca="false">D110+Parámetros!$B$5</f>
        <v>394.42</v>
      </c>
      <c r="F110" s="3" t="n">
        <f aca="false">IF(C110="",Parámetros!$B$9,IFERROR(VLOOKUP(C110,Parámetros!$A$20:$B$23,2,FALSE()),Parámetros!$B$9))</f>
        <v>0.14</v>
      </c>
      <c r="G110" s="13" t="n">
        <f aca="false">ROUNDUP((E110+Parámetros!$C$13)/(1-F110),0)</f>
        <v>488</v>
      </c>
      <c r="H110" s="13" t="n">
        <f aca="false">ROUNDUP((E110+Parámetros!$C$14)/(1-F110),0)</f>
        <v>494</v>
      </c>
      <c r="I110" s="13" t="n">
        <f aca="false">ROUNDUP((E110+Parámetros!$C$15)/(1-F110),0)</f>
        <v>502</v>
      </c>
      <c r="J110" s="13" t="n">
        <f aca="false">MAX(ROUNDUP((E110+Parámetros!$B$8)/(1-F110),0),Parámetros!$B$7)</f>
        <v>459</v>
      </c>
      <c r="K110" s="13" t="n">
        <f aca="false">IF(G110&lt;Parámetros!$B$13,G110,IF(H110&lt;Parámetros!$B$14,H110,IF(I110&lt;Parámetros!$B$15,I110,J110)))</f>
        <v>459</v>
      </c>
      <c r="L110" s="12"/>
      <c r="M110" s="12"/>
      <c r="N110" s="13" t="n">
        <f aca="false">IF(AND(ISNUMBER(M110),M110-Parámetros!$B$6&gt;=K110),M110-Parámetros!$B$6,K110)</f>
        <v>459</v>
      </c>
      <c r="O110" s="3" t="str">
        <f aca="false">IF(ISNUMBER(M110),N110/M110-1,"")</f>
        <v/>
      </c>
      <c r="P110" s="13" t="n">
        <f aca="false">VLOOKUP(N110,Parámetros!$A$13:$C$16,3,TRUE())</f>
        <v>0</v>
      </c>
      <c r="Q110" s="13" t="n">
        <f aca="false">IF(N110&gt;=Parámetros!$B$7,Parámetros!$B$8,0)</f>
        <v>0</v>
      </c>
      <c r="R110" s="13" t="n">
        <f aca="false">N110*(1-F110)-P110-Q110</f>
        <v>394.74</v>
      </c>
      <c r="S110" s="13" t="n">
        <f aca="false">R110-E110</f>
        <v>0.319999999999993</v>
      </c>
    </row>
    <row r="111" customFormat="false" ht="15" hidden="false" customHeight="false" outlineLevel="0" collapsed="false">
      <c r="A111" s="8" t="s">
        <v>1300</v>
      </c>
      <c r="B111" s="10" t="str">
        <f aca="false">'Layout Mercado Libre'!C111</f>
        <v>Diprospan Hypak Betametasona Inyectable 1 Jeringa 1 ml</v>
      </c>
      <c r="C111" s="10" t="str">
        <f aca="false">IFERROR(LEFT('Layout Mercado Libre'!E111,FIND(" &gt; ",'Layout Mercado Libre'!E111)-1),"")</f>
        <v>Salud y Equipamiento Médico</v>
      </c>
      <c r="D111" s="12" t="n">
        <v>608.74</v>
      </c>
      <c r="E111" s="13" t="n">
        <f aca="false">D111+Parámetros!$B$5</f>
        <v>612.74</v>
      </c>
      <c r="F111" s="3" t="n">
        <f aca="false">IF(C111="",Parámetros!$B$9,IFERROR(VLOOKUP(C111,Parámetros!$A$20:$B$23,2,FALSE()),Parámetros!$B$9))</f>
        <v>0.14</v>
      </c>
      <c r="G111" s="13" t="n">
        <f aca="false">ROUNDUP((E111+Parámetros!$C$13)/(1-F111),0)</f>
        <v>742</v>
      </c>
      <c r="H111" s="13" t="n">
        <f aca="false">ROUNDUP((E111+Parámetros!$C$14)/(1-F111),0)</f>
        <v>748</v>
      </c>
      <c r="I111" s="13" t="n">
        <f aca="false">ROUNDUP((E111+Parámetros!$C$15)/(1-F111),0)</f>
        <v>756</v>
      </c>
      <c r="J111" s="13" t="n">
        <f aca="false">MAX(ROUNDUP((E111+Parámetros!$B$8)/(1-F111),0),Parámetros!$B$7)</f>
        <v>713</v>
      </c>
      <c r="K111" s="13" t="n">
        <f aca="false">IF(G111&lt;Parámetros!$B$13,G111,IF(H111&lt;Parámetros!$B$14,H111,IF(I111&lt;Parámetros!$B$15,I111,J111)))</f>
        <v>713</v>
      </c>
      <c r="L111" s="12"/>
      <c r="M111" s="12"/>
      <c r="N111" s="13" t="n">
        <f aca="false">IF(AND(ISNUMBER(M111),M111-Parámetros!$B$6&gt;=K111),M111-Parámetros!$B$6,K111)</f>
        <v>713</v>
      </c>
      <c r="O111" s="3" t="str">
        <f aca="false">IF(ISNUMBER(M111),N111/M111-1,"")</f>
        <v/>
      </c>
      <c r="P111" s="13" t="n">
        <f aca="false">VLOOKUP(N111,Parámetros!$A$13:$C$16,3,TRUE())</f>
        <v>0</v>
      </c>
      <c r="Q111" s="13" t="n">
        <f aca="false">IF(N111&gt;=Parámetros!$B$7,Parámetros!$B$8,0)</f>
        <v>0</v>
      </c>
      <c r="R111" s="13" t="n">
        <f aca="false">N111*(1-F111)-P111-Q111</f>
        <v>613.18</v>
      </c>
      <c r="S111" s="13" t="n">
        <f aca="false">R111-E111</f>
        <v>0.439999999999941</v>
      </c>
    </row>
    <row r="112" customFormat="false" ht="15" hidden="false" customHeight="false" outlineLevel="0" collapsed="false">
      <c r="A112" s="8" t="s">
        <v>1313</v>
      </c>
      <c r="B112" s="10" t="str">
        <f aca="false">'Layout Mercado Libre'!C112</f>
        <v>Tempra Jarabe Infantil Paracetamol 3.2 g/100 ml 120 ml</v>
      </c>
      <c r="C112" s="10" t="str">
        <f aca="false">IFERROR(LEFT('Layout Mercado Libre'!E112,FIND(" &gt; ",'Layout Mercado Libre'!E112)-1),"")</f>
        <v>Salud y Equipamiento Médico</v>
      </c>
      <c r="D112" s="12" t="n">
        <v>178.21</v>
      </c>
      <c r="E112" s="13" t="n">
        <f aca="false">D112+Parámetros!$B$5</f>
        <v>182.21</v>
      </c>
      <c r="F112" s="3" t="n">
        <f aca="false">IF(C112="",Parámetros!$B$9,IFERROR(VLOOKUP(C112,Parámetros!$A$20:$B$23,2,FALSE()),Parámetros!$B$9))</f>
        <v>0.14</v>
      </c>
      <c r="G112" s="13" t="n">
        <f aca="false">ROUNDUP((E112+Parámetros!$C$13)/(1-F112),0)</f>
        <v>241</v>
      </c>
      <c r="H112" s="13" t="n">
        <f aca="false">ROUNDUP((E112+Parámetros!$C$14)/(1-F112),0)</f>
        <v>247</v>
      </c>
      <c r="I112" s="13" t="n">
        <f aca="false">ROUNDUP((E112+Parámetros!$C$15)/(1-F112),0)</f>
        <v>255</v>
      </c>
      <c r="J112" s="13" t="n">
        <f aca="false">MAX(ROUNDUP((E112+Parámetros!$B$8)/(1-F112),0),Parámetros!$B$7)</f>
        <v>299</v>
      </c>
      <c r="K112" s="13" t="n">
        <f aca="false">IF(G112&lt;Parámetros!$B$13,G112,IF(H112&lt;Parámetros!$B$14,H112,IF(I112&lt;Parámetros!$B$15,I112,J112)))</f>
        <v>255</v>
      </c>
      <c r="L112" s="12"/>
      <c r="M112" s="12"/>
      <c r="N112" s="13" t="n">
        <f aca="false">IF(AND(ISNUMBER(M112),M112-Parámetros!$B$6&gt;=K112),M112-Parámetros!$B$6,K112)</f>
        <v>255</v>
      </c>
      <c r="O112" s="3" t="str">
        <f aca="false">IF(ISNUMBER(M112),N112/M112-1,"")</f>
        <v/>
      </c>
      <c r="P112" s="13" t="n">
        <f aca="false">VLOOKUP(N112,Parámetros!$A$13:$C$16,3,TRUE())</f>
        <v>37</v>
      </c>
      <c r="Q112" s="13" t="n">
        <f aca="false">IF(N112&gt;=Parámetros!$B$7,Parámetros!$B$8,0)</f>
        <v>0</v>
      </c>
      <c r="R112" s="13" t="n">
        <f aca="false">N112*(1-F112)-P112-Q112</f>
        <v>182.3</v>
      </c>
      <c r="S112" s="13" t="n">
        <f aca="false">R112-E112</f>
        <v>0.089999999999975</v>
      </c>
    </row>
    <row r="113" customFormat="false" ht="15" hidden="false" customHeight="false" outlineLevel="0" collapsed="false">
      <c r="A113" s="8" t="s">
        <v>1323</v>
      </c>
      <c r="B113" s="10" t="str">
        <f aca="false">'Layout Mercado Libre'!C113</f>
        <v>Ensure Líquido Abbott Sabor Fresa 237 ml</v>
      </c>
      <c r="C113" s="10" t="str">
        <f aca="false">IFERROR(LEFT('Layout Mercado Libre'!E113,FIND(" &gt; ",'Layout Mercado Libre'!E113)-1),"")</f>
        <v>Salud y Equipamiento Médico</v>
      </c>
      <c r="D113" s="12" t="n">
        <v>38.8</v>
      </c>
      <c r="E113" s="13" t="n">
        <f aca="false">D113+Parámetros!$B$5</f>
        <v>42.8</v>
      </c>
      <c r="F113" s="3" t="n">
        <f aca="false">IF(C113="",Parámetros!$B$9,IFERROR(VLOOKUP(C113,Parámetros!$A$20:$B$23,2,FALSE()),Parámetros!$B$9))</f>
        <v>0.14</v>
      </c>
      <c r="G113" s="13" t="n">
        <f aca="false">ROUNDUP((E113+Parámetros!$C$13)/(1-F113),0)</f>
        <v>79</v>
      </c>
      <c r="H113" s="13" t="n">
        <f aca="false">ROUNDUP((E113+Parámetros!$C$14)/(1-F113),0)</f>
        <v>85</v>
      </c>
      <c r="I113" s="13" t="n">
        <f aca="false">ROUNDUP((E113+Parámetros!$C$15)/(1-F113),0)</f>
        <v>93</v>
      </c>
      <c r="J113" s="13" t="n">
        <f aca="false">MAX(ROUNDUP((E113+Parámetros!$B$8)/(1-F113),0),Parámetros!$B$7)</f>
        <v>299</v>
      </c>
      <c r="K113" s="13" t="n">
        <f aca="false">IF(G113&lt;Parámetros!$B$13,G113,IF(H113&lt;Parámetros!$B$14,H113,IF(I113&lt;Parámetros!$B$15,I113,J113)))</f>
        <v>79</v>
      </c>
      <c r="L113" s="12"/>
      <c r="M113" s="12"/>
      <c r="N113" s="13" t="n">
        <f aca="false">IF(AND(ISNUMBER(M113),M113-Parámetros!$B$6&gt;=K113),M113-Parámetros!$B$6,K113)</f>
        <v>79</v>
      </c>
      <c r="O113" s="3" t="str">
        <f aca="false">IF(ISNUMBER(M113),N113/M113-1,"")</f>
        <v/>
      </c>
      <c r="P113" s="13" t="n">
        <f aca="false">VLOOKUP(N113,Parámetros!$A$13:$C$16,3,TRUE())</f>
        <v>25</v>
      </c>
      <c r="Q113" s="13" t="n">
        <f aca="false">IF(N113&gt;=Parámetros!$B$7,Parámetros!$B$8,0)</f>
        <v>0</v>
      </c>
      <c r="R113" s="13" t="n">
        <f aca="false">N113*(1-F113)-P113-Q113</f>
        <v>42.94</v>
      </c>
      <c r="S113" s="13" t="n">
        <f aca="false">R113-E113</f>
        <v>0.140000000000001</v>
      </c>
    </row>
    <row r="114" customFormat="false" ht="15" hidden="false" customHeight="false" outlineLevel="0" collapsed="false">
      <c r="A114" s="8" t="s">
        <v>1334</v>
      </c>
      <c r="B114" s="10" t="str">
        <f aca="false">'Layout Mercado Libre'!C114</f>
        <v>Similaxol 78 Fenolftaleína Amarilla 100 mg 50 Tabletas</v>
      </c>
      <c r="C114" s="10" t="str">
        <f aca="false">IFERROR(LEFT('Layout Mercado Libre'!E114,FIND(" &gt; ",'Layout Mercado Libre'!E114)-1),"")</f>
        <v>Salud y Equipamiento Médico</v>
      </c>
      <c r="D114" s="12" t="n">
        <v>67.08</v>
      </c>
      <c r="E114" s="13" t="n">
        <f aca="false">D114+Parámetros!$B$5</f>
        <v>71.08</v>
      </c>
      <c r="F114" s="3" t="n">
        <f aca="false">IF(C114="",Parámetros!$B$9,IFERROR(VLOOKUP(C114,Parámetros!$A$20:$B$23,2,FALSE()),Parámetros!$B$9))</f>
        <v>0.14</v>
      </c>
      <c r="G114" s="13" t="n">
        <f aca="false">ROUNDUP((E114+Parámetros!$C$13)/(1-F114),0)</f>
        <v>112</v>
      </c>
      <c r="H114" s="13" t="n">
        <f aca="false">ROUNDUP((E114+Parámetros!$C$14)/(1-F114),0)</f>
        <v>118</v>
      </c>
      <c r="I114" s="13" t="n">
        <f aca="false">ROUNDUP((E114+Parámetros!$C$15)/(1-F114),0)</f>
        <v>126</v>
      </c>
      <c r="J114" s="13" t="n">
        <f aca="false">MAX(ROUNDUP((E114+Parámetros!$B$8)/(1-F114),0),Parámetros!$B$7)</f>
        <v>299</v>
      </c>
      <c r="K114" s="13" t="n">
        <f aca="false">IF(G114&lt;Parámetros!$B$13,G114,IF(H114&lt;Parámetros!$B$14,H114,IF(I114&lt;Parámetros!$B$15,I114,J114)))</f>
        <v>118</v>
      </c>
      <c r="L114" s="12"/>
      <c r="M114" s="12"/>
      <c r="N114" s="13" t="n">
        <f aca="false">IF(AND(ISNUMBER(M114),M114-Parámetros!$B$6&gt;=K114),M114-Parámetros!$B$6,K114)</f>
        <v>118</v>
      </c>
      <c r="O114" s="3" t="str">
        <f aca="false">IF(ISNUMBER(M114),N114/M114-1,"")</f>
        <v/>
      </c>
      <c r="P114" s="13" t="n">
        <f aca="false">VLOOKUP(N114,Parámetros!$A$13:$C$16,3,TRUE())</f>
        <v>30</v>
      </c>
      <c r="Q114" s="13" t="n">
        <f aca="false">IF(N114&gt;=Parámetros!$B$7,Parámetros!$B$8,0)</f>
        <v>0</v>
      </c>
      <c r="R114" s="13" t="n">
        <f aca="false">N114*(1-F114)-P114-Q114</f>
        <v>71.48</v>
      </c>
      <c r="S114" s="13" t="n">
        <f aca="false">R114-E114</f>
        <v>0.400000000000006</v>
      </c>
    </row>
    <row r="115" customFormat="false" ht="15" hidden="false" customHeight="false" outlineLevel="0" collapsed="false">
      <c r="A115" s="8" t="s">
        <v>1347</v>
      </c>
      <c r="B115" s="10" t="str">
        <f aca="false">'Layout Mercado Libre'!C115</f>
        <v>Vasculflow Dobesilato Diosmina Hesperidina 30 Tabletas</v>
      </c>
      <c r="C115" s="10" t="str">
        <f aca="false">IFERROR(LEFT('Layout Mercado Libre'!E115,FIND(" &gt; ",'Layout Mercado Libre'!E115)-1),"")</f>
        <v>Salud y Equipamiento Médico</v>
      </c>
      <c r="D115" s="12" t="n">
        <v>724.04</v>
      </c>
      <c r="E115" s="13" t="n">
        <f aca="false">D115+Parámetros!$B$5</f>
        <v>728.04</v>
      </c>
      <c r="F115" s="3" t="n">
        <f aca="false">IF(C115="",Parámetros!$B$9,IFERROR(VLOOKUP(C115,Parámetros!$A$20:$B$23,2,FALSE()),Parámetros!$B$9))</f>
        <v>0.14</v>
      </c>
      <c r="G115" s="13" t="n">
        <f aca="false">ROUNDUP((E115+Parámetros!$C$13)/(1-F115),0)</f>
        <v>876</v>
      </c>
      <c r="H115" s="13" t="n">
        <f aca="false">ROUNDUP((E115+Parámetros!$C$14)/(1-F115),0)</f>
        <v>882</v>
      </c>
      <c r="I115" s="13" t="n">
        <f aca="false">ROUNDUP((E115+Parámetros!$C$15)/(1-F115),0)</f>
        <v>890</v>
      </c>
      <c r="J115" s="13" t="n">
        <f aca="false">MAX(ROUNDUP((E115+Parámetros!$B$8)/(1-F115),0),Parámetros!$B$7)</f>
        <v>847</v>
      </c>
      <c r="K115" s="13" t="n">
        <f aca="false">IF(G115&lt;Parámetros!$B$13,G115,IF(H115&lt;Parámetros!$B$14,H115,IF(I115&lt;Parámetros!$B$15,I115,J115)))</f>
        <v>847</v>
      </c>
      <c r="L115" s="12"/>
      <c r="M115" s="12"/>
      <c r="N115" s="13" t="n">
        <f aca="false">IF(AND(ISNUMBER(M115),M115-Parámetros!$B$6&gt;=K115),M115-Parámetros!$B$6,K115)</f>
        <v>847</v>
      </c>
      <c r="O115" s="3" t="str">
        <f aca="false">IF(ISNUMBER(M115),N115/M115-1,"")</f>
        <v/>
      </c>
      <c r="P115" s="13" t="n">
        <f aca="false">VLOOKUP(N115,Parámetros!$A$13:$C$16,3,TRUE())</f>
        <v>0</v>
      </c>
      <c r="Q115" s="13" t="n">
        <f aca="false">IF(N115&gt;=Parámetros!$B$7,Parámetros!$B$8,0)</f>
        <v>0</v>
      </c>
      <c r="R115" s="13" t="n">
        <f aca="false">N115*(1-F115)-P115-Q115</f>
        <v>728.42</v>
      </c>
      <c r="S115" s="13" t="n">
        <f aca="false">R115-E115</f>
        <v>0.379999999999995</v>
      </c>
    </row>
    <row r="116" customFormat="false" ht="15" hidden="false" customHeight="false" outlineLevel="0" collapsed="false">
      <c r="A116" s="8" t="s">
        <v>1357</v>
      </c>
      <c r="B116" s="10" t="str">
        <f aca="false">'Layout Mercado Libre'!C116</f>
        <v>Splash Tears Solución Oftálmica Lubricante 15 ml</v>
      </c>
      <c r="C116" s="10" t="str">
        <f aca="false">IFERROR(LEFT('Layout Mercado Libre'!E116,FIND(" &gt; ",'Layout Mercado Libre'!E116)-1),"")</f>
        <v>Salud y Equipamiento Médico</v>
      </c>
      <c r="D116" s="12" t="n">
        <v>137.67</v>
      </c>
      <c r="E116" s="13" t="n">
        <f aca="false">D116+Parámetros!$B$5</f>
        <v>141.67</v>
      </c>
      <c r="F116" s="3" t="n">
        <f aca="false">IF(C116="",Parámetros!$B$9,IFERROR(VLOOKUP(C116,Parámetros!$A$20:$B$23,2,FALSE()),Parámetros!$B$9))</f>
        <v>0.14</v>
      </c>
      <c r="G116" s="13" t="n">
        <f aca="false">ROUNDUP((E116+Parámetros!$C$13)/(1-F116),0)</f>
        <v>194</v>
      </c>
      <c r="H116" s="13" t="n">
        <f aca="false">ROUNDUP((E116+Parámetros!$C$14)/(1-F116),0)</f>
        <v>200</v>
      </c>
      <c r="I116" s="13" t="n">
        <f aca="false">ROUNDUP((E116+Parámetros!$C$15)/(1-F116),0)</f>
        <v>208</v>
      </c>
      <c r="J116" s="13" t="n">
        <f aca="false">MAX(ROUNDUP((E116+Parámetros!$B$8)/(1-F116),0),Parámetros!$B$7)</f>
        <v>299</v>
      </c>
      <c r="K116" s="13" t="n">
        <f aca="false">IF(G116&lt;Parámetros!$B$13,G116,IF(H116&lt;Parámetros!$B$14,H116,IF(I116&lt;Parámetros!$B$15,I116,J116)))</f>
        <v>208</v>
      </c>
      <c r="L116" s="12"/>
      <c r="M116" s="12"/>
      <c r="N116" s="13" t="n">
        <f aca="false">IF(AND(ISNUMBER(M116),M116-Parámetros!$B$6&gt;=K116),M116-Parámetros!$B$6,K116)</f>
        <v>208</v>
      </c>
      <c r="O116" s="3" t="str">
        <f aca="false">IF(ISNUMBER(M116),N116/M116-1,"")</f>
        <v/>
      </c>
      <c r="P116" s="13" t="n">
        <f aca="false">VLOOKUP(N116,Parámetros!$A$13:$C$16,3,TRUE())</f>
        <v>37</v>
      </c>
      <c r="Q116" s="13" t="n">
        <f aca="false">IF(N116&gt;=Parámetros!$B$7,Parámetros!$B$8,0)</f>
        <v>0</v>
      </c>
      <c r="R116" s="13" t="n">
        <f aca="false">N116*(1-F116)-P116-Q116</f>
        <v>141.88</v>
      </c>
      <c r="S116" s="13" t="n">
        <f aca="false">R116-E116</f>
        <v>0.210000000000008</v>
      </c>
    </row>
    <row r="117" customFormat="false" ht="15" hidden="false" customHeight="false" outlineLevel="0" collapsed="false">
      <c r="A117" s="8" t="s">
        <v>1370</v>
      </c>
      <c r="B117" s="10" t="str">
        <f aca="false">'Layout Mercado Libre'!C117</f>
        <v>Xigduo XR Dapagliflozina Metformina 10/1000 mg 28 Tabletas</v>
      </c>
      <c r="C117" s="10" t="str">
        <f aca="false">IFERROR(LEFT('Layout Mercado Libre'!E117,FIND(" &gt; ",'Layout Mercado Libre'!E117)-1),"")</f>
        <v>Salud y Equipamiento Médico</v>
      </c>
      <c r="D117" s="12" t="n">
        <v>1047.37</v>
      </c>
      <c r="E117" s="13" t="n">
        <f aca="false">D117+Parámetros!$B$5</f>
        <v>1051.37</v>
      </c>
      <c r="F117" s="3" t="n">
        <f aca="false">IF(C117="",Parámetros!$B$9,IFERROR(VLOOKUP(C117,Parámetros!$A$20:$B$23,2,FALSE()),Parámetros!$B$9))</f>
        <v>0.14</v>
      </c>
      <c r="G117" s="13" t="n">
        <f aca="false">ROUNDUP((E117+Parámetros!$C$13)/(1-F117),0)</f>
        <v>1252</v>
      </c>
      <c r="H117" s="13" t="n">
        <f aca="false">ROUNDUP((E117+Parámetros!$C$14)/(1-F117),0)</f>
        <v>1258</v>
      </c>
      <c r="I117" s="13" t="n">
        <f aca="false">ROUNDUP((E117+Parámetros!$C$15)/(1-F117),0)</f>
        <v>1266</v>
      </c>
      <c r="J117" s="13" t="n">
        <f aca="false">MAX(ROUNDUP((E117+Parámetros!$B$8)/(1-F117),0),Parámetros!$B$7)</f>
        <v>1223</v>
      </c>
      <c r="K117" s="13" t="n">
        <f aca="false">IF(G117&lt;Parámetros!$B$13,G117,IF(H117&lt;Parámetros!$B$14,H117,IF(I117&lt;Parámetros!$B$15,I117,J117)))</f>
        <v>1223</v>
      </c>
      <c r="L117" s="12"/>
      <c r="M117" s="12"/>
      <c r="N117" s="13" t="n">
        <f aca="false">IF(AND(ISNUMBER(M117),M117-Parámetros!$B$6&gt;=K117),M117-Parámetros!$B$6,K117)</f>
        <v>1223</v>
      </c>
      <c r="O117" s="3" t="str">
        <f aca="false">IF(ISNUMBER(M117),N117/M117-1,"")</f>
        <v/>
      </c>
      <c r="P117" s="13" t="n">
        <f aca="false">VLOOKUP(N117,Parámetros!$A$13:$C$16,3,TRUE())</f>
        <v>0</v>
      </c>
      <c r="Q117" s="13" t="n">
        <f aca="false">IF(N117&gt;=Parámetros!$B$7,Parámetros!$B$8,0)</f>
        <v>0</v>
      </c>
      <c r="R117" s="13" t="n">
        <f aca="false">N117*(1-F117)-P117-Q117</f>
        <v>1051.78</v>
      </c>
      <c r="S117" s="13" t="n">
        <f aca="false">R117-E117</f>
        <v>0.410000000000082</v>
      </c>
    </row>
    <row r="118" customFormat="false" ht="15" hidden="false" customHeight="false" outlineLevel="0" collapsed="false">
      <c r="A118" s="8" t="s">
        <v>1380</v>
      </c>
      <c r="B118" s="10" t="str">
        <f aca="false">'Layout Mercado Libre'!C118</f>
        <v>Ampigrin Adulto Ampicilina 500 mg 3 Frascos Ámpula</v>
      </c>
      <c r="C118" s="10" t="str">
        <f aca="false">IFERROR(LEFT('Layout Mercado Libre'!E118,FIND(" &gt; ",'Layout Mercado Libre'!E118)-1),"")</f>
        <v>Salud y Equipamiento Médico</v>
      </c>
      <c r="D118" s="12" t="n">
        <v>72.73</v>
      </c>
      <c r="E118" s="13" t="n">
        <f aca="false">D118+Parámetros!$B$5</f>
        <v>76.73</v>
      </c>
      <c r="F118" s="3" t="n">
        <f aca="false">IF(C118="",Parámetros!$B$9,IFERROR(VLOOKUP(C118,Parámetros!$A$20:$B$23,2,FALSE()),Parámetros!$B$9))</f>
        <v>0.14</v>
      </c>
      <c r="G118" s="13" t="n">
        <f aca="false">ROUNDUP((E118+Parámetros!$C$13)/(1-F118),0)</f>
        <v>119</v>
      </c>
      <c r="H118" s="13" t="n">
        <f aca="false">ROUNDUP((E118+Parámetros!$C$14)/(1-F118),0)</f>
        <v>125</v>
      </c>
      <c r="I118" s="13" t="n">
        <f aca="false">ROUNDUP((E118+Parámetros!$C$15)/(1-F118),0)</f>
        <v>133</v>
      </c>
      <c r="J118" s="13" t="n">
        <f aca="false">MAX(ROUNDUP((E118+Parámetros!$B$8)/(1-F118),0),Parámetros!$B$7)</f>
        <v>299</v>
      </c>
      <c r="K118" s="13" t="n">
        <f aca="false">IF(G118&lt;Parámetros!$B$13,G118,IF(H118&lt;Parámetros!$B$14,H118,IF(I118&lt;Parámetros!$B$15,I118,J118)))</f>
        <v>125</v>
      </c>
      <c r="L118" s="12"/>
      <c r="M118" s="12"/>
      <c r="N118" s="13" t="n">
        <f aca="false">IF(AND(ISNUMBER(M118),M118-Parámetros!$B$6&gt;=K118),M118-Parámetros!$B$6,K118)</f>
        <v>125</v>
      </c>
      <c r="O118" s="3" t="str">
        <f aca="false">IF(ISNUMBER(M118),N118/M118-1,"")</f>
        <v/>
      </c>
      <c r="P118" s="13" t="n">
        <f aca="false">VLOOKUP(N118,Parámetros!$A$13:$C$16,3,TRUE())</f>
        <v>30</v>
      </c>
      <c r="Q118" s="13" t="n">
        <f aca="false">IF(N118&gt;=Parámetros!$B$7,Parámetros!$B$8,0)</f>
        <v>0</v>
      </c>
      <c r="R118" s="13" t="n">
        <f aca="false">N118*(1-F118)-P118-Q118</f>
        <v>77.5</v>
      </c>
      <c r="S118" s="13" t="n">
        <f aca="false">R118-E118</f>
        <v>0.769999999999996</v>
      </c>
    </row>
    <row r="119" customFormat="false" ht="15" hidden="false" customHeight="false" outlineLevel="0" collapsed="false">
      <c r="A119" s="8" t="s">
        <v>1391</v>
      </c>
      <c r="B119" s="10" t="str">
        <f aca="false">'Layout Mercado Libre'!C119</f>
        <v>Glucerna Abbott Fresa Suplemento Líquido 237 ml</v>
      </c>
      <c r="C119" s="10" t="str">
        <f aca="false">IFERROR(LEFT('Layout Mercado Libre'!E119,FIND(" &gt; ",'Layout Mercado Libre'!E119)-1),"")</f>
        <v>Salud y Equipamiento Médico</v>
      </c>
      <c r="D119" s="12" t="n">
        <v>43.59</v>
      </c>
      <c r="E119" s="13" t="n">
        <f aca="false">D119+Parámetros!$B$5</f>
        <v>47.59</v>
      </c>
      <c r="F119" s="3" t="n">
        <f aca="false">IF(C119="",Parámetros!$B$9,IFERROR(VLOOKUP(C119,Parámetros!$A$20:$B$23,2,FALSE()),Parámetros!$B$9))</f>
        <v>0.14</v>
      </c>
      <c r="G119" s="13" t="n">
        <f aca="false">ROUNDUP((E119+Parámetros!$C$13)/(1-F119),0)</f>
        <v>85</v>
      </c>
      <c r="H119" s="13" t="n">
        <f aca="false">ROUNDUP((E119+Parámetros!$C$14)/(1-F119),0)</f>
        <v>91</v>
      </c>
      <c r="I119" s="13" t="n">
        <f aca="false">ROUNDUP((E119+Parámetros!$C$15)/(1-F119),0)</f>
        <v>99</v>
      </c>
      <c r="J119" s="13" t="n">
        <f aca="false">MAX(ROUNDUP((E119+Parámetros!$B$8)/(1-F119),0),Parámetros!$B$7)</f>
        <v>299</v>
      </c>
      <c r="K119" s="13" t="n">
        <f aca="false">IF(G119&lt;Parámetros!$B$13,G119,IF(H119&lt;Parámetros!$B$14,H119,IF(I119&lt;Parámetros!$B$15,I119,J119)))</f>
        <v>85</v>
      </c>
      <c r="L119" s="12"/>
      <c r="M119" s="12"/>
      <c r="N119" s="13" t="n">
        <f aca="false">IF(AND(ISNUMBER(M119),M119-Parámetros!$B$6&gt;=K119),M119-Parámetros!$B$6,K119)</f>
        <v>85</v>
      </c>
      <c r="O119" s="3" t="str">
        <f aca="false">IF(ISNUMBER(M119),N119/M119-1,"")</f>
        <v/>
      </c>
      <c r="P119" s="13" t="n">
        <f aca="false">VLOOKUP(N119,Parámetros!$A$13:$C$16,3,TRUE())</f>
        <v>25</v>
      </c>
      <c r="Q119" s="13" t="n">
        <f aca="false">IF(N119&gt;=Parámetros!$B$7,Parámetros!$B$8,0)</f>
        <v>0</v>
      </c>
      <c r="R119" s="13" t="n">
        <f aca="false">N119*(1-F119)-P119-Q119</f>
        <v>48.1</v>
      </c>
      <c r="S119" s="13" t="n">
        <f aca="false">R119-E119</f>
        <v>0.509999999999991</v>
      </c>
    </row>
    <row r="120" customFormat="false" ht="15" hidden="false" customHeight="false" outlineLevel="0" collapsed="false">
      <c r="A120" s="8" t="s">
        <v>1401</v>
      </c>
      <c r="B120" s="10" t="str">
        <f aca="false">'Layout Mercado Libre'!C120</f>
        <v>Terramicina Ungüento Oftálmico Oxitetraciclina 10 g</v>
      </c>
      <c r="C120" s="10" t="str">
        <f aca="false">IFERROR(LEFT('Layout Mercado Libre'!E120,FIND(" &gt; ",'Layout Mercado Libre'!E120)-1),"")</f>
        <v>Salud y Equipamiento Médico</v>
      </c>
      <c r="D120" s="12" t="n">
        <v>148.21</v>
      </c>
      <c r="E120" s="13" t="n">
        <f aca="false">D120+Parámetros!$B$5</f>
        <v>152.21</v>
      </c>
      <c r="F120" s="3" t="n">
        <f aca="false">IF(C120="",Parámetros!$B$9,IFERROR(VLOOKUP(C120,Parámetros!$A$20:$B$23,2,FALSE()),Parámetros!$B$9))</f>
        <v>0.14</v>
      </c>
      <c r="G120" s="13" t="n">
        <f aca="false">ROUNDUP((E120+Parámetros!$C$13)/(1-F120),0)</f>
        <v>207</v>
      </c>
      <c r="H120" s="13" t="n">
        <f aca="false">ROUNDUP((E120+Parámetros!$C$14)/(1-F120),0)</f>
        <v>212</v>
      </c>
      <c r="I120" s="13" t="n">
        <f aca="false">ROUNDUP((E120+Parámetros!$C$15)/(1-F120),0)</f>
        <v>221</v>
      </c>
      <c r="J120" s="13" t="n">
        <f aca="false">MAX(ROUNDUP((E120+Parámetros!$B$8)/(1-F120),0),Parámetros!$B$7)</f>
        <v>299</v>
      </c>
      <c r="K120" s="13" t="n">
        <f aca="false">IF(G120&lt;Parámetros!$B$13,G120,IF(H120&lt;Parámetros!$B$14,H120,IF(I120&lt;Parámetros!$B$15,I120,J120)))</f>
        <v>221</v>
      </c>
      <c r="L120" s="12"/>
      <c r="M120" s="12"/>
      <c r="N120" s="13" t="n">
        <f aca="false">IF(AND(ISNUMBER(M120),M120-Parámetros!$B$6&gt;=K120),M120-Parámetros!$B$6,K120)</f>
        <v>221</v>
      </c>
      <c r="O120" s="3" t="str">
        <f aca="false">IF(ISNUMBER(M120),N120/M120-1,"")</f>
        <v/>
      </c>
      <c r="P120" s="13" t="n">
        <f aca="false">VLOOKUP(N120,Parámetros!$A$13:$C$16,3,TRUE())</f>
        <v>37</v>
      </c>
      <c r="Q120" s="13" t="n">
        <f aca="false">IF(N120&gt;=Parámetros!$B$7,Parámetros!$B$8,0)</f>
        <v>0</v>
      </c>
      <c r="R120" s="13" t="n">
        <f aca="false">N120*(1-F120)-P120-Q120</f>
        <v>153.06</v>
      </c>
      <c r="S120" s="13" t="n">
        <f aca="false">R120-E120</f>
        <v>0.849999999999994</v>
      </c>
    </row>
    <row r="121" customFormat="false" ht="15" hidden="false" customHeight="false" outlineLevel="0" collapsed="false">
      <c r="A121" s="8" t="s">
        <v>1412</v>
      </c>
      <c r="B121" s="10" t="str">
        <f aca="false">'Layout Mercado Libre'!C121</f>
        <v>Geslutin Progesterona 200 mg 15 Cápsulas</v>
      </c>
      <c r="C121" s="10" t="str">
        <f aca="false">IFERROR(LEFT('Layout Mercado Libre'!E121,FIND(" &gt; ",'Layout Mercado Libre'!E121)-1),"")</f>
        <v>Salud y Equipamiento Médico</v>
      </c>
      <c r="D121" s="12" t="n">
        <v>459.5</v>
      </c>
      <c r="E121" s="13" t="n">
        <f aca="false">D121+Parámetros!$B$5</f>
        <v>463.5</v>
      </c>
      <c r="F121" s="3" t="n">
        <f aca="false">IF(C121="",Parámetros!$B$9,IFERROR(VLOOKUP(C121,Parámetros!$A$20:$B$23,2,FALSE()),Parámetros!$B$9))</f>
        <v>0.14</v>
      </c>
      <c r="G121" s="13" t="n">
        <f aca="false">ROUNDUP((E121+Parámetros!$C$13)/(1-F121),0)</f>
        <v>569</v>
      </c>
      <c r="H121" s="13" t="n">
        <f aca="false">ROUNDUP((E121+Parámetros!$C$14)/(1-F121),0)</f>
        <v>574</v>
      </c>
      <c r="I121" s="13" t="n">
        <f aca="false">ROUNDUP((E121+Parámetros!$C$15)/(1-F121),0)</f>
        <v>582</v>
      </c>
      <c r="J121" s="13" t="n">
        <f aca="false">MAX(ROUNDUP((E121+Parámetros!$B$8)/(1-F121),0),Parámetros!$B$7)</f>
        <v>539</v>
      </c>
      <c r="K121" s="13" t="n">
        <f aca="false">IF(G121&lt;Parámetros!$B$13,G121,IF(H121&lt;Parámetros!$B$14,H121,IF(I121&lt;Parámetros!$B$15,I121,J121)))</f>
        <v>539</v>
      </c>
      <c r="L121" s="12"/>
      <c r="M121" s="12"/>
      <c r="N121" s="13" t="n">
        <f aca="false">IF(AND(ISNUMBER(M121),M121-Parámetros!$B$6&gt;=K121),M121-Parámetros!$B$6,K121)</f>
        <v>539</v>
      </c>
      <c r="O121" s="3" t="str">
        <f aca="false">IF(ISNUMBER(M121),N121/M121-1,"")</f>
        <v/>
      </c>
      <c r="P121" s="13" t="n">
        <f aca="false">VLOOKUP(N121,Parámetros!$A$13:$C$16,3,TRUE())</f>
        <v>0</v>
      </c>
      <c r="Q121" s="13" t="n">
        <f aca="false">IF(N121&gt;=Parámetros!$B$7,Parámetros!$B$8,0)</f>
        <v>0</v>
      </c>
      <c r="R121" s="13" t="n">
        <f aca="false">N121*(1-F121)-P121-Q121</f>
        <v>463.54</v>
      </c>
      <c r="S121" s="13" t="n">
        <f aca="false">R121-E121</f>
        <v>0.0400000000000205</v>
      </c>
    </row>
    <row r="122" customFormat="false" ht="15" hidden="false" customHeight="false" outlineLevel="0" collapsed="false">
      <c r="A122" s="8" t="s">
        <v>1422</v>
      </c>
      <c r="B122" s="10" t="str">
        <f aca="false">'Layout Mercado Libre'!C122</f>
        <v>Pañales Huggies Supreme Unisex Etapa 3 con Toallitas</v>
      </c>
      <c r="C122" s="10" t="str">
        <f aca="false">IFERROR(LEFT('Layout Mercado Libre'!E122,FIND(" &gt; ",'Layout Mercado Libre'!E122)-1),"")</f>
        <v>Bebés</v>
      </c>
      <c r="D122" s="12" t="n">
        <v>207.32</v>
      </c>
      <c r="E122" s="13" t="n">
        <f aca="false">D122+Parámetros!$B$5</f>
        <v>211.32</v>
      </c>
      <c r="F122" s="3" t="n">
        <f aca="false">IF(C122="",Parámetros!$B$9,IFERROR(VLOOKUP(C122,Parámetros!$A$20:$B$23,2,FALSE()),Parámetros!$B$9))</f>
        <v>0.15</v>
      </c>
      <c r="G122" s="13" t="n">
        <f aca="false">ROUNDUP((E122+Parámetros!$C$13)/(1-F122),0)</f>
        <v>279</v>
      </c>
      <c r="H122" s="13" t="n">
        <f aca="false">ROUNDUP((E122+Parámetros!$C$14)/(1-F122),0)</f>
        <v>284</v>
      </c>
      <c r="I122" s="13" t="n">
        <f aca="false">ROUNDUP((E122+Parámetros!$C$15)/(1-F122),0)</f>
        <v>293</v>
      </c>
      <c r="J122" s="13" t="n">
        <f aca="false">MAX(ROUNDUP((E122+Parámetros!$B$8)/(1-F122),0),Parámetros!$B$7)</f>
        <v>299</v>
      </c>
      <c r="K122" s="13" t="n">
        <f aca="false">IF(G122&lt;Parámetros!$B$13,G122,IF(H122&lt;Parámetros!$B$14,H122,IF(I122&lt;Parámetros!$B$15,I122,J122)))</f>
        <v>293</v>
      </c>
      <c r="L122" s="12"/>
      <c r="M122" s="12"/>
      <c r="N122" s="13" t="n">
        <f aca="false">IF(AND(ISNUMBER(M122),M122-Parámetros!$B$6&gt;=K122),M122-Parámetros!$B$6,K122)</f>
        <v>293</v>
      </c>
      <c r="O122" s="3" t="str">
        <f aca="false">IF(ISNUMBER(M122),N122/M122-1,"")</f>
        <v/>
      </c>
      <c r="P122" s="13" t="n">
        <f aca="false">VLOOKUP(N122,Parámetros!$A$13:$C$16,3,TRUE())</f>
        <v>37</v>
      </c>
      <c r="Q122" s="13" t="n">
        <f aca="false">IF(N122&gt;=Parámetros!$B$7,Parámetros!$B$8,0)</f>
        <v>0</v>
      </c>
      <c r="R122" s="13" t="n">
        <f aca="false">N122*(1-F122)-P122-Q122</f>
        <v>212.05</v>
      </c>
      <c r="S122" s="13" t="n">
        <f aca="false">R122-E122</f>
        <v>0.72999999999999</v>
      </c>
    </row>
    <row r="123" customFormat="false" ht="15" hidden="false" customHeight="false" outlineLevel="0" collapsed="false">
      <c r="A123" s="8" t="s">
        <v>1430</v>
      </c>
      <c r="B123" s="10" t="str">
        <f aca="false">'Layout Mercado Libre'!C123</f>
        <v>Riopan Gel Magaldrato Dimeticona 10 ml 10 Sobres</v>
      </c>
      <c r="C123" s="10" t="str">
        <f aca="false">IFERROR(LEFT('Layout Mercado Libre'!E123,FIND(" &gt; ",'Layout Mercado Libre'!E123)-1),"")</f>
        <v>Salud y Equipamiento Médico</v>
      </c>
      <c r="D123" s="12" t="n">
        <v>126.64</v>
      </c>
      <c r="E123" s="13" t="n">
        <f aca="false">D123+Parámetros!$B$5</f>
        <v>130.64</v>
      </c>
      <c r="F123" s="3" t="n">
        <f aca="false">IF(C123="",Parámetros!$B$9,IFERROR(VLOOKUP(C123,Parámetros!$A$20:$B$23,2,FALSE()),Parámetros!$B$9))</f>
        <v>0.14</v>
      </c>
      <c r="G123" s="13" t="n">
        <f aca="false">ROUNDUP((E123+Parámetros!$C$13)/(1-F123),0)</f>
        <v>181</v>
      </c>
      <c r="H123" s="13" t="n">
        <f aca="false">ROUNDUP((E123+Parámetros!$C$14)/(1-F123),0)</f>
        <v>187</v>
      </c>
      <c r="I123" s="13" t="n">
        <f aca="false">ROUNDUP((E123+Parámetros!$C$15)/(1-F123),0)</f>
        <v>195</v>
      </c>
      <c r="J123" s="13" t="n">
        <f aca="false">MAX(ROUNDUP((E123+Parámetros!$B$8)/(1-F123),0),Parámetros!$B$7)</f>
        <v>299</v>
      </c>
      <c r="K123" s="13" t="n">
        <f aca="false">IF(G123&lt;Parámetros!$B$13,G123,IF(H123&lt;Parámetros!$B$14,H123,IF(I123&lt;Parámetros!$B$15,I123,J123)))</f>
        <v>195</v>
      </c>
      <c r="L123" s="12"/>
      <c r="M123" s="12"/>
      <c r="N123" s="13" t="n">
        <f aca="false">IF(AND(ISNUMBER(M123),M123-Parámetros!$B$6&gt;=K123),M123-Parámetros!$B$6,K123)</f>
        <v>195</v>
      </c>
      <c r="O123" s="3" t="str">
        <f aca="false">IF(ISNUMBER(M123),N123/M123-1,"")</f>
        <v/>
      </c>
      <c r="P123" s="13" t="n">
        <f aca="false">VLOOKUP(N123,Parámetros!$A$13:$C$16,3,TRUE())</f>
        <v>37</v>
      </c>
      <c r="Q123" s="13" t="n">
        <f aca="false">IF(N123&gt;=Parámetros!$B$7,Parámetros!$B$8,0)</f>
        <v>0</v>
      </c>
      <c r="R123" s="13" t="n">
        <f aca="false">N123*(1-F123)-P123-Q123</f>
        <v>130.7</v>
      </c>
      <c r="S123" s="13" t="n">
        <f aca="false">R123-E123</f>
        <v>0.0600000000000023</v>
      </c>
    </row>
    <row r="124" customFormat="false" ht="15" hidden="false" customHeight="false" outlineLevel="0" collapsed="false">
      <c r="A124" s="8" t="s">
        <v>1436</v>
      </c>
      <c r="B124" s="10" t="str">
        <f aca="false">'Layout Mercado Libre'!C124</f>
        <v>Viternum Dihexazina Jarabe 60 mg/100 ml 140 ml</v>
      </c>
      <c r="C124" s="10" t="str">
        <f aca="false">IFERROR(LEFT('Layout Mercado Libre'!E124,FIND(" &gt; ",'Layout Mercado Libre'!E124)-1),"")</f>
        <v>Salud y Equipamiento Médico</v>
      </c>
      <c r="D124" s="12" t="n">
        <v>298.9</v>
      </c>
      <c r="E124" s="13" t="n">
        <f aca="false">D124+Parámetros!$B$5</f>
        <v>302.9</v>
      </c>
      <c r="F124" s="3" t="n">
        <f aca="false">IF(C124="",Parámetros!$B$9,IFERROR(VLOOKUP(C124,Parámetros!$A$20:$B$23,2,FALSE()),Parámetros!$B$9))</f>
        <v>0.14</v>
      </c>
      <c r="G124" s="13" t="n">
        <f aca="false">ROUNDUP((E124+Parámetros!$C$13)/(1-F124),0)</f>
        <v>382</v>
      </c>
      <c r="H124" s="13" t="n">
        <f aca="false">ROUNDUP((E124+Parámetros!$C$14)/(1-F124),0)</f>
        <v>388</v>
      </c>
      <c r="I124" s="13" t="n">
        <f aca="false">ROUNDUP((E124+Parámetros!$C$15)/(1-F124),0)</f>
        <v>396</v>
      </c>
      <c r="J124" s="13" t="n">
        <f aca="false">MAX(ROUNDUP((E124+Parámetros!$B$8)/(1-F124),0),Parámetros!$B$7)</f>
        <v>353</v>
      </c>
      <c r="K124" s="13" t="n">
        <f aca="false">IF(G124&lt;Parámetros!$B$13,G124,IF(H124&lt;Parámetros!$B$14,H124,IF(I124&lt;Parámetros!$B$15,I124,J124)))</f>
        <v>353</v>
      </c>
      <c r="L124" s="12"/>
      <c r="M124" s="12"/>
      <c r="N124" s="13" t="n">
        <f aca="false">IF(AND(ISNUMBER(M124),M124-Parámetros!$B$6&gt;=K124),M124-Parámetros!$B$6,K124)</f>
        <v>353</v>
      </c>
      <c r="O124" s="3" t="str">
        <f aca="false">IF(ISNUMBER(M124),N124/M124-1,"")</f>
        <v/>
      </c>
      <c r="P124" s="13" t="n">
        <f aca="false">VLOOKUP(N124,Parámetros!$A$13:$C$16,3,TRUE())</f>
        <v>0</v>
      </c>
      <c r="Q124" s="13" t="n">
        <f aca="false">IF(N124&gt;=Parámetros!$B$7,Parámetros!$B$8,0)</f>
        <v>0</v>
      </c>
      <c r="R124" s="13" t="n">
        <f aca="false">N124*(1-F124)-P124-Q124</f>
        <v>303.58</v>
      </c>
      <c r="S124" s="13" t="n">
        <f aca="false">R124-E124</f>
        <v>0.680000000000007</v>
      </c>
    </row>
    <row r="125" customFormat="false" ht="15" hidden="false" customHeight="false" outlineLevel="0" collapsed="false">
      <c r="A125" s="8" t="s">
        <v>1448</v>
      </c>
      <c r="B125" s="10" t="str">
        <f aca="false">'Layout Mercado Libre'!C125</f>
        <v>Canesten V Clotrimazol 2% Crema Vaginal 20 g</v>
      </c>
      <c r="C125" s="10" t="str">
        <f aca="false">IFERROR(LEFT('Layout Mercado Libre'!E125,FIND(" &gt; ",'Layout Mercado Libre'!E125)-1),"")</f>
        <v>Salud y Equipamiento Médico</v>
      </c>
      <c r="D125" s="12" t="n">
        <v>141.95</v>
      </c>
      <c r="E125" s="13" t="n">
        <f aca="false">D125+Parámetros!$B$5</f>
        <v>145.95</v>
      </c>
      <c r="F125" s="3" t="n">
        <f aca="false">IF(C125="",Parámetros!$B$9,IFERROR(VLOOKUP(C125,Parámetros!$A$20:$B$23,2,FALSE()),Parámetros!$B$9))</f>
        <v>0.14</v>
      </c>
      <c r="G125" s="13" t="n">
        <f aca="false">ROUNDUP((E125+Parámetros!$C$13)/(1-F125),0)</f>
        <v>199</v>
      </c>
      <c r="H125" s="13" t="n">
        <f aca="false">ROUNDUP((E125+Parámetros!$C$14)/(1-F125),0)</f>
        <v>205</v>
      </c>
      <c r="I125" s="13" t="n">
        <f aca="false">ROUNDUP((E125+Parámetros!$C$15)/(1-F125),0)</f>
        <v>213</v>
      </c>
      <c r="J125" s="13" t="n">
        <f aca="false">MAX(ROUNDUP((E125+Parámetros!$B$8)/(1-F125),0),Parámetros!$B$7)</f>
        <v>299</v>
      </c>
      <c r="K125" s="13" t="n">
        <f aca="false">IF(G125&lt;Parámetros!$B$13,G125,IF(H125&lt;Parámetros!$B$14,H125,IF(I125&lt;Parámetros!$B$15,I125,J125)))</f>
        <v>213</v>
      </c>
      <c r="L125" s="12"/>
      <c r="M125" s="12"/>
      <c r="N125" s="13" t="n">
        <f aca="false">IF(AND(ISNUMBER(M125),M125-Parámetros!$B$6&gt;=K125),M125-Parámetros!$B$6,K125)</f>
        <v>213</v>
      </c>
      <c r="O125" s="3" t="str">
        <f aca="false">IF(ISNUMBER(M125),N125/M125-1,"")</f>
        <v/>
      </c>
      <c r="P125" s="13" t="n">
        <f aca="false">VLOOKUP(N125,Parámetros!$A$13:$C$16,3,TRUE())</f>
        <v>37</v>
      </c>
      <c r="Q125" s="13" t="n">
        <f aca="false">IF(N125&gt;=Parámetros!$B$7,Parámetros!$B$8,0)</f>
        <v>0</v>
      </c>
      <c r="R125" s="13" t="n">
        <f aca="false">N125*(1-F125)-P125-Q125</f>
        <v>146.18</v>
      </c>
      <c r="S125" s="13" t="n">
        <f aca="false">R125-E125</f>
        <v>0.230000000000018</v>
      </c>
    </row>
    <row r="126" customFormat="false" ht="15" hidden="false" customHeight="false" outlineLevel="0" collapsed="false">
      <c r="A126" s="8" t="s">
        <v>1461</v>
      </c>
      <c r="B126" s="10" t="str">
        <f aca="false">'Layout Mercado Libre'!C126</f>
        <v>B-Pracet-KP Pregabalina Ketoprofeno B1 B12 30 Piezas</v>
      </c>
      <c r="C126" s="10" t="str">
        <f aca="false">IFERROR(LEFT('Layout Mercado Libre'!E126,FIND(" &gt; ",'Layout Mercado Libre'!E126)-1),"")</f>
        <v>Salud y Equipamiento Médico</v>
      </c>
      <c r="D126" s="12" t="n">
        <v>81.87</v>
      </c>
      <c r="E126" s="13" t="n">
        <f aca="false">D126+Parámetros!$B$5</f>
        <v>85.87</v>
      </c>
      <c r="F126" s="3" t="n">
        <f aca="false">IF(C126="",Parámetros!$B$9,IFERROR(VLOOKUP(C126,Parámetros!$A$20:$B$23,2,FALSE()),Parámetros!$B$9))</f>
        <v>0.14</v>
      </c>
      <c r="G126" s="13" t="n">
        <f aca="false">ROUNDUP((E126+Parámetros!$C$13)/(1-F126),0)</f>
        <v>129</v>
      </c>
      <c r="H126" s="13" t="n">
        <f aca="false">ROUNDUP((E126+Parámetros!$C$14)/(1-F126),0)</f>
        <v>135</v>
      </c>
      <c r="I126" s="13" t="n">
        <f aca="false">ROUNDUP((E126+Parámetros!$C$15)/(1-F126),0)</f>
        <v>143</v>
      </c>
      <c r="J126" s="13" t="n">
        <f aca="false">MAX(ROUNDUP((E126+Parámetros!$B$8)/(1-F126),0),Parámetros!$B$7)</f>
        <v>299</v>
      </c>
      <c r="K126" s="13" t="n">
        <f aca="false">IF(G126&lt;Parámetros!$B$13,G126,IF(H126&lt;Parámetros!$B$14,H126,IF(I126&lt;Parámetros!$B$15,I126,J126)))</f>
        <v>135</v>
      </c>
      <c r="L126" s="12"/>
      <c r="M126" s="12"/>
      <c r="N126" s="13" t="n">
        <f aca="false">IF(AND(ISNUMBER(M126),M126-Parámetros!$B$6&gt;=K126),M126-Parámetros!$B$6,K126)</f>
        <v>135</v>
      </c>
      <c r="O126" s="3" t="str">
        <f aca="false">IF(ISNUMBER(M126),N126/M126-1,"")</f>
        <v/>
      </c>
      <c r="P126" s="13" t="n">
        <f aca="false">VLOOKUP(N126,Parámetros!$A$13:$C$16,3,TRUE())</f>
        <v>30</v>
      </c>
      <c r="Q126" s="13" t="n">
        <f aca="false">IF(N126&gt;=Parámetros!$B$7,Parámetros!$B$8,0)</f>
        <v>0</v>
      </c>
      <c r="R126" s="13" t="n">
        <f aca="false">N126*(1-F126)-P126-Q126</f>
        <v>86.1</v>
      </c>
      <c r="S126" s="13" t="n">
        <f aca="false">R126-E126</f>
        <v>0.22999999999999</v>
      </c>
    </row>
    <row r="127" customFormat="false" ht="15" hidden="false" customHeight="false" outlineLevel="0" collapsed="false">
      <c r="A127" s="8" t="s">
        <v>1469</v>
      </c>
      <c r="B127" s="10" t="str">
        <f aca="false">'Layout Mercado Libre'!C127</f>
        <v>Nazil Ofteno Nafazolina 1 mg/ml Gotas Oftálmicas 15 ml</v>
      </c>
      <c r="C127" s="10" t="str">
        <f aca="false">IFERROR(LEFT('Layout Mercado Libre'!E127,FIND(" &gt; ",'Layout Mercado Libre'!E127)-1),"")</f>
        <v>Salud y Equipamiento Médico</v>
      </c>
      <c r="D127" s="12" t="n">
        <v>66.2</v>
      </c>
      <c r="E127" s="13" t="n">
        <f aca="false">D127+Parámetros!$B$5</f>
        <v>70.2</v>
      </c>
      <c r="F127" s="3" t="n">
        <f aca="false">IF(C127="",Parámetros!$B$9,IFERROR(VLOOKUP(C127,Parámetros!$A$20:$B$23,2,FALSE()),Parámetros!$B$9))</f>
        <v>0.14</v>
      </c>
      <c r="G127" s="13" t="n">
        <f aca="false">ROUNDUP((E127+Parámetros!$C$13)/(1-F127),0)</f>
        <v>111</v>
      </c>
      <c r="H127" s="13" t="n">
        <f aca="false">ROUNDUP((E127+Parámetros!$C$14)/(1-F127),0)</f>
        <v>117</v>
      </c>
      <c r="I127" s="13" t="n">
        <f aca="false">ROUNDUP((E127+Parámetros!$C$15)/(1-F127),0)</f>
        <v>125</v>
      </c>
      <c r="J127" s="13" t="n">
        <f aca="false">MAX(ROUNDUP((E127+Parámetros!$B$8)/(1-F127),0),Parámetros!$B$7)</f>
        <v>299</v>
      </c>
      <c r="K127" s="13" t="n">
        <f aca="false">IF(G127&lt;Parámetros!$B$13,G127,IF(H127&lt;Parámetros!$B$14,H127,IF(I127&lt;Parámetros!$B$15,I127,J127)))</f>
        <v>117</v>
      </c>
      <c r="L127" s="12"/>
      <c r="M127" s="12"/>
      <c r="N127" s="13" t="n">
        <f aca="false">IF(AND(ISNUMBER(M127),M127-Parámetros!$B$6&gt;=K127),M127-Parámetros!$B$6,K127)</f>
        <v>117</v>
      </c>
      <c r="O127" s="3" t="str">
        <f aca="false">IF(ISNUMBER(M127),N127/M127-1,"")</f>
        <v/>
      </c>
      <c r="P127" s="13" t="n">
        <f aca="false">VLOOKUP(N127,Parámetros!$A$13:$C$16,3,TRUE())</f>
        <v>30</v>
      </c>
      <c r="Q127" s="13" t="n">
        <f aca="false">IF(N127&gt;=Parámetros!$B$7,Parámetros!$B$8,0)</f>
        <v>0</v>
      </c>
      <c r="R127" s="13" t="n">
        <f aca="false">N127*(1-F127)-P127-Q127</f>
        <v>70.62</v>
      </c>
      <c r="S127" s="13" t="n">
        <f aca="false">R127-E127</f>
        <v>0.420000000000002</v>
      </c>
    </row>
    <row r="128" customFormat="false" ht="15" hidden="false" customHeight="false" outlineLevel="0" collapsed="false">
      <c r="A128" s="8" t="s">
        <v>1479</v>
      </c>
      <c r="B128" s="10" t="str">
        <f aca="false">'Layout Mercado Libre'!C128</f>
        <v>Vick Vaporub Ungüento 12 g Caja Con 40 Latas</v>
      </c>
      <c r="C128" s="10" t="str">
        <f aca="false">IFERROR(LEFT('Layout Mercado Libre'!E128,FIND(" &gt; ",'Layout Mercado Libre'!E128)-1),"")</f>
        <v>Salud y Equipamiento Médico</v>
      </c>
      <c r="D128" s="12" t="n">
        <v>967.14</v>
      </c>
      <c r="E128" s="13" t="n">
        <f aca="false">D128+Parámetros!$B$5</f>
        <v>971.14</v>
      </c>
      <c r="F128" s="3" t="n">
        <f aca="false">IF(C128="",Parámetros!$B$9,IFERROR(VLOOKUP(C128,Parámetros!$A$20:$B$23,2,FALSE()),Parámetros!$B$9))</f>
        <v>0.14</v>
      </c>
      <c r="G128" s="13" t="n">
        <f aca="false">ROUNDUP((E128+Parámetros!$C$13)/(1-F128),0)</f>
        <v>1159</v>
      </c>
      <c r="H128" s="13" t="n">
        <f aca="false">ROUNDUP((E128+Parámetros!$C$14)/(1-F128),0)</f>
        <v>1165</v>
      </c>
      <c r="I128" s="13" t="n">
        <f aca="false">ROUNDUP((E128+Parámetros!$C$15)/(1-F128),0)</f>
        <v>1173</v>
      </c>
      <c r="J128" s="13" t="n">
        <f aca="false">MAX(ROUNDUP((E128+Parámetros!$B$8)/(1-F128),0),Parámetros!$B$7)</f>
        <v>1130</v>
      </c>
      <c r="K128" s="13" t="n">
        <f aca="false">IF(G128&lt;Parámetros!$B$13,G128,IF(H128&lt;Parámetros!$B$14,H128,IF(I128&lt;Parámetros!$B$15,I128,J128)))</f>
        <v>1130</v>
      </c>
      <c r="L128" s="12"/>
      <c r="M128" s="12"/>
      <c r="N128" s="13" t="n">
        <f aca="false">IF(AND(ISNUMBER(M128),M128-Parámetros!$B$6&gt;=K128),M128-Parámetros!$B$6,K128)</f>
        <v>1130</v>
      </c>
      <c r="O128" s="3" t="str">
        <f aca="false">IF(ISNUMBER(M128),N128/M128-1,"")</f>
        <v/>
      </c>
      <c r="P128" s="13" t="n">
        <f aca="false">VLOOKUP(N128,Parámetros!$A$13:$C$16,3,TRUE())</f>
        <v>0</v>
      </c>
      <c r="Q128" s="13" t="n">
        <f aca="false">IF(N128&gt;=Parámetros!$B$7,Parámetros!$B$8,0)</f>
        <v>0</v>
      </c>
      <c r="R128" s="13" t="n">
        <f aca="false">N128*(1-F128)-P128-Q128</f>
        <v>971.8</v>
      </c>
      <c r="S128" s="13" t="n">
        <f aca="false">R128-E128</f>
        <v>0.659999999999968</v>
      </c>
    </row>
    <row r="129" customFormat="false" ht="15" hidden="false" customHeight="false" outlineLevel="0" collapsed="false">
      <c r="A129" s="8" t="s">
        <v>1487</v>
      </c>
      <c r="B129" s="10" t="str">
        <f aca="false">'Layout Mercado Libre'!C129</f>
        <v>Xl-3 Xtra Alivio De Gripa Y Tos 12 Cápsulas</v>
      </c>
      <c r="C129" s="10" t="str">
        <f aca="false">IFERROR(LEFT('Layout Mercado Libre'!E129,FIND(" &gt; ",'Layout Mercado Libre'!E129)-1),"")</f>
        <v>Salud y Equipamiento Médico</v>
      </c>
      <c r="D129" s="12" t="n">
        <v>55.05</v>
      </c>
      <c r="E129" s="13" t="n">
        <f aca="false">D129+Parámetros!$B$5</f>
        <v>59.05</v>
      </c>
      <c r="F129" s="3" t="n">
        <f aca="false">IF(C129="",Parámetros!$B$9,IFERROR(VLOOKUP(C129,Parámetros!$A$20:$B$23,2,FALSE()),Parámetros!$B$9))</f>
        <v>0.14</v>
      </c>
      <c r="G129" s="13" t="n">
        <f aca="false">ROUNDUP((E129+Parámetros!$C$13)/(1-F129),0)</f>
        <v>98</v>
      </c>
      <c r="H129" s="13" t="n">
        <f aca="false">ROUNDUP((E129+Parámetros!$C$14)/(1-F129),0)</f>
        <v>104</v>
      </c>
      <c r="I129" s="13" t="n">
        <f aca="false">ROUNDUP((E129+Parámetros!$C$15)/(1-F129),0)</f>
        <v>112</v>
      </c>
      <c r="J129" s="13" t="n">
        <f aca="false">MAX(ROUNDUP((E129+Parámetros!$B$8)/(1-F129),0),Parámetros!$B$7)</f>
        <v>299</v>
      </c>
      <c r="K129" s="13" t="n">
        <f aca="false">IF(G129&lt;Parámetros!$B$13,G129,IF(H129&lt;Parámetros!$B$14,H129,IF(I129&lt;Parámetros!$B$15,I129,J129)))</f>
        <v>98</v>
      </c>
      <c r="L129" s="12"/>
      <c r="M129" s="12"/>
      <c r="N129" s="13" t="n">
        <f aca="false">IF(AND(ISNUMBER(M129),M129-Parámetros!$B$6&gt;=K129),M129-Parámetros!$B$6,K129)</f>
        <v>98</v>
      </c>
      <c r="O129" s="3" t="str">
        <f aca="false">IF(ISNUMBER(M129),N129/M129-1,"")</f>
        <v/>
      </c>
      <c r="P129" s="13" t="n">
        <f aca="false">VLOOKUP(N129,Parámetros!$A$13:$C$16,3,TRUE())</f>
        <v>25</v>
      </c>
      <c r="Q129" s="13" t="n">
        <f aca="false">IF(N129&gt;=Parámetros!$B$7,Parámetros!$B$8,0)</f>
        <v>0</v>
      </c>
      <c r="R129" s="13" t="n">
        <f aca="false">N129*(1-F129)-P129-Q129</f>
        <v>59.28</v>
      </c>
      <c r="S129" s="13" t="n">
        <f aca="false">R129-E129</f>
        <v>0.230000000000004</v>
      </c>
    </row>
    <row r="130" customFormat="false" ht="15" hidden="false" customHeight="false" outlineLevel="0" collapsed="false">
      <c r="A130" s="8" t="s">
        <v>1499</v>
      </c>
      <c r="B130" s="10" t="str">
        <f aca="false">'Layout Mercado Libre'!C130</f>
        <v>Espaven Pediátrico Dimeticona Gotas 100 mg/ml 30 ml</v>
      </c>
      <c r="C130" s="10" t="str">
        <f aca="false">IFERROR(LEFT('Layout Mercado Libre'!E130,FIND(" &gt; ",'Layout Mercado Libre'!E130)-1),"")</f>
        <v>Salud y Equipamiento Médico</v>
      </c>
      <c r="D130" s="12" t="n">
        <v>175.97</v>
      </c>
      <c r="E130" s="13" t="n">
        <f aca="false">D130+Parámetros!$B$5</f>
        <v>179.97</v>
      </c>
      <c r="F130" s="3" t="n">
        <f aca="false">IF(C130="",Parámetros!$B$9,IFERROR(VLOOKUP(C130,Parámetros!$A$20:$B$23,2,FALSE()),Parámetros!$B$9))</f>
        <v>0.14</v>
      </c>
      <c r="G130" s="13" t="n">
        <f aca="false">ROUNDUP((E130+Parámetros!$C$13)/(1-F130),0)</f>
        <v>239</v>
      </c>
      <c r="H130" s="13" t="n">
        <f aca="false">ROUNDUP((E130+Parámetros!$C$14)/(1-F130),0)</f>
        <v>245</v>
      </c>
      <c r="I130" s="13" t="n">
        <f aca="false">ROUNDUP((E130+Parámetros!$C$15)/(1-F130),0)</f>
        <v>253</v>
      </c>
      <c r="J130" s="13" t="n">
        <f aca="false">MAX(ROUNDUP((E130+Parámetros!$B$8)/(1-F130),0),Parámetros!$B$7)</f>
        <v>299</v>
      </c>
      <c r="K130" s="13" t="n">
        <f aca="false">IF(G130&lt;Parámetros!$B$13,G130,IF(H130&lt;Parámetros!$B$14,H130,IF(I130&lt;Parámetros!$B$15,I130,J130)))</f>
        <v>253</v>
      </c>
      <c r="L130" s="12"/>
      <c r="M130" s="12"/>
      <c r="N130" s="13" t="n">
        <f aca="false">IF(AND(ISNUMBER(M130),M130-Parámetros!$B$6&gt;=K130),M130-Parámetros!$B$6,K130)</f>
        <v>253</v>
      </c>
      <c r="O130" s="3" t="str">
        <f aca="false">IF(ISNUMBER(M130),N130/M130-1,"")</f>
        <v/>
      </c>
      <c r="P130" s="13" t="n">
        <f aca="false">VLOOKUP(N130,Parámetros!$A$13:$C$16,3,TRUE())</f>
        <v>37</v>
      </c>
      <c r="Q130" s="13" t="n">
        <f aca="false">IF(N130&gt;=Parámetros!$B$7,Parámetros!$B$8,0)</f>
        <v>0</v>
      </c>
      <c r="R130" s="13" t="n">
        <f aca="false">N130*(1-F130)-P130-Q130</f>
        <v>180.58</v>
      </c>
      <c r="S130" s="13" t="n">
        <f aca="false">R130-E130</f>
        <v>0.609999999999985</v>
      </c>
    </row>
    <row r="131" customFormat="false" ht="15" hidden="false" customHeight="false" outlineLevel="0" collapsed="false">
      <c r="A131" s="8" t="s">
        <v>1510</v>
      </c>
      <c r="B131" s="10" t="str">
        <f aca="false">'Layout Mercado Libre'!C131</f>
        <v>Motrin Pediátrico Ibuprofeno 40 mg/ml Gotas 15 ml</v>
      </c>
      <c r="C131" s="10" t="str">
        <f aca="false">IFERROR(LEFT('Layout Mercado Libre'!E131,FIND(" &gt; ",'Layout Mercado Libre'!E131)-1),"")</f>
        <v>Salud y Equipamiento Médico</v>
      </c>
      <c r="D131" s="12" t="n">
        <v>117.88</v>
      </c>
      <c r="E131" s="13" t="n">
        <f aca="false">D131+Parámetros!$B$5</f>
        <v>121.88</v>
      </c>
      <c r="F131" s="3" t="n">
        <f aca="false">IF(C131="",Parámetros!$B$9,IFERROR(VLOOKUP(C131,Parámetros!$A$20:$B$23,2,FALSE()),Parámetros!$B$9))</f>
        <v>0.14</v>
      </c>
      <c r="G131" s="13" t="n">
        <f aca="false">ROUNDUP((E131+Parámetros!$C$13)/(1-F131),0)</f>
        <v>171</v>
      </c>
      <c r="H131" s="13" t="n">
        <f aca="false">ROUNDUP((E131+Parámetros!$C$14)/(1-F131),0)</f>
        <v>177</v>
      </c>
      <c r="I131" s="13" t="n">
        <f aca="false">ROUNDUP((E131+Parámetros!$C$15)/(1-F131),0)</f>
        <v>185</v>
      </c>
      <c r="J131" s="13" t="n">
        <f aca="false">MAX(ROUNDUP((E131+Parámetros!$B$8)/(1-F131),0),Parámetros!$B$7)</f>
        <v>299</v>
      </c>
      <c r="K131" s="13" t="n">
        <f aca="false">IF(G131&lt;Parámetros!$B$13,G131,IF(H131&lt;Parámetros!$B$14,H131,IF(I131&lt;Parámetros!$B$15,I131,J131)))</f>
        <v>185</v>
      </c>
      <c r="L131" s="12"/>
      <c r="M131" s="12"/>
      <c r="N131" s="13" t="n">
        <f aca="false">IF(AND(ISNUMBER(M131),M131-Parámetros!$B$6&gt;=K131),M131-Parámetros!$B$6,K131)</f>
        <v>185</v>
      </c>
      <c r="O131" s="3" t="str">
        <f aca="false">IF(ISNUMBER(M131),N131/M131-1,"")</f>
        <v/>
      </c>
      <c r="P131" s="13" t="n">
        <f aca="false">VLOOKUP(N131,Parámetros!$A$13:$C$16,3,TRUE())</f>
        <v>37</v>
      </c>
      <c r="Q131" s="13" t="n">
        <f aca="false">IF(N131&gt;=Parámetros!$B$7,Parámetros!$B$8,0)</f>
        <v>0</v>
      </c>
      <c r="R131" s="13" t="n">
        <f aca="false">N131*(1-F131)-P131-Q131</f>
        <v>122.1</v>
      </c>
      <c r="S131" s="13" t="n">
        <f aca="false">R131-E131</f>
        <v>0.219999999999999</v>
      </c>
    </row>
    <row r="132" customFormat="false" ht="15" hidden="false" customHeight="false" outlineLevel="0" collapsed="false">
      <c r="A132" s="8" t="s">
        <v>1521</v>
      </c>
      <c r="B132" s="10" t="str">
        <f aca="false">'Layout Mercado Libre'!C132</f>
        <v>Enjuague Bucal Oral-B Gingivitis Menta Fresca 350 ml</v>
      </c>
      <c r="C132" s="10" t="str">
        <f aca="false">IFERROR(LEFT('Layout Mercado Libre'!E132,FIND(" &gt; ",'Layout Mercado Libre'!E132)-1),"")</f>
        <v>Belleza y Cuidado Personal</v>
      </c>
      <c r="D132" s="12" t="n">
        <v>158.36</v>
      </c>
      <c r="E132" s="13" t="n">
        <f aca="false">D132+Parámetros!$B$5</f>
        <v>162.36</v>
      </c>
      <c r="F132" s="3" t="n">
        <f aca="false">IF(C132="",Parámetros!$B$9,IFERROR(VLOOKUP(C132,Parámetros!$A$20:$B$23,2,FALSE()),Parámetros!$B$9))</f>
        <v>0.14</v>
      </c>
      <c r="G132" s="13" t="n">
        <f aca="false">ROUNDUP((E132+Parámetros!$C$13)/(1-F132),0)</f>
        <v>218</v>
      </c>
      <c r="H132" s="13" t="n">
        <f aca="false">ROUNDUP((E132+Parámetros!$C$14)/(1-F132),0)</f>
        <v>224</v>
      </c>
      <c r="I132" s="13" t="n">
        <f aca="false">ROUNDUP((E132+Parámetros!$C$15)/(1-F132),0)</f>
        <v>232</v>
      </c>
      <c r="J132" s="13" t="n">
        <f aca="false">MAX(ROUNDUP((E132+Parámetros!$B$8)/(1-F132),0),Parámetros!$B$7)</f>
        <v>299</v>
      </c>
      <c r="K132" s="13" t="n">
        <f aca="false">IF(G132&lt;Parámetros!$B$13,G132,IF(H132&lt;Parámetros!$B$14,H132,IF(I132&lt;Parámetros!$B$15,I132,J132)))</f>
        <v>232</v>
      </c>
      <c r="L132" s="12"/>
      <c r="M132" s="12"/>
      <c r="N132" s="13" t="n">
        <f aca="false">IF(AND(ISNUMBER(M132),M132-Parámetros!$B$6&gt;=K132),M132-Parámetros!$B$6,K132)</f>
        <v>232</v>
      </c>
      <c r="O132" s="3" t="str">
        <f aca="false">IF(ISNUMBER(M132),N132/M132-1,"")</f>
        <v/>
      </c>
      <c r="P132" s="13" t="n">
        <f aca="false">VLOOKUP(N132,Parámetros!$A$13:$C$16,3,TRUE())</f>
        <v>37</v>
      </c>
      <c r="Q132" s="13" t="n">
        <f aca="false">IF(N132&gt;=Parámetros!$B$7,Parámetros!$B$8,0)</f>
        <v>0</v>
      </c>
      <c r="R132" s="13" t="n">
        <f aca="false">N132*(1-F132)-P132-Q132</f>
        <v>162.52</v>
      </c>
      <c r="S132" s="13" t="n">
        <f aca="false">R132-E132</f>
        <v>0.159999999999997</v>
      </c>
    </row>
    <row r="133" customFormat="false" ht="15" hidden="false" customHeight="false" outlineLevel="0" collapsed="false">
      <c r="A133" s="8" t="s">
        <v>1533</v>
      </c>
      <c r="B133" s="10" t="str">
        <f aca="false">'Layout Mercado Libre'!C133</f>
        <v>Histofil Colecalciferol 4000 UI 60 Tabletas</v>
      </c>
      <c r="C133" s="10" t="str">
        <f aca="false">IFERROR(LEFT('Layout Mercado Libre'!E133,FIND(" &gt; ",'Layout Mercado Libre'!E133)-1),"")</f>
        <v>Salud y Equipamiento Médico</v>
      </c>
      <c r="D133" s="12" t="n">
        <v>308.16</v>
      </c>
      <c r="E133" s="13" t="n">
        <f aca="false">D133+Parámetros!$B$5</f>
        <v>312.16</v>
      </c>
      <c r="F133" s="3" t="n">
        <f aca="false">IF(C133="",Parámetros!$B$9,IFERROR(VLOOKUP(C133,Parámetros!$A$20:$B$23,2,FALSE()),Parámetros!$B$9))</f>
        <v>0.14</v>
      </c>
      <c r="G133" s="13" t="n">
        <f aca="false">ROUNDUP((E133+Parámetros!$C$13)/(1-F133),0)</f>
        <v>393</v>
      </c>
      <c r="H133" s="13" t="n">
        <f aca="false">ROUNDUP((E133+Parámetros!$C$14)/(1-F133),0)</f>
        <v>398</v>
      </c>
      <c r="I133" s="13" t="n">
        <f aca="false">ROUNDUP((E133+Parámetros!$C$15)/(1-F133),0)</f>
        <v>406</v>
      </c>
      <c r="J133" s="13" t="n">
        <f aca="false">MAX(ROUNDUP((E133+Parámetros!$B$8)/(1-F133),0),Parámetros!$B$7)</f>
        <v>363</v>
      </c>
      <c r="K133" s="13" t="n">
        <f aca="false">IF(G133&lt;Parámetros!$B$13,G133,IF(H133&lt;Parámetros!$B$14,H133,IF(I133&lt;Parámetros!$B$15,I133,J133)))</f>
        <v>363</v>
      </c>
      <c r="L133" s="12"/>
      <c r="M133" s="12"/>
      <c r="N133" s="13" t="n">
        <f aca="false">IF(AND(ISNUMBER(M133),M133-Parámetros!$B$6&gt;=K133),M133-Parámetros!$B$6,K133)</f>
        <v>363</v>
      </c>
      <c r="O133" s="3" t="str">
        <f aca="false">IF(ISNUMBER(M133),N133/M133-1,"")</f>
        <v/>
      </c>
      <c r="P133" s="13" t="n">
        <f aca="false">VLOOKUP(N133,Parámetros!$A$13:$C$16,3,TRUE())</f>
        <v>0</v>
      </c>
      <c r="Q133" s="13" t="n">
        <f aca="false">IF(N133&gt;=Parámetros!$B$7,Parámetros!$B$8,0)</f>
        <v>0</v>
      </c>
      <c r="R133" s="13" t="n">
        <f aca="false">N133*(1-F133)-P133-Q133</f>
        <v>312.18</v>
      </c>
      <c r="S133" s="13" t="n">
        <f aca="false">R133-E133</f>
        <v>0.0199999999999818</v>
      </c>
    </row>
    <row r="134" customFormat="false" ht="15" hidden="false" customHeight="false" outlineLevel="0" collapsed="false">
      <c r="A134" s="8" t="s">
        <v>1547</v>
      </c>
      <c r="B134" s="10" t="str">
        <f aca="false">'Layout Mercado Libre'!C134</f>
        <v>Xigduo XR Dapagliflozina/Metformina 5/1000 mg 28 Tabletas</v>
      </c>
      <c r="C134" s="10" t="str">
        <f aca="false">IFERROR(LEFT('Layout Mercado Libre'!E134,FIND(" &gt; ",'Layout Mercado Libre'!E134)-1),"")</f>
        <v>Salud y Equipamiento Médico</v>
      </c>
      <c r="D134" s="12" t="n">
        <v>768.3</v>
      </c>
      <c r="E134" s="13" t="n">
        <f aca="false">D134+Parámetros!$B$5</f>
        <v>772.3</v>
      </c>
      <c r="F134" s="3" t="n">
        <f aca="false">IF(C134="",Parámetros!$B$9,IFERROR(VLOOKUP(C134,Parámetros!$A$20:$B$23,2,FALSE()),Parámetros!$B$9))</f>
        <v>0.14</v>
      </c>
      <c r="G134" s="13" t="n">
        <f aca="false">ROUNDUP((E134+Parámetros!$C$13)/(1-F134),0)</f>
        <v>928</v>
      </c>
      <c r="H134" s="13" t="n">
        <f aca="false">ROUNDUP((E134+Parámetros!$C$14)/(1-F134),0)</f>
        <v>933</v>
      </c>
      <c r="I134" s="13" t="n">
        <f aca="false">ROUNDUP((E134+Parámetros!$C$15)/(1-F134),0)</f>
        <v>942</v>
      </c>
      <c r="J134" s="13" t="n">
        <f aca="false">MAX(ROUNDUP((E134+Parámetros!$B$8)/(1-F134),0),Parámetros!$B$7)</f>
        <v>899</v>
      </c>
      <c r="K134" s="13" t="n">
        <f aca="false">IF(G134&lt;Parámetros!$B$13,G134,IF(H134&lt;Parámetros!$B$14,H134,IF(I134&lt;Parámetros!$B$15,I134,J134)))</f>
        <v>899</v>
      </c>
      <c r="L134" s="12"/>
      <c r="M134" s="12"/>
      <c r="N134" s="13" t="n">
        <f aca="false">IF(AND(ISNUMBER(M134),M134-Parámetros!$B$6&gt;=K134),M134-Parámetros!$B$6,K134)</f>
        <v>899</v>
      </c>
      <c r="O134" s="3" t="str">
        <f aca="false">IF(ISNUMBER(M134),N134/M134-1,"")</f>
        <v/>
      </c>
      <c r="P134" s="13" t="n">
        <f aca="false">VLOOKUP(N134,Parámetros!$A$13:$C$16,3,TRUE())</f>
        <v>0</v>
      </c>
      <c r="Q134" s="13" t="n">
        <f aca="false">IF(N134&gt;=Parámetros!$B$7,Parámetros!$B$8,0)</f>
        <v>0</v>
      </c>
      <c r="R134" s="13" t="n">
        <f aca="false">N134*(1-F134)-P134-Q134</f>
        <v>773.14</v>
      </c>
      <c r="S134" s="13" t="n">
        <f aca="false">R134-E134</f>
        <v>0.840000000000032</v>
      </c>
    </row>
    <row r="135" customFormat="false" ht="15" hidden="false" customHeight="false" outlineLevel="0" collapsed="false">
      <c r="A135" s="8" t="s">
        <v>1559</v>
      </c>
      <c r="B135" s="10" t="str">
        <f aca="false">'Layout Mercado Libre'!C135</f>
        <v>Clendix Clindamicina 300 mg 16 Cápsulas</v>
      </c>
      <c r="C135" s="10" t="str">
        <f aca="false">IFERROR(LEFT('Layout Mercado Libre'!E135,FIND(" &gt; ",'Layout Mercado Libre'!E135)-1),"")</f>
        <v>Salud y Equipamiento Médico</v>
      </c>
      <c r="D135" s="12" t="n">
        <v>260</v>
      </c>
      <c r="E135" s="13" t="n">
        <f aca="false">D135+Parámetros!$B$5</f>
        <v>264</v>
      </c>
      <c r="F135" s="3" t="n">
        <f aca="false">IF(C135="",Parámetros!$B$9,IFERROR(VLOOKUP(C135,Parámetros!$A$20:$B$23,2,FALSE()),Parámetros!$B$9))</f>
        <v>0.14</v>
      </c>
      <c r="G135" s="13" t="n">
        <f aca="false">ROUNDUP((E135+Parámetros!$C$13)/(1-F135),0)</f>
        <v>337</v>
      </c>
      <c r="H135" s="13" t="n">
        <f aca="false">ROUNDUP((E135+Parámetros!$C$14)/(1-F135),0)</f>
        <v>342</v>
      </c>
      <c r="I135" s="13" t="n">
        <f aca="false">ROUNDUP((E135+Parámetros!$C$15)/(1-F135),0)</f>
        <v>350</v>
      </c>
      <c r="J135" s="13" t="n">
        <f aca="false">MAX(ROUNDUP((E135+Parámetros!$B$8)/(1-F135),0),Parámetros!$B$7)</f>
        <v>307</v>
      </c>
      <c r="K135" s="13" t="n">
        <f aca="false">IF(G135&lt;Parámetros!$B$13,G135,IF(H135&lt;Parámetros!$B$14,H135,IF(I135&lt;Parámetros!$B$15,I135,J135)))</f>
        <v>307</v>
      </c>
      <c r="L135" s="12"/>
      <c r="M135" s="12"/>
      <c r="N135" s="13" t="n">
        <f aca="false">IF(AND(ISNUMBER(M135),M135-Parámetros!$B$6&gt;=K135),M135-Parámetros!$B$6,K135)</f>
        <v>307</v>
      </c>
      <c r="O135" s="3" t="str">
        <f aca="false">IF(ISNUMBER(M135),N135/M135-1,"")</f>
        <v/>
      </c>
      <c r="P135" s="13" t="n">
        <f aca="false">VLOOKUP(N135,Parámetros!$A$13:$C$16,3,TRUE())</f>
        <v>0</v>
      </c>
      <c r="Q135" s="13" t="n">
        <f aca="false">IF(N135&gt;=Parámetros!$B$7,Parámetros!$B$8,0)</f>
        <v>0</v>
      </c>
      <c r="R135" s="13" t="n">
        <f aca="false">N135*(1-F135)-P135-Q135</f>
        <v>264.02</v>
      </c>
      <c r="S135" s="13" t="n">
        <f aca="false">R135-E135</f>
        <v>0.0199999999999818</v>
      </c>
    </row>
    <row r="136" customFormat="false" ht="15" hidden="false" customHeight="false" outlineLevel="0" collapsed="false">
      <c r="A136" s="8" t="s">
        <v>1569</v>
      </c>
      <c r="B136" s="10" t="str">
        <f aca="false">'Layout Mercado Libre'!C136</f>
        <v>Libertrim SII Trimebutina/Simeticona 200/75 mg 24 Comp</v>
      </c>
      <c r="C136" s="10" t="str">
        <f aca="false">IFERROR(LEFT('Layout Mercado Libre'!E136,FIND(" &gt; ",'Layout Mercado Libre'!E136)-1),"")</f>
        <v>Salud y Equipamiento Médico</v>
      </c>
      <c r="D136" s="12" t="n">
        <v>723.61</v>
      </c>
      <c r="E136" s="13" t="n">
        <f aca="false">D136+Parámetros!$B$5</f>
        <v>727.61</v>
      </c>
      <c r="F136" s="3" t="n">
        <f aca="false">IF(C136="",Parámetros!$B$9,IFERROR(VLOOKUP(C136,Parámetros!$A$20:$B$23,2,FALSE()),Parámetros!$B$9))</f>
        <v>0.14</v>
      </c>
      <c r="G136" s="13" t="n">
        <f aca="false">ROUNDUP((E136+Parámetros!$C$13)/(1-F136),0)</f>
        <v>876</v>
      </c>
      <c r="H136" s="13" t="n">
        <f aca="false">ROUNDUP((E136+Parámetros!$C$14)/(1-F136),0)</f>
        <v>881</v>
      </c>
      <c r="I136" s="13" t="n">
        <f aca="false">ROUNDUP((E136+Parámetros!$C$15)/(1-F136),0)</f>
        <v>890</v>
      </c>
      <c r="J136" s="13" t="n">
        <f aca="false">MAX(ROUNDUP((E136+Parámetros!$B$8)/(1-F136),0),Parámetros!$B$7)</f>
        <v>847</v>
      </c>
      <c r="K136" s="13" t="n">
        <f aca="false">IF(G136&lt;Parámetros!$B$13,G136,IF(H136&lt;Parámetros!$B$14,H136,IF(I136&lt;Parámetros!$B$15,I136,J136)))</f>
        <v>847</v>
      </c>
      <c r="L136" s="12"/>
      <c r="M136" s="12"/>
      <c r="N136" s="13" t="n">
        <f aca="false">IF(AND(ISNUMBER(M136),M136-Parámetros!$B$6&gt;=K136),M136-Parámetros!$B$6,K136)</f>
        <v>847</v>
      </c>
      <c r="O136" s="3" t="str">
        <f aca="false">IF(ISNUMBER(M136),N136/M136-1,"")</f>
        <v/>
      </c>
      <c r="P136" s="13" t="n">
        <f aca="false">VLOOKUP(N136,Parámetros!$A$13:$C$16,3,TRUE())</f>
        <v>0</v>
      </c>
      <c r="Q136" s="13" t="n">
        <f aca="false">IF(N136&gt;=Parámetros!$B$7,Parámetros!$B$8,0)</f>
        <v>0</v>
      </c>
      <c r="R136" s="13" t="n">
        <f aca="false">N136*(1-F136)-P136-Q136</f>
        <v>728.42</v>
      </c>
      <c r="S136" s="13" t="n">
        <f aca="false">R136-E136</f>
        <v>0.809999999999945</v>
      </c>
    </row>
    <row r="137" customFormat="false" ht="15" hidden="false" customHeight="false" outlineLevel="0" collapsed="false">
      <c r="A137" s="8" t="s">
        <v>1581</v>
      </c>
      <c r="B137" s="10" t="str">
        <f aca="false">'Layout Mercado Libre'!C137</f>
        <v>Kit Glucómetro Accu-Chek Instant con Softclix 50 Tiras</v>
      </c>
      <c r="C137" s="10" t="str">
        <f aca="false">IFERROR(LEFT('Layout Mercado Libre'!E137,FIND(" &gt; ",'Layout Mercado Libre'!E137)-1),"")</f>
        <v>Salud y Equipamiento Médico</v>
      </c>
      <c r="D137" s="12" t="n">
        <v>587.35</v>
      </c>
      <c r="E137" s="13" t="n">
        <f aca="false">D137+Parámetros!$B$5</f>
        <v>591.35</v>
      </c>
      <c r="F137" s="3" t="n">
        <f aca="false">IF(C137="",Parámetros!$B$9,IFERROR(VLOOKUP(C137,Parámetros!$A$20:$B$23,2,FALSE()),Parámetros!$B$9))</f>
        <v>0.14</v>
      </c>
      <c r="G137" s="13" t="n">
        <f aca="false">ROUNDUP((E137+Parámetros!$C$13)/(1-F137),0)</f>
        <v>717</v>
      </c>
      <c r="H137" s="13" t="n">
        <f aca="false">ROUNDUP((E137+Parámetros!$C$14)/(1-F137),0)</f>
        <v>723</v>
      </c>
      <c r="I137" s="13" t="n">
        <f aca="false">ROUNDUP((E137+Parámetros!$C$15)/(1-F137),0)</f>
        <v>731</v>
      </c>
      <c r="J137" s="13" t="n">
        <f aca="false">MAX(ROUNDUP((E137+Parámetros!$B$8)/(1-F137),0),Parámetros!$B$7)</f>
        <v>688</v>
      </c>
      <c r="K137" s="13" t="n">
        <f aca="false">IF(G137&lt;Parámetros!$B$13,G137,IF(H137&lt;Parámetros!$B$14,H137,IF(I137&lt;Parámetros!$B$15,I137,J137)))</f>
        <v>688</v>
      </c>
      <c r="L137" s="12"/>
      <c r="M137" s="12"/>
      <c r="N137" s="13" t="n">
        <f aca="false">IF(AND(ISNUMBER(M137),M137-Parámetros!$B$6&gt;=K137),M137-Parámetros!$B$6,K137)</f>
        <v>688</v>
      </c>
      <c r="O137" s="3" t="str">
        <f aca="false">IF(ISNUMBER(M137),N137/M137-1,"")</f>
        <v/>
      </c>
      <c r="P137" s="13" t="n">
        <f aca="false">VLOOKUP(N137,Parámetros!$A$13:$C$16,3,TRUE())</f>
        <v>0</v>
      </c>
      <c r="Q137" s="13" t="n">
        <f aca="false">IF(N137&gt;=Parámetros!$B$7,Parámetros!$B$8,0)</f>
        <v>0</v>
      </c>
      <c r="R137" s="13" t="n">
        <f aca="false">N137*(1-F137)-P137-Q137</f>
        <v>591.68</v>
      </c>
      <c r="S137" s="13" t="n">
        <f aca="false">R137-E137</f>
        <v>0.329999999999927</v>
      </c>
    </row>
    <row r="138" customFormat="false" ht="15" hidden="false" customHeight="false" outlineLevel="0" collapsed="false">
      <c r="A138" s="8" t="s">
        <v>1589</v>
      </c>
      <c r="B138" s="10" t="str">
        <f aca="false">'Layout Mercado Libre'!C138</f>
        <v>Libertrim Alfa Trimebutina/Simeticona 200/75/45 mg 24 Comp</v>
      </c>
      <c r="C138" s="10" t="str">
        <f aca="false">IFERROR(LEFT('Layout Mercado Libre'!E138,FIND(" &gt; ",'Layout Mercado Libre'!E138)-1),"")</f>
        <v>Salud y Equipamiento Médico</v>
      </c>
      <c r="D138" s="12" t="n">
        <v>503.73</v>
      </c>
      <c r="E138" s="13" t="n">
        <f aca="false">D138+Parámetros!$B$5</f>
        <v>507.73</v>
      </c>
      <c r="F138" s="3" t="n">
        <f aca="false">IF(C138="",Parámetros!$B$9,IFERROR(VLOOKUP(C138,Parámetros!$A$20:$B$23,2,FALSE()),Parámetros!$B$9))</f>
        <v>0.14</v>
      </c>
      <c r="G138" s="13" t="n">
        <f aca="false">ROUNDUP((E138+Parámetros!$C$13)/(1-F138),0)</f>
        <v>620</v>
      </c>
      <c r="H138" s="13" t="n">
        <f aca="false">ROUNDUP((E138+Parámetros!$C$14)/(1-F138),0)</f>
        <v>626</v>
      </c>
      <c r="I138" s="13" t="n">
        <f aca="false">ROUNDUP((E138+Parámetros!$C$15)/(1-F138),0)</f>
        <v>634</v>
      </c>
      <c r="J138" s="13" t="n">
        <f aca="false">MAX(ROUNDUP((E138+Parámetros!$B$8)/(1-F138),0),Parámetros!$B$7)</f>
        <v>591</v>
      </c>
      <c r="K138" s="13" t="n">
        <f aca="false">IF(G138&lt;Parámetros!$B$13,G138,IF(H138&lt;Parámetros!$B$14,H138,IF(I138&lt;Parámetros!$B$15,I138,J138)))</f>
        <v>591</v>
      </c>
      <c r="L138" s="12"/>
      <c r="M138" s="12"/>
      <c r="N138" s="13" t="n">
        <f aca="false">IF(AND(ISNUMBER(M138),M138-Parámetros!$B$6&gt;=K138),M138-Parámetros!$B$6,K138)</f>
        <v>591</v>
      </c>
      <c r="O138" s="3" t="str">
        <f aca="false">IF(ISNUMBER(M138),N138/M138-1,"")</f>
        <v/>
      </c>
      <c r="P138" s="13" t="n">
        <f aca="false">VLOOKUP(N138,Parámetros!$A$13:$C$16,3,TRUE())</f>
        <v>0</v>
      </c>
      <c r="Q138" s="13" t="n">
        <f aca="false">IF(N138&gt;=Parámetros!$B$7,Parámetros!$B$8,0)</f>
        <v>0</v>
      </c>
      <c r="R138" s="13" t="n">
        <f aca="false">N138*(1-F138)-P138-Q138</f>
        <v>508.26</v>
      </c>
      <c r="S138" s="13" t="n">
        <f aca="false">R138-E138</f>
        <v>0.529999999999973</v>
      </c>
    </row>
    <row r="139" customFormat="false" ht="15" hidden="false" customHeight="false" outlineLevel="0" collapsed="false">
      <c r="A139" s="8" t="s">
        <v>1598</v>
      </c>
      <c r="B139" s="10" t="str">
        <f aca="false">'Layout Mercado Libre'!C139</f>
        <v>Sedalmerck Paracetamol/Cafeína/Fenilefrina 200 Tabletas</v>
      </c>
      <c r="C139" s="10" t="str">
        <f aca="false">IFERROR(LEFT('Layout Mercado Libre'!E139,FIND(" &gt; ",'Layout Mercado Libre'!E139)-1),"")</f>
        <v>Salud y Equipamiento Médico</v>
      </c>
      <c r="D139" s="12" t="n">
        <v>665.26</v>
      </c>
      <c r="E139" s="13" t="n">
        <f aca="false">D139+Parámetros!$B$5</f>
        <v>669.26</v>
      </c>
      <c r="F139" s="3" t="n">
        <f aca="false">IF(C139="",Parámetros!$B$9,IFERROR(VLOOKUP(C139,Parámetros!$A$20:$B$23,2,FALSE()),Parámetros!$B$9))</f>
        <v>0.14</v>
      </c>
      <c r="G139" s="13" t="n">
        <f aca="false">ROUNDUP((E139+Parámetros!$C$13)/(1-F139),0)</f>
        <v>808</v>
      </c>
      <c r="H139" s="13" t="n">
        <f aca="false">ROUNDUP((E139+Parámetros!$C$14)/(1-F139),0)</f>
        <v>814</v>
      </c>
      <c r="I139" s="13" t="n">
        <f aca="false">ROUNDUP((E139+Parámetros!$C$15)/(1-F139),0)</f>
        <v>822</v>
      </c>
      <c r="J139" s="13" t="n">
        <f aca="false">MAX(ROUNDUP((E139+Parámetros!$B$8)/(1-F139),0),Parámetros!$B$7)</f>
        <v>779</v>
      </c>
      <c r="K139" s="13" t="n">
        <f aca="false">IF(G139&lt;Parámetros!$B$13,G139,IF(H139&lt;Parámetros!$B$14,H139,IF(I139&lt;Parámetros!$B$15,I139,J139)))</f>
        <v>779</v>
      </c>
      <c r="L139" s="12"/>
      <c r="M139" s="12"/>
      <c r="N139" s="13" t="n">
        <f aca="false">IF(AND(ISNUMBER(M139),M139-Parámetros!$B$6&gt;=K139),M139-Parámetros!$B$6,K139)</f>
        <v>779</v>
      </c>
      <c r="O139" s="3" t="str">
        <f aca="false">IF(ISNUMBER(M139),N139/M139-1,"")</f>
        <v/>
      </c>
      <c r="P139" s="13" t="n">
        <f aca="false">VLOOKUP(N139,Parámetros!$A$13:$C$16,3,TRUE())</f>
        <v>0</v>
      </c>
      <c r="Q139" s="13" t="n">
        <f aca="false">IF(N139&gt;=Parámetros!$B$7,Parámetros!$B$8,0)</f>
        <v>0</v>
      </c>
      <c r="R139" s="13" t="n">
        <f aca="false">N139*(1-F139)-P139-Q139</f>
        <v>669.94</v>
      </c>
      <c r="S139" s="13" t="n">
        <f aca="false">R139-E139</f>
        <v>0.67999999999995</v>
      </c>
    </row>
    <row r="140" customFormat="false" ht="15" hidden="false" customHeight="false" outlineLevel="0" collapsed="false">
      <c r="A140" s="8" t="s">
        <v>1607</v>
      </c>
      <c r="B140" s="10" t="str">
        <f aca="false">'Layout Mercado Libre'!C140</f>
        <v>Eutirox Levotiroxina Sódica 50 mcg 50 Tabletas</v>
      </c>
      <c r="C140" s="10" t="str">
        <f aca="false">IFERROR(LEFT('Layout Mercado Libre'!E140,FIND(" &gt; ",'Layout Mercado Libre'!E140)-1),"")</f>
        <v>Salud y Equipamiento Médico</v>
      </c>
      <c r="D140" s="12" t="n">
        <v>170.26</v>
      </c>
      <c r="E140" s="13" t="n">
        <f aca="false">D140+Parámetros!$B$5</f>
        <v>174.26</v>
      </c>
      <c r="F140" s="3" t="n">
        <f aca="false">IF(C140="",Parámetros!$B$9,IFERROR(VLOOKUP(C140,Parámetros!$A$20:$B$23,2,FALSE()),Parámetros!$B$9))</f>
        <v>0.14</v>
      </c>
      <c r="G140" s="13" t="n">
        <f aca="false">ROUNDUP((E140+Parámetros!$C$13)/(1-F140),0)</f>
        <v>232</v>
      </c>
      <c r="H140" s="13" t="n">
        <f aca="false">ROUNDUP((E140+Parámetros!$C$14)/(1-F140),0)</f>
        <v>238</v>
      </c>
      <c r="I140" s="13" t="n">
        <f aca="false">ROUNDUP((E140+Parámetros!$C$15)/(1-F140),0)</f>
        <v>246</v>
      </c>
      <c r="J140" s="13" t="n">
        <f aca="false">MAX(ROUNDUP((E140+Parámetros!$B$8)/(1-F140),0),Parámetros!$B$7)</f>
        <v>299</v>
      </c>
      <c r="K140" s="13" t="n">
        <f aca="false">IF(G140&lt;Parámetros!$B$13,G140,IF(H140&lt;Parámetros!$B$14,H140,IF(I140&lt;Parámetros!$B$15,I140,J140)))</f>
        <v>246</v>
      </c>
      <c r="L140" s="12"/>
      <c r="M140" s="12"/>
      <c r="N140" s="13" t="n">
        <f aca="false">IF(AND(ISNUMBER(M140),M140-Parámetros!$B$6&gt;=K140),M140-Parámetros!$B$6,K140)</f>
        <v>246</v>
      </c>
      <c r="O140" s="3" t="str">
        <f aca="false">IF(ISNUMBER(M140),N140/M140-1,"")</f>
        <v/>
      </c>
      <c r="P140" s="13" t="n">
        <f aca="false">VLOOKUP(N140,Parámetros!$A$13:$C$16,3,TRUE())</f>
        <v>37</v>
      </c>
      <c r="Q140" s="13" t="n">
        <f aca="false">IF(N140&gt;=Parámetros!$B$7,Parámetros!$B$8,0)</f>
        <v>0</v>
      </c>
      <c r="R140" s="13" t="n">
        <f aca="false">N140*(1-F140)-P140-Q140</f>
        <v>174.56</v>
      </c>
      <c r="S140" s="13" t="n">
        <f aca="false">R140-E140</f>
        <v>0.300000000000011</v>
      </c>
    </row>
    <row r="141" customFormat="false" ht="15" hidden="false" customHeight="false" outlineLevel="0" collapsed="false">
      <c r="A141" s="8" t="s">
        <v>1618</v>
      </c>
      <c r="B141" s="10" t="str">
        <f aca="false">'Layout Mercado Libre'!C141</f>
        <v>Riopan Gel Antiácido Magaldrato/Dimeticona 250 ml</v>
      </c>
      <c r="C141" s="10" t="str">
        <f aca="false">IFERROR(LEFT('Layout Mercado Libre'!E141,FIND(" &gt; ",'Layout Mercado Libre'!E141)-1),"")</f>
        <v>Salud y Equipamiento Médico</v>
      </c>
      <c r="D141" s="12" t="n">
        <v>267.75</v>
      </c>
      <c r="E141" s="13" t="n">
        <f aca="false">D141+Parámetros!$B$5</f>
        <v>271.75</v>
      </c>
      <c r="F141" s="3" t="n">
        <f aca="false">IF(C141="",Parámetros!$B$9,IFERROR(VLOOKUP(C141,Parámetros!$A$20:$B$23,2,FALSE()),Parámetros!$B$9))</f>
        <v>0.14</v>
      </c>
      <c r="G141" s="13" t="n">
        <f aca="false">ROUNDUP((E141+Parámetros!$C$13)/(1-F141),0)</f>
        <v>346</v>
      </c>
      <c r="H141" s="13" t="n">
        <f aca="false">ROUNDUP((E141+Parámetros!$C$14)/(1-F141),0)</f>
        <v>351</v>
      </c>
      <c r="I141" s="13" t="n">
        <f aca="false">ROUNDUP((E141+Parámetros!$C$15)/(1-F141),0)</f>
        <v>360</v>
      </c>
      <c r="J141" s="13" t="n">
        <f aca="false">MAX(ROUNDUP((E141+Parámetros!$B$8)/(1-F141),0),Parámetros!$B$7)</f>
        <v>316</v>
      </c>
      <c r="K141" s="13" t="n">
        <f aca="false">IF(G141&lt;Parámetros!$B$13,G141,IF(H141&lt;Parámetros!$B$14,H141,IF(I141&lt;Parámetros!$B$15,I141,J141)))</f>
        <v>316</v>
      </c>
      <c r="L141" s="12"/>
      <c r="M141" s="12"/>
      <c r="N141" s="13" t="n">
        <f aca="false">IF(AND(ISNUMBER(M141),M141-Parámetros!$B$6&gt;=K141),M141-Parámetros!$B$6,K141)</f>
        <v>316</v>
      </c>
      <c r="O141" s="3" t="str">
        <f aca="false">IF(ISNUMBER(M141),N141/M141-1,"")</f>
        <v/>
      </c>
      <c r="P141" s="13" t="n">
        <f aca="false">VLOOKUP(N141,Parámetros!$A$13:$C$16,3,TRUE())</f>
        <v>0</v>
      </c>
      <c r="Q141" s="13" t="n">
        <f aca="false">IF(N141&gt;=Parámetros!$B$7,Parámetros!$B$8,0)</f>
        <v>0</v>
      </c>
      <c r="R141" s="13" t="n">
        <f aca="false">N141*(1-F141)-P141-Q141</f>
        <v>271.76</v>
      </c>
      <c r="S141" s="13" t="n">
        <f aca="false">R141-E141</f>
        <v>0.00999999999999091</v>
      </c>
    </row>
    <row r="142" customFormat="false" ht="15" hidden="false" customHeight="false" outlineLevel="0" collapsed="false">
      <c r="A142" s="8" t="s">
        <v>1629</v>
      </c>
      <c r="B142" s="10" t="str">
        <f aca="false">'Layout Mercado Libre'!C142</f>
        <v>Cafiaspirina Ácido Acetilsalicílico/Cafeína 100 Tabletas</v>
      </c>
      <c r="C142" s="10" t="str">
        <f aca="false">IFERROR(LEFT('Layout Mercado Libre'!E142,FIND(" &gt; ",'Layout Mercado Libre'!E142)-1),"")</f>
        <v>Salud y Equipamiento Médico</v>
      </c>
      <c r="D142" s="12" t="n">
        <v>127.76</v>
      </c>
      <c r="E142" s="13" t="n">
        <f aca="false">D142+Parámetros!$B$5</f>
        <v>131.76</v>
      </c>
      <c r="F142" s="3" t="n">
        <f aca="false">IF(C142="",Parámetros!$B$9,IFERROR(VLOOKUP(C142,Parámetros!$A$20:$B$23,2,FALSE()),Parámetros!$B$9))</f>
        <v>0.14</v>
      </c>
      <c r="G142" s="13" t="n">
        <f aca="false">ROUNDUP((E142+Parámetros!$C$13)/(1-F142),0)</f>
        <v>183</v>
      </c>
      <c r="H142" s="13" t="n">
        <f aca="false">ROUNDUP((E142+Parámetros!$C$14)/(1-F142),0)</f>
        <v>189</v>
      </c>
      <c r="I142" s="13" t="n">
        <f aca="false">ROUNDUP((E142+Parámetros!$C$15)/(1-F142),0)</f>
        <v>197</v>
      </c>
      <c r="J142" s="13" t="n">
        <f aca="false">MAX(ROUNDUP((E142+Parámetros!$B$8)/(1-F142),0),Parámetros!$B$7)</f>
        <v>299</v>
      </c>
      <c r="K142" s="13" t="n">
        <f aca="false">IF(G142&lt;Parámetros!$B$13,G142,IF(H142&lt;Parámetros!$B$14,H142,IF(I142&lt;Parámetros!$B$15,I142,J142)))</f>
        <v>197</v>
      </c>
      <c r="L142" s="12"/>
      <c r="M142" s="12"/>
      <c r="N142" s="13" t="n">
        <f aca="false">IF(AND(ISNUMBER(M142),M142-Parámetros!$B$6&gt;=K142),M142-Parámetros!$B$6,K142)</f>
        <v>197</v>
      </c>
      <c r="O142" s="3" t="str">
        <f aca="false">IF(ISNUMBER(M142),N142/M142-1,"")</f>
        <v/>
      </c>
      <c r="P142" s="13" t="n">
        <f aca="false">VLOOKUP(N142,Parámetros!$A$13:$C$16,3,TRUE())</f>
        <v>37</v>
      </c>
      <c r="Q142" s="13" t="n">
        <f aca="false">IF(N142&gt;=Parámetros!$B$7,Parámetros!$B$8,0)</f>
        <v>0</v>
      </c>
      <c r="R142" s="13" t="n">
        <f aca="false">N142*(1-F142)-P142-Q142</f>
        <v>132.42</v>
      </c>
      <c r="S142" s="13" t="n">
        <f aca="false">R142-E142</f>
        <v>0.659999999999997</v>
      </c>
    </row>
    <row r="143" customFormat="false" ht="15" hidden="false" customHeight="false" outlineLevel="0" collapsed="false">
      <c r="A143" s="8" t="s">
        <v>1639</v>
      </c>
      <c r="B143" s="10" t="str">
        <f aca="false">'Layout Mercado Libre'!C143</f>
        <v>Bepanthen Pomada Protectora Dexpantenol 5% 30 g</v>
      </c>
      <c r="C143" s="10" t="str">
        <f aca="false">IFERROR(LEFT('Layout Mercado Libre'!E143,FIND(" &gt; ",'Layout Mercado Libre'!E143)-1),"")</f>
        <v>Salud y Equipamiento Médico</v>
      </c>
      <c r="D143" s="12" t="n">
        <v>64.37</v>
      </c>
      <c r="E143" s="13" t="n">
        <f aca="false">D143+Parámetros!$B$5</f>
        <v>68.37</v>
      </c>
      <c r="F143" s="3" t="n">
        <f aca="false">IF(C143="",Parámetros!$B$9,IFERROR(VLOOKUP(C143,Parámetros!$A$20:$B$23,2,FALSE()),Parámetros!$B$9))</f>
        <v>0.14</v>
      </c>
      <c r="G143" s="13" t="n">
        <f aca="false">ROUNDUP((E143+Parámetros!$C$13)/(1-F143),0)</f>
        <v>109</v>
      </c>
      <c r="H143" s="13" t="n">
        <f aca="false">ROUNDUP((E143+Parámetros!$C$14)/(1-F143),0)</f>
        <v>115</v>
      </c>
      <c r="I143" s="13" t="n">
        <f aca="false">ROUNDUP((E143+Parámetros!$C$15)/(1-F143),0)</f>
        <v>123</v>
      </c>
      <c r="J143" s="13" t="n">
        <f aca="false">MAX(ROUNDUP((E143+Parámetros!$B$8)/(1-F143),0),Parámetros!$B$7)</f>
        <v>299</v>
      </c>
      <c r="K143" s="13" t="n">
        <f aca="false">IF(G143&lt;Parámetros!$B$13,G143,IF(H143&lt;Parámetros!$B$14,H143,IF(I143&lt;Parámetros!$B$15,I143,J143)))</f>
        <v>115</v>
      </c>
      <c r="L143" s="12"/>
      <c r="M143" s="12"/>
      <c r="N143" s="13" t="n">
        <f aca="false">IF(AND(ISNUMBER(M143),M143-Parámetros!$B$6&gt;=K143),M143-Parámetros!$B$6,K143)</f>
        <v>115</v>
      </c>
      <c r="O143" s="3" t="str">
        <f aca="false">IF(ISNUMBER(M143),N143/M143-1,"")</f>
        <v/>
      </c>
      <c r="P143" s="13" t="n">
        <f aca="false">VLOOKUP(N143,Parámetros!$A$13:$C$16,3,TRUE())</f>
        <v>30</v>
      </c>
      <c r="Q143" s="13" t="n">
        <f aca="false">IF(N143&gt;=Parámetros!$B$7,Parámetros!$B$8,0)</f>
        <v>0</v>
      </c>
      <c r="R143" s="13" t="n">
        <f aca="false">N143*(1-F143)-P143-Q143</f>
        <v>68.9</v>
      </c>
      <c r="S143" s="13" t="n">
        <f aca="false">R143-E143</f>
        <v>0.529999999999987</v>
      </c>
    </row>
    <row r="144" customFormat="false" ht="15" hidden="false" customHeight="false" outlineLevel="0" collapsed="false">
      <c r="A144" s="8" t="s">
        <v>1654</v>
      </c>
      <c r="B144" s="10" t="str">
        <f aca="false">'Layout Mercado Libre'!C144</f>
        <v>Microlax Microenemas Laxante 90 mg/9 mg 4 Piezas de 5 ml</v>
      </c>
      <c r="C144" s="10" t="str">
        <f aca="false">IFERROR(LEFT('Layout Mercado Libre'!E144,FIND(" &gt; ",'Layout Mercado Libre'!E144)-1),"")</f>
        <v>Salud y Equipamiento Médico</v>
      </c>
      <c r="D144" s="12" t="n">
        <v>179.33</v>
      </c>
      <c r="E144" s="13" t="n">
        <f aca="false">D144+Parámetros!$B$5</f>
        <v>183.33</v>
      </c>
      <c r="F144" s="3" t="n">
        <f aca="false">IF(C144="",Parámetros!$B$9,IFERROR(VLOOKUP(C144,Parámetros!$A$20:$B$23,2,FALSE()),Parámetros!$B$9))</f>
        <v>0.14</v>
      </c>
      <c r="G144" s="13" t="n">
        <f aca="false">ROUNDUP((E144+Parámetros!$C$13)/(1-F144),0)</f>
        <v>243</v>
      </c>
      <c r="H144" s="13" t="n">
        <f aca="false">ROUNDUP((E144+Parámetros!$C$14)/(1-F144),0)</f>
        <v>249</v>
      </c>
      <c r="I144" s="13" t="n">
        <f aca="false">ROUNDUP((E144+Parámetros!$C$15)/(1-F144),0)</f>
        <v>257</v>
      </c>
      <c r="J144" s="13" t="n">
        <f aca="false">MAX(ROUNDUP((E144+Parámetros!$B$8)/(1-F144),0),Parámetros!$B$7)</f>
        <v>299</v>
      </c>
      <c r="K144" s="13" t="n">
        <f aca="false">IF(G144&lt;Parámetros!$B$13,G144,IF(H144&lt;Parámetros!$B$14,H144,IF(I144&lt;Parámetros!$B$15,I144,J144)))</f>
        <v>257</v>
      </c>
      <c r="L144" s="12"/>
      <c r="M144" s="12"/>
      <c r="N144" s="13" t="n">
        <f aca="false">IF(AND(ISNUMBER(M144),M144-Parámetros!$B$6&gt;=K144),M144-Parámetros!$B$6,K144)</f>
        <v>257</v>
      </c>
      <c r="O144" s="3" t="str">
        <f aca="false">IF(ISNUMBER(M144),N144/M144-1,"")</f>
        <v/>
      </c>
      <c r="P144" s="13" t="n">
        <f aca="false">VLOOKUP(N144,Parámetros!$A$13:$C$16,3,TRUE())</f>
        <v>37</v>
      </c>
      <c r="Q144" s="13" t="n">
        <f aca="false">IF(N144&gt;=Parámetros!$B$7,Parámetros!$B$8,0)</f>
        <v>0</v>
      </c>
      <c r="R144" s="13" t="n">
        <f aca="false">N144*(1-F144)-P144-Q144</f>
        <v>184.02</v>
      </c>
      <c r="S144" s="13" t="n">
        <f aca="false">R144-E144</f>
        <v>0.689999999999998</v>
      </c>
    </row>
    <row r="145" customFormat="false" ht="15" hidden="false" customHeight="false" outlineLevel="0" collapsed="false">
      <c r="A145" s="8" t="s">
        <v>1669</v>
      </c>
      <c r="B145" s="10" t="str">
        <f aca="false">'Layout Mercado Libre'!C145</f>
        <v>Glucerna Vainilla Suplemento Alimenticio Líquido 237 ml</v>
      </c>
      <c r="C145" s="10" t="str">
        <f aca="false">IFERROR(LEFT('Layout Mercado Libre'!E145,FIND(" &gt; ",'Layout Mercado Libre'!E145)-1),"")</f>
        <v>Salud y Equipamiento Médico</v>
      </c>
      <c r="D145" s="12" t="n">
        <v>43.59</v>
      </c>
      <c r="E145" s="13" t="n">
        <f aca="false">D145+Parámetros!$B$5</f>
        <v>47.59</v>
      </c>
      <c r="F145" s="3" t="n">
        <f aca="false">IF(C145="",Parámetros!$B$9,IFERROR(VLOOKUP(C145,Parámetros!$A$20:$B$23,2,FALSE()),Parámetros!$B$9))</f>
        <v>0.14</v>
      </c>
      <c r="G145" s="13" t="n">
        <f aca="false">ROUNDUP((E145+Parámetros!$C$13)/(1-F145),0)</f>
        <v>85</v>
      </c>
      <c r="H145" s="13" t="n">
        <f aca="false">ROUNDUP((E145+Parámetros!$C$14)/(1-F145),0)</f>
        <v>91</v>
      </c>
      <c r="I145" s="13" t="n">
        <f aca="false">ROUNDUP((E145+Parámetros!$C$15)/(1-F145),0)</f>
        <v>99</v>
      </c>
      <c r="J145" s="13" t="n">
        <f aca="false">MAX(ROUNDUP((E145+Parámetros!$B$8)/(1-F145),0),Parámetros!$B$7)</f>
        <v>299</v>
      </c>
      <c r="K145" s="13" t="n">
        <f aca="false">IF(G145&lt;Parámetros!$B$13,G145,IF(H145&lt;Parámetros!$B$14,H145,IF(I145&lt;Parámetros!$B$15,I145,J145)))</f>
        <v>85</v>
      </c>
      <c r="L145" s="12"/>
      <c r="M145" s="12"/>
      <c r="N145" s="13" t="n">
        <f aca="false">IF(AND(ISNUMBER(M145),M145-Parámetros!$B$6&gt;=K145),M145-Parámetros!$B$6,K145)</f>
        <v>85</v>
      </c>
      <c r="O145" s="3" t="str">
        <f aca="false">IF(ISNUMBER(M145),N145/M145-1,"")</f>
        <v/>
      </c>
      <c r="P145" s="13" t="n">
        <f aca="false">VLOOKUP(N145,Parámetros!$A$13:$C$16,3,TRUE())</f>
        <v>25</v>
      </c>
      <c r="Q145" s="13" t="n">
        <f aca="false">IF(N145&gt;=Parámetros!$B$7,Parámetros!$B$8,0)</f>
        <v>0</v>
      </c>
      <c r="R145" s="13" t="n">
        <f aca="false">N145*(1-F145)-P145-Q145</f>
        <v>48.1</v>
      </c>
      <c r="S145" s="13" t="n">
        <f aca="false">R145-E145</f>
        <v>0.509999999999991</v>
      </c>
    </row>
    <row r="146" customFormat="false" ht="15" hidden="false" customHeight="false" outlineLevel="0" collapsed="false">
      <c r="A146" s="8" t="s">
        <v>1679</v>
      </c>
      <c r="B146" s="10" t="str">
        <f aca="false">'Layout Mercado Libre'!C146</f>
        <v>Daflon 1000 Diosmina/Hesperidina 900/100 mg 30 Sobres</v>
      </c>
      <c r="C146" s="10" t="str">
        <f aca="false">IFERROR(LEFT('Layout Mercado Libre'!E146,FIND(" &gt; ",'Layout Mercado Libre'!E146)-1),"")</f>
        <v>Salud y Equipamiento Médico</v>
      </c>
      <c r="D146" s="12" t="n">
        <v>1017.64</v>
      </c>
      <c r="E146" s="13" t="n">
        <f aca="false">D146+Parámetros!$B$5</f>
        <v>1021.64</v>
      </c>
      <c r="F146" s="3" t="n">
        <f aca="false">IF(C146="",Parámetros!$B$9,IFERROR(VLOOKUP(C146,Parámetros!$A$20:$B$23,2,FALSE()),Parámetros!$B$9))</f>
        <v>0.14</v>
      </c>
      <c r="G146" s="13" t="n">
        <f aca="false">ROUNDUP((E146+Parámetros!$C$13)/(1-F146),0)</f>
        <v>1218</v>
      </c>
      <c r="H146" s="13" t="n">
        <f aca="false">ROUNDUP((E146+Parámetros!$C$14)/(1-F146),0)</f>
        <v>1223</v>
      </c>
      <c r="I146" s="13" t="n">
        <f aca="false">ROUNDUP((E146+Parámetros!$C$15)/(1-F146),0)</f>
        <v>1231</v>
      </c>
      <c r="J146" s="13" t="n">
        <f aca="false">MAX(ROUNDUP((E146+Parámetros!$B$8)/(1-F146),0),Parámetros!$B$7)</f>
        <v>1188</v>
      </c>
      <c r="K146" s="13" t="n">
        <f aca="false">IF(G146&lt;Parámetros!$B$13,G146,IF(H146&lt;Parámetros!$B$14,H146,IF(I146&lt;Parámetros!$B$15,I146,J146)))</f>
        <v>1188</v>
      </c>
      <c r="L146" s="12"/>
      <c r="M146" s="12"/>
      <c r="N146" s="13" t="n">
        <f aca="false">IF(AND(ISNUMBER(M146),M146-Parámetros!$B$6&gt;=K146),M146-Parámetros!$B$6,K146)</f>
        <v>1188</v>
      </c>
      <c r="O146" s="3" t="str">
        <f aca="false">IF(ISNUMBER(M146),N146/M146-1,"")</f>
        <v/>
      </c>
      <c r="P146" s="13" t="n">
        <f aca="false">VLOOKUP(N146,Parámetros!$A$13:$C$16,3,TRUE())</f>
        <v>0</v>
      </c>
      <c r="Q146" s="13" t="n">
        <f aca="false">IF(N146&gt;=Parámetros!$B$7,Parámetros!$B$8,0)</f>
        <v>0</v>
      </c>
      <c r="R146" s="13" t="n">
        <f aca="false">N146*(1-F146)-P146-Q146</f>
        <v>1021.68</v>
      </c>
      <c r="S146" s="13" t="n">
        <f aca="false">R146-E146</f>
        <v>0.0399999999999636</v>
      </c>
    </row>
    <row r="147" customFormat="false" ht="15" hidden="false" customHeight="false" outlineLevel="0" collapsed="false">
      <c r="A147" s="8" t="s">
        <v>1691</v>
      </c>
      <c r="B147" s="10" t="str">
        <f aca="false">'Layout Mercado Libre'!C147</f>
        <v>Ensure Vainilla Suplemento Alimenticio Líquido 237 ml</v>
      </c>
      <c r="C147" s="10" t="str">
        <f aca="false">IFERROR(LEFT('Layout Mercado Libre'!E147,FIND(" &gt; ",'Layout Mercado Libre'!E147)-1),"")</f>
        <v>Salud y Equipamiento Médico</v>
      </c>
      <c r="D147" s="12" t="n">
        <v>38.8</v>
      </c>
      <c r="E147" s="13" t="n">
        <f aca="false">D147+Parámetros!$B$5</f>
        <v>42.8</v>
      </c>
      <c r="F147" s="3" t="n">
        <f aca="false">IF(C147="",Parámetros!$B$9,IFERROR(VLOOKUP(C147,Parámetros!$A$20:$B$23,2,FALSE()),Parámetros!$B$9))</f>
        <v>0.14</v>
      </c>
      <c r="G147" s="13" t="n">
        <f aca="false">ROUNDUP((E147+Parámetros!$C$13)/(1-F147),0)</f>
        <v>79</v>
      </c>
      <c r="H147" s="13" t="n">
        <f aca="false">ROUNDUP((E147+Parámetros!$C$14)/(1-F147),0)</f>
        <v>85</v>
      </c>
      <c r="I147" s="13" t="n">
        <f aca="false">ROUNDUP((E147+Parámetros!$C$15)/(1-F147),0)</f>
        <v>93</v>
      </c>
      <c r="J147" s="13" t="n">
        <f aca="false">MAX(ROUNDUP((E147+Parámetros!$B$8)/(1-F147),0),Parámetros!$B$7)</f>
        <v>299</v>
      </c>
      <c r="K147" s="13" t="n">
        <f aca="false">IF(G147&lt;Parámetros!$B$13,G147,IF(H147&lt;Parámetros!$B$14,H147,IF(I147&lt;Parámetros!$B$15,I147,J147)))</f>
        <v>79</v>
      </c>
      <c r="L147" s="12"/>
      <c r="M147" s="12"/>
      <c r="N147" s="13" t="n">
        <f aca="false">IF(AND(ISNUMBER(M147),M147-Parámetros!$B$6&gt;=K147),M147-Parámetros!$B$6,K147)</f>
        <v>79</v>
      </c>
      <c r="O147" s="3" t="str">
        <f aca="false">IF(ISNUMBER(M147),N147/M147-1,"")</f>
        <v/>
      </c>
      <c r="P147" s="13" t="n">
        <f aca="false">VLOOKUP(N147,Parámetros!$A$13:$C$16,3,TRUE())</f>
        <v>25</v>
      </c>
      <c r="Q147" s="13" t="n">
        <f aca="false">IF(N147&gt;=Parámetros!$B$7,Parámetros!$B$8,0)</f>
        <v>0</v>
      </c>
      <c r="R147" s="13" t="n">
        <f aca="false">N147*(1-F147)-P147-Q147</f>
        <v>42.94</v>
      </c>
      <c r="S147" s="13" t="n">
        <f aca="false">R147-E147</f>
        <v>0.140000000000001</v>
      </c>
    </row>
    <row r="148" customFormat="false" ht="15" hidden="false" customHeight="false" outlineLevel="0" collapsed="false">
      <c r="A148" s="8" t="s">
        <v>1698</v>
      </c>
      <c r="B148" s="10" t="str">
        <f aca="false">'Layout Mercado Libre'!C148</f>
        <v>Eutirox Levotiroxina Sódica 100 mcg 50 Tabletas</v>
      </c>
      <c r="C148" s="10" t="str">
        <f aca="false">IFERROR(LEFT('Layout Mercado Libre'!E148,FIND(" &gt; ",'Layout Mercado Libre'!E148)-1),"")</f>
        <v>Salud y Equipamiento Médico</v>
      </c>
      <c r="D148" s="12" t="n">
        <v>329.93</v>
      </c>
      <c r="E148" s="13" t="n">
        <f aca="false">D148+Parámetros!$B$5</f>
        <v>333.93</v>
      </c>
      <c r="F148" s="3" t="n">
        <f aca="false">IF(C148="",Parámetros!$B$9,IFERROR(VLOOKUP(C148,Parámetros!$A$20:$B$23,2,FALSE()),Parámetros!$B$9))</f>
        <v>0.14</v>
      </c>
      <c r="G148" s="13" t="n">
        <f aca="false">ROUNDUP((E148+Parámetros!$C$13)/(1-F148),0)</f>
        <v>418</v>
      </c>
      <c r="H148" s="13" t="n">
        <f aca="false">ROUNDUP((E148+Parámetros!$C$14)/(1-F148),0)</f>
        <v>424</v>
      </c>
      <c r="I148" s="13" t="n">
        <f aca="false">ROUNDUP((E148+Parámetros!$C$15)/(1-F148),0)</f>
        <v>432</v>
      </c>
      <c r="J148" s="13" t="n">
        <f aca="false">MAX(ROUNDUP((E148+Parámetros!$B$8)/(1-F148),0),Parámetros!$B$7)</f>
        <v>389</v>
      </c>
      <c r="K148" s="13" t="n">
        <f aca="false">IF(G148&lt;Parámetros!$B$13,G148,IF(H148&lt;Parámetros!$B$14,H148,IF(I148&lt;Parámetros!$B$15,I148,J148)))</f>
        <v>389</v>
      </c>
      <c r="L148" s="12"/>
      <c r="M148" s="12"/>
      <c r="N148" s="13" t="n">
        <f aca="false">IF(AND(ISNUMBER(M148),M148-Parámetros!$B$6&gt;=K148),M148-Parámetros!$B$6,K148)</f>
        <v>389</v>
      </c>
      <c r="O148" s="3" t="str">
        <f aca="false">IF(ISNUMBER(M148),N148/M148-1,"")</f>
        <v/>
      </c>
      <c r="P148" s="13" t="n">
        <f aca="false">VLOOKUP(N148,Parámetros!$A$13:$C$16,3,TRUE())</f>
        <v>0</v>
      </c>
      <c r="Q148" s="13" t="n">
        <f aca="false">IF(N148&gt;=Parámetros!$B$7,Parámetros!$B$8,0)</f>
        <v>0</v>
      </c>
      <c r="R148" s="13" t="n">
        <f aca="false">N148*(1-F148)-P148-Q148</f>
        <v>334.54</v>
      </c>
      <c r="S148" s="13" t="n">
        <f aca="false">R148-E148</f>
        <v>0.610000000000014</v>
      </c>
    </row>
    <row r="149" customFormat="false" ht="15" hidden="false" customHeight="false" outlineLevel="0" collapsed="false">
      <c r="A149" s="8" t="s">
        <v>1709</v>
      </c>
      <c r="B149" s="10" t="str">
        <f aca="false">'Layout Mercado Libre'!C149</f>
        <v>Jardianz Duo Empagliflozina/Metformina 12.5/1000 mg 60 Tab</v>
      </c>
      <c r="C149" s="10" t="str">
        <f aca="false">IFERROR(LEFT('Layout Mercado Libre'!E149,FIND(" &gt; ",'Layout Mercado Libre'!E149)-1),"")</f>
        <v>Salud y Equipamiento Médico</v>
      </c>
      <c r="D149" s="12" t="n">
        <v>1439.04</v>
      </c>
      <c r="E149" s="13" t="n">
        <f aca="false">D149+Parámetros!$B$5</f>
        <v>1443.04</v>
      </c>
      <c r="F149" s="3" t="n">
        <f aca="false">IF(C149="",Parámetros!$B$9,IFERROR(VLOOKUP(C149,Parámetros!$A$20:$B$23,2,FALSE()),Parámetros!$B$9))</f>
        <v>0.14</v>
      </c>
      <c r="G149" s="13" t="n">
        <f aca="false">ROUNDUP((E149+Parámetros!$C$13)/(1-F149),0)</f>
        <v>1708</v>
      </c>
      <c r="H149" s="13" t="n">
        <f aca="false">ROUNDUP((E149+Parámetros!$C$14)/(1-F149),0)</f>
        <v>1713</v>
      </c>
      <c r="I149" s="13" t="n">
        <f aca="false">ROUNDUP((E149+Parámetros!$C$15)/(1-F149),0)</f>
        <v>1721</v>
      </c>
      <c r="J149" s="13" t="n">
        <f aca="false">MAX(ROUNDUP((E149+Parámetros!$B$8)/(1-F149),0),Parámetros!$B$7)</f>
        <v>1678</v>
      </c>
      <c r="K149" s="13" t="n">
        <f aca="false">IF(G149&lt;Parámetros!$B$13,G149,IF(H149&lt;Parámetros!$B$14,H149,IF(I149&lt;Parámetros!$B$15,I149,J149)))</f>
        <v>1678</v>
      </c>
      <c r="L149" s="12"/>
      <c r="M149" s="12"/>
      <c r="N149" s="13" t="n">
        <f aca="false">IF(AND(ISNUMBER(M149),M149-Parámetros!$B$6&gt;=K149),M149-Parámetros!$B$6,K149)</f>
        <v>1678</v>
      </c>
      <c r="O149" s="3" t="str">
        <f aca="false">IF(ISNUMBER(M149),N149/M149-1,"")</f>
        <v/>
      </c>
      <c r="P149" s="13" t="n">
        <f aca="false">VLOOKUP(N149,Parámetros!$A$13:$C$16,3,TRUE())</f>
        <v>0</v>
      </c>
      <c r="Q149" s="13" t="n">
        <f aca="false">IF(N149&gt;=Parámetros!$B$7,Parámetros!$B$8,0)</f>
        <v>0</v>
      </c>
      <c r="R149" s="13" t="n">
        <f aca="false">N149*(1-F149)-P149-Q149</f>
        <v>1443.08</v>
      </c>
      <c r="S149" s="13" t="n">
        <f aca="false">R149-E149</f>
        <v>0.0399999999999636</v>
      </c>
    </row>
    <row r="150" customFormat="false" ht="15" hidden="false" customHeight="false" outlineLevel="0" collapsed="false">
      <c r="A150" s="8" t="s">
        <v>1721</v>
      </c>
      <c r="B150" s="10" t="str">
        <f aca="false">'Layout Mercado Libre'!C150</f>
        <v>Tabcin Active Pods Alivio de Gripe y Tos 12 Cápsulas</v>
      </c>
      <c r="C150" s="10" t="str">
        <f aca="false">IFERROR(LEFT('Layout Mercado Libre'!E150,FIND(" &gt; ",'Layout Mercado Libre'!E150)-1),"")</f>
        <v>Salud y Equipamiento Médico</v>
      </c>
      <c r="D150" s="12" t="n">
        <v>65.83</v>
      </c>
      <c r="E150" s="13" t="n">
        <f aca="false">D150+Parámetros!$B$5</f>
        <v>69.83</v>
      </c>
      <c r="F150" s="3" t="n">
        <f aca="false">IF(C150="",Parámetros!$B$9,IFERROR(VLOOKUP(C150,Parámetros!$A$20:$B$23,2,FALSE()),Parámetros!$B$9))</f>
        <v>0.14</v>
      </c>
      <c r="G150" s="13" t="n">
        <f aca="false">ROUNDUP((E150+Parámetros!$C$13)/(1-F150),0)</f>
        <v>111</v>
      </c>
      <c r="H150" s="13" t="n">
        <f aca="false">ROUNDUP((E150+Parámetros!$C$14)/(1-F150),0)</f>
        <v>117</v>
      </c>
      <c r="I150" s="13" t="n">
        <f aca="false">ROUNDUP((E150+Parámetros!$C$15)/(1-F150),0)</f>
        <v>125</v>
      </c>
      <c r="J150" s="13" t="n">
        <f aca="false">MAX(ROUNDUP((E150+Parámetros!$B$8)/(1-F150),0),Parámetros!$B$7)</f>
        <v>299</v>
      </c>
      <c r="K150" s="13" t="n">
        <f aca="false">IF(G150&lt;Parámetros!$B$13,G150,IF(H150&lt;Parámetros!$B$14,H150,IF(I150&lt;Parámetros!$B$15,I150,J150)))</f>
        <v>117</v>
      </c>
      <c r="L150" s="12"/>
      <c r="M150" s="12"/>
      <c r="N150" s="13" t="n">
        <f aca="false">IF(AND(ISNUMBER(M150),M150-Parámetros!$B$6&gt;=K150),M150-Parámetros!$B$6,K150)</f>
        <v>117</v>
      </c>
      <c r="O150" s="3" t="str">
        <f aca="false">IF(ISNUMBER(M150),N150/M150-1,"")</f>
        <v/>
      </c>
      <c r="P150" s="13" t="n">
        <f aca="false">VLOOKUP(N150,Parámetros!$A$13:$C$16,3,TRUE())</f>
        <v>30</v>
      </c>
      <c r="Q150" s="13" t="n">
        <f aca="false">IF(N150&gt;=Parámetros!$B$7,Parámetros!$B$8,0)</f>
        <v>0</v>
      </c>
      <c r="R150" s="13" t="n">
        <f aca="false">N150*(1-F150)-P150-Q150</f>
        <v>70.62</v>
      </c>
      <c r="S150" s="13" t="n">
        <f aca="false">R150-E150</f>
        <v>0.790000000000006</v>
      </c>
    </row>
    <row r="151" customFormat="false" ht="15" hidden="false" customHeight="false" outlineLevel="0" collapsed="false">
      <c r="A151" s="8" t="s">
        <v>1733</v>
      </c>
      <c r="B151" s="10" t="str">
        <f aca="false">'Layout Mercado Libre'!C151</f>
        <v>Humylub PF Ofteno Condroitina/Hialuronato 10 ml</v>
      </c>
      <c r="C151" s="10" t="str">
        <f aca="false">IFERROR(LEFT('Layout Mercado Libre'!E151,FIND(" &gt; ",'Layout Mercado Libre'!E151)-1),"")</f>
        <v>Salud y Equipamiento Médico</v>
      </c>
      <c r="D151" s="12" t="n">
        <v>412.77</v>
      </c>
      <c r="E151" s="13" t="n">
        <f aca="false">D151+Parámetros!$B$5</f>
        <v>416.77</v>
      </c>
      <c r="F151" s="3" t="n">
        <f aca="false">IF(C151="",Parámetros!$B$9,IFERROR(VLOOKUP(C151,Parámetros!$A$20:$B$23,2,FALSE()),Parámetros!$B$9))</f>
        <v>0.14</v>
      </c>
      <c r="G151" s="13" t="n">
        <f aca="false">ROUNDUP((E151+Parámetros!$C$13)/(1-F151),0)</f>
        <v>514</v>
      </c>
      <c r="H151" s="13" t="n">
        <f aca="false">ROUNDUP((E151+Parámetros!$C$14)/(1-F151),0)</f>
        <v>520</v>
      </c>
      <c r="I151" s="13" t="n">
        <f aca="false">ROUNDUP((E151+Parámetros!$C$15)/(1-F151),0)</f>
        <v>528</v>
      </c>
      <c r="J151" s="13" t="n">
        <f aca="false">MAX(ROUNDUP((E151+Parámetros!$B$8)/(1-F151),0),Parámetros!$B$7)</f>
        <v>485</v>
      </c>
      <c r="K151" s="13" t="n">
        <f aca="false">IF(G151&lt;Parámetros!$B$13,G151,IF(H151&lt;Parámetros!$B$14,H151,IF(I151&lt;Parámetros!$B$15,I151,J151)))</f>
        <v>485</v>
      </c>
      <c r="L151" s="12"/>
      <c r="M151" s="12"/>
      <c r="N151" s="13" t="n">
        <f aca="false">IF(AND(ISNUMBER(M151),M151-Parámetros!$B$6&gt;=K151),M151-Parámetros!$B$6,K151)</f>
        <v>485</v>
      </c>
      <c r="O151" s="3" t="str">
        <f aca="false">IF(ISNUMBER(M151),N151/M151-1,"")</f>
        <v/>
      </c>
      <c r="P151" s="13" t="n">
        <f aca="false">VLOOKUP(N151,Parámetros!$A$13:$C$16,3,TRUE())</f>
        <v>0</v>
      </c>
      <c r="Q151" s="13" t="n">
        <f aca="false">IF(N151&gt;=Parámetros!$B$7,Parámetros!$B$8,0)</f>
        <v>0</v>
      </c>
      <c r="R151" s="13" t="n">
        <f aca="false">N151*(1-F151)-P151-Q151</f>
        <v>417.1</v>
      </c>
      <c r="S151" s="13" t="n">
        <f aca="false">R151-E151</f>
        <v>0.329999999999984</v>
      </c>
    </row>
    <row r="152" customFormat="false" ht="15" hidden="false" customHeight="false" outlineLevel="0" collapsed="false">
      <c r="A152" s="8" t="s">
        <v>1748</v>
      </c>
      <c r="B152" s="10" t="str">
        <f aca="false">'Layout Mercado Libre'!C152</f>
        <v>A.S. Cor Norfenefrina 1 g/100 ml Solución Gotas 24 ml</v>
      </c>
      <c r="C152" s="10" t="str">
        <f aca="false">IFERROR(LEFT('Layout Mercado Libre'!E152,FIND(" &gt; ",'Layout Mercado Libre'!E152)-1),"")</f>
        <v>Salud y Equipamiento Médico</v>
      </c>
      <c r="D152" s="12" t="n">
        <v>198</v>
      </c>
      <c r="E152" s="13" t="n">
        <f aca="false">D152+Parámetros!$B$5</f>
        <v>202</v>
      </c>
      <c r="F152" s="3" t="n">
        <f aca="false">IF(C152="",Parámetros!$B$9,IFERROR(VLOOKUP(C152,Parámetros!$A$20:$B$23,2,FALSE()),Parámetros!$B$9))</f>
        <v>0.14</v>
      </c>
      <c r="G152" s="13" t="n">
        <f aca="false">ROUNDUP((E152+Parámetros!$C$13)/(1-F152),0)</f>
        <v>264</v>
      </c>
      <c r="H152" s="13" t="n">
        <f aca="false">ROUNDUP((E152+Parámetros!$C$14)/(1-F152),0)</f>
        <v>270</v>
      </c>
      <c r="I152" s="13" t="n">
        <f aca="false">ROUNDUP((E152+Parámetros!$C$15)/(1-F152),0)</f>
        <v>278</v>
      </c>
      <c r="J152" s="13" t="n">
        <f aca="false">MAX(ROUNDUP((E152+Parámetros!$B$8)/(1-F152),0),Parámetros!$B$7)</f>
        <v>299</v>
      </c>
      <c r="K152" s="13" t="n">
        <f aca="false">IF(G152&lt;Parámetros!$B$13,G152,IF(H152&lt;Parámetros!$B$14,H152,IF(I152&lt;Parámetros!$B$15,I152,J152)))</f>
        <v>278</v>
      </c>
      <c r="L152" s="12"/>
      <c r="M152" s="12"/>
      <c r="N152" s="13" t="n">
        <f aca="false">IF(AND(ISNUMBER(M152),M152-Parámetros!$B$6&gt;=K152),M152-Parámetros!$B$6,K152)</f>
        <v>278</v>
      </c>
      <c r="O152" s="3" t="str">
        <f aca="false">IF(ISNUMBER(M152),N152/M152-1,"")</f>
        <v/>
      </c>
      <c r="P152" s="13" t="n">
        <f aca="false">VLOOKUP(N152,Parámetros!$A$13:$C$16,3,TRUE())</f>
        <v>37</v>
      </c>
      <c r="Q152" s="13" t="n">
        <f aca="false">IF(N152&gt;=Parámetros!$B$7,Parámetros!$B$8,0)</f>
        <v>0</v>
      </c>
      <c r="R152" s="13" t="n">
        <f aca="false">N152*(1-F152)-P152-Q152</f>
        <v>202.08</v>
      </c>
      <c r="S152" s="13" t="n">
        <f aca="false">R152-E152</f>
        <v>0.0799999999999841</v>
      </c>
    </row>
    <row r="153" customFormat="false" ht="15" hidden="false" customHeight="false" outlineLevel="0" collapsed="false">
      <c r="A153" s="8" t="s">
        <v>1759</v>
      </c>
      <c r="B153" s="10" t="str">
        <f aca="false">'Layout Mercado Libre'!C153</f>
        <v>Pepto-Bismol Original Suspensión Oral 118 ml</v>
      </c>
      <c r="C153" s="10" t="str">
        <f aca="false">IFERROR(LEFT('Layout Mercado Libre'!E153,FIND(" &gt; ",'Layout Mercado Libre'!E153)-1),"")</f>
        <v>Salud y Equipamiento Médico</v>
      </c>
      <c r="D153" s="12" t="n">
        <v>85.53</v>
      </c>
      <c r="E153" s="13" t="n">
        <f aca="false">D153+Parámetros!$B$5</f>
        <v>89.53</v>
      </c>
      <c r="F153" s="3" t="n">
        <f aca="false">IF(C153="",Parámetros!$B$9,IFERROR(VLOOKUP(C153,Parámetros!$A$20:$B$23,2,FALSE()),Parámetros!$B$9))</f>
        <v>0.14</v>
      </c>
      <c r="G153" s="13" t="n">
        <f aca="false">ROUNDUP((E153+Parámetros!$C$13)/(1-F153),0)</f>
        <v>134</v>
      </c>
      <c r="H153" s="13" t="n">
        <f aca="false">ROUNDUP((E153+Parámetros!$C$14)/(1-F153),0)</f>
        <v>139</v>
      </c>
      <c r="I153" s="13" t="n">
        <f aca="false">ROUNDUP((E153+Parámetros!$C$15)/(1-F153),0)</f>
        <v>148</v>
      </c>
      <c r="J153" s="13" t="n">
        <f aca="false">MAX(ROUNDUP((E153+Parámetros!$B$8)/(1-F153),0),Parámetros!$B$7)</f>
        <v>299</v>
      </c>
      <c r="K153" s="13" t="n">
        <f aca="false">IF(G153&lt;Parámetros!$B$13,G153,IF(H153&lt;Parámetros!$B$14,H153,IF(I153&lt;Parámetros!$B$15,I153,J153)))</f>
        <v>139</v>
      </c>
      <c r="L153" s="12"/>
      <c r="M153" s="12"/>
      <c r="N153" s="13" t="n">
        <f aca="false">IF(AND(ISNUMBER(M153),M153-Parámetros!$B$6&gt;=K153),M153-Parámetros!$B$6,K153)</f>
        <v>139</v>
      </c>
      <c r="O153" s="3" t="str">
        <f aca="false">IF(ISNUMBER(M153),N153/M153-1,"")</f>
        <v/>
      </c>
      <c r="P153" s="13" t="n">
        <f aca="false">VLOOKUP(N153,Parámetros!$A$13:$C$16,3,TRUE())</f>
        <v>30</v>
      </c>
      <c r="Q153" s="13" t="n">
        <f aca="false">IF(N153&gt;=Parámetros!$B$7,Parámetros!$B$8,0)</f>
        <v>0</v>
      </c>
      <c r="R153" s="13" t="n">
        <f aca="false">N153*(1-F153)-P153-Q153</f>
        <v>89.54</v>
      </c>
      <c r="S153" s="13" t="n">
        <f aca="false">R153-E153</f>
        <v>0.00999999999999091</v>
      </c>
    </row>
    <row r="154" customFormat="false" ht="15" hidden="false" customHeight="false" outlineLevel="0" collapsed="false">
      <c r="A154" s="8" t="s">
        <v>1766</v>
      </c>
      <c r="B154" s="10" t="str">
        <f aca="false">'Layout Mercado Libre'!C154</f>
        <v>Ensure Chocolate Suplemento Alimenticio Líquido 237 ml</v>
      </c>
      <c r="C154" s="10" t="str">
        <f aca="false">IFERROR(LEFT('Layout Mercado Libre'!E154,FIND(" &gt; ",'Layout Mercado Libre'!E154)-1),"")</f>
        <v>Salud y Equipamiento Médico</v>
      </c>
      <c r="D154" s="12" t="n">
        <v>38.8</v>
      </c>
      <c r="E154" s="13" t="n">
        <f aca="false">D154+Parámetros!$B$5</f>
        <v>42.8</v>
      </c>
      <c r="F154" s="3" t="n">
        <f aca="false">IF(C154="",Parámetros!$B$9,IFERROR(VLOOKUP(C154,Parámetros!$A$20:$B$23,2,FALSE()),Parámetros!$B$9))</f>
        <v>0.14</v>
      </c>
      <c r="G154" s="13" t="n">
        <f aca="false">ROUNDUP((E154+Parámetros!$C$13)/(1-F154),0)</f>
        <v>79</v>
      </c>
      <c r="H154" s="13" t="n">
        <f aca="false">ROUNDUP((E154+Parámetros!$C$14)/(1-F154),0)</f>
        <v>85</v>
      </c>
      <c r="I154" s="13" t="n">
        <f aca="false">ROUNDUP((E154+Parámetros!$C$15)/(1-F154),0)</f>
        <v>93</v>
      </c>
      <c r="J154" s="13" t="n">
        <f aca="false">MAX(ROUNDUP((E154+Parámetros!$B$8)/(1-F154),0),Parámetros!$B$7)</f>
        <v>299</v>
      </c>
      <c r="K154" s="13" t="n">
        <f aca="false">IF(G154&lt;Parámetros!$B$13,G154,IF(H154&lt;Parámetros!$B$14,H154,IF(I154&lt;Parámetros!$B$15,I154,J154)))</f>
        <v>79</v>
      </c>
      <c r="L154" s="12"/>
      <c r="M154" s="12"/>
      <c r="N154" s="13" t="n">
        <f aca="false">IF(AND(ISNUMBER(M154),M154-Parámetros!$B$6&gt;=K154),M154-Parámetros!$B$6,K154)</f>
        <v>79</v>
      </c>
      <c r="O154" s="3" t="str">
        <f aca="false">IF(ISNUMBER(M154),N154/M154-1,"")</f>
        <v/>
      </c>
      <c r="P154" s="13" t="n">
        <f aca="false">VLOOKUP(N154,Parámetros!$A$13:$C$16,3,TRUE())</f>
        <v>25</v>
      </c>
      <c r="Q154" s="13" t="n">
        <f aca="false">IF(N154&gt;=Parámetros!$B$7,Parámetros!$B$8,0)</f>
        <v>0</v>
      </c>
      <c r="R154" s="13" t="n">
        <f aca="false">N154*(1-F154)-P154-Q154</f>
        <v>42.94</v>
      </c>
      <c r="S154" s="13" t="n">
        <f aca="false">R154-E154</f>
        <v>0.140000000000001</v>
      </c>
    </row>
    <row r="155" customFormat="false" ht="15" hidden="false" customHeight="false" outlineLevel="0" collapsed="false">
      <c r="A155" s="8" t="s">
        <v>1773</v>
      </c>
      <c r="B155" s="10" t="str">
        <f aca="false">'Layout Mercado Libre'!C155</f>
        <v>Gasa Simple Estéril Dibar 10 x 10 cm Caja con 10 Piezas</v>
      </c>
      <c r="C155" s="10" t="str">
        <f aca="false">IFERROR(LEFT('Layout Mercado Libre'!E155,FIND(" &gt; ",'Layout Mercado Libre'!E155)-1),"")</f>
        <v>Salud y Equipamiento Médico</v>
      </c>
      <c r="D155" s="12" t="n">
        <v>108.23</v>
      </c>
      <c r="E155" s="13" t="n">
        <f aca="false">D155+Parámetros!$B$5</f>
        <v>112.23</v>
      </c>
      <c r="F155" s="3" t="n">
        <f aca="false">IF(C155="",Parámetros!$B$9,IFERROR(VLOOKUP(C155,Parámetros!$A$20:$B$23,2,FALSE()),Parámetros!$B$9))</f>
        <v>0.14</v>
      </c>
      <c r="G155" s="13" t="n">
        <f aca="false">ROUNDUP((E155+Parámetros!$C$13)/(1-F155),0)</f>
        <v>160</v>
      </c>
      <c r="H155" s="13" t="n">
        <f aca="false">ROUNDUP((E155+Parámetros!$C$14)/(1-F155),0)</f>
        <v>166</v>
      </c>
      <c r="I155" s="13" t="n">
        <f aca="false">ROUNDUP((E155+Parámetros!$C$15)/(1-F155),0)</f>
        <v>174</v>
      </c>
      <c r="J155" s="13" t="n">
        <f aca="false">MAX(ROUNDUP((E155+Parámetros!$B$8)/(1-F155),0),Parámetros!$B$7)</f>
        <v>299</v>
      </c>
      <c r="K155" s="13" t="n">
        <f aca="false">IF(G155&lt;Parámetros!$B$13,G155,IF(H155&lt;Parámetros!$B$14,H155,IF(I155&lt;Parámetros!$B$15,I155,J155)))</f>
        <v>174</v>
      </c>
      <c r="L155" s="12"/>
      <c r="M155" s="12"/>
      <c r="N155" s="13" t="n">
        <f aca="false">IF(AND(ISNUMBER(M155),M155-Parámetros!$B$6&gt;=K155),M155-Parámetros!$B$6,K155)</f>
        <v>174</v>
      </c>
      <c r="O155" s="3" t="str">
        <f aca="false">IF(ISNUMBER(M155),N155/M155-1,"")</f>
        <v/>
      </c>
      <c r="P155" s="13" t="n">
        <f aca="false">VLOOKUP(N155,Parámetros!$A$13:$C$16,3,TRUE())</f>
        <v>37</v>
      </c>
      <c r="Q155" s="13" t="n">
        <f aca="false">IF(N155&gt;=Parámetros!$B$7,Parámetros!$B$8,0)</f>
        <v>0</v>
      </c>
      <c r="R155" s="13" t="n">
        <f aca="false">N155*(1-F155)-P155-Q155</f>
        <v>112.64</v>
      </c>
      <c r="S155" s="13" t="n">
        <f aca="false">R155-E155</f>
        <v>0.409999999999982</v>
      </c>
    </row>
    <row r="156" customFormat="false" ht="15" hidden="false" customHeight="false" outlineLevel="0" collapsed="false">
      <c r="A156" s="8" t="s">
        <v>1781</v>
      </c>
      <c r="B156" s="10" t="str">
        <f aca="false">'Layout Mercado Libre'!C156</f>
        <v>Hidrasec Racecadotrilo 100 mg 9 Cápsulas</v>
      </c>
      <c r="C156" s="10" t="str">
        <f aca="false">IFERROR(LEFT('Layout Mercado Libre'!E156,FIND(" &gt; ",'Layout Mercado Libre'!E156)-1),"")</f>
        <v>Salud y Equipamiento Médico</v>
      </c>
      <c r="D156" s="12" t="n">
        <v>256.45</v>
      </c>
      <c r="E156" s="13" t="n">
        <f aca="false">D156+Parámetros!$B$5</f>
        <v>260.45</v>
      </c>
      <c r="F156" s="3" t="n">
        <f aca="false">IF(C156="",Parámetros!$B$9,IFERROR(VLOOKUP(C156,Parámetros!$A$20:$B$23,2,FALSE()),Parámetros!$B$9))</f>
        <v>0.14</v>
      </c>
      <c r="G156" s="13" t="n">
        <f aca="false">ROUNDUP((E156+Parámetros!$C$13)/(1-F156),0)</f>
        <v>332</v>
      </c>
      <c r="H156" s="13" t="n">
        <f aca="false">ROUNDUP((E156+Parámetros!$C$14)/(1-F156),0)</f>
        <v>338</v>
      </c>
      <c r="I156" s="13" t="n">
        <f aca="false">ROUNDUP((E156+Parámetros!$C$15)/(1-F156),0)</f>
        <v>346</v>
      </c>
      <c r="J156" s="13" t="n">
        <f aca="false">MAX(ROUNDUP((E156+Parámetros!$B$8)/(1-F156),0),Parámetros!$B$7)</f>
        <v>303</v>
      </c>
      <c r="K156" s="13" t="n">
        <f aca="false">IF(G156&lt;Parámetros!$B$13,G156,IF(H156&lt;Parámetros!$B$14,H156,IF(I156&lt;Parámetros!$B$15,I156,J156)))</f>
        <v>303</v>
      </c>
      <c r="L156" s="12"/>
      <c r="M156" s="12"/>
      <c r="N156" s="13" t="n">
        <f aca="false">IF(AND(ISNUMBER(M156),M156-Parámetros!$B$6&gt;=K156),M156-Parámetros!$B$6,K156)</f>
        <v>303</v>
      </c>
      <c r="O156" s="3" t="str">
        <f aca="false">IF(ISNUMBER(M156),N156/M156-1,"")</f>
        <v/>
      </c>
      <c r="P156" s="13" t="n">
        <f aca="false">VLOOKUP(N156,Parámetros!$A$13:$C$16,3,TRUE())</f>
        <v>0</v>
      </c>
      <c r="Q156" s="13" t="n">
        <f aca="false">IF(N156&gt;=Parámetros!$B$7,Parámetros!$B$8,0)</f>
        <v>0</v>
      </c>
      <c r="R156" s="13" t="n">
        <f aca="false">N156*(1-F156)-P156-Q156</f>
        <v>260.58</v>
      </c>
      <c r="S156" s="13" t="n">
        <f aca="false">R156-E156</f>
        <v>0.129999999999995</v>
      </c>
    </row>
    <row r="157" customFormat="false" ht="15" hidden="false" customHeight="false" outlineLevel="0" collapsed="false">
      <c r="A157" s="8" t="s">
        <v>1791</v>
      </c>
      <c r="B157" s="10" t="str">
        <f aca="false">'Layout Mercado Libre'!C157</f>
        <v>Daflon 500 mg Diosmina/Hesperidina 20 Tabletas</v>
      </c>
      <c r="C157" s="10" t="str">
        <f aca="false">IFERROR(LEFT('Layout Mercado Libre'!E157,FIND(" &gt; ",'Layout Mercado Libre'!E157)-1),"")</f>
        <v>Salud y Equipamiento Médico</v>
      </c>
      <c r="D157" s="12" t="n">
        <v>430</v>
      </c>
      <c r="E157" s="13" t="n">
        <f aca="false">D157+Parámetros!$B$5</f>
        <v>434</v>
      </c>
      <c r="F157" s="3" t="n">
        <f aca="false">IF(C157="",Parámetros!$B$9,IFERROR(VLOOKUP(C157,Parámetros!$A$20:$B$23,2,FALSE()),Parámetros!$B$9))</f>
        <v>0.14</v>
      </c>
      <c r="G157" s="13" t="n">
        <f aca="false">ROUNDUP((E157+Parámetros!$C$13)/(1-F157),0)</f>
        <v>534</v>
      </c>
      <c r="H157" s="13" t="n">
        <f aca="false">ROUNDUP((E157+Parámetros!$C$14)/(1-F157),0)</f>
        <v>540</v>
      </c>
      <c r="I157" s="13" t="n">
        <f aca="false">ROUNDUP((E157+Parámetros!$C$15)/(1-F157),0)</f>
        <v>548</v>
      </c>
      <c r="J157" s="13" t="n">
        <f aca="false">MAX(ROUNDUP((E157+Parámetros!$B$8)/(1-F157),0),Parámetros!$B$7)</f>
        <v>505</v>
      </c>
      <c r="K157" s="13" t="n">
        <f aca="false">IF(G157&lt;Parámetros!$B$13,G157,IF(H157&lt;Parámetros!$B$14,H157,IF(I157&lt;Parámetros!$B$15,I157,J157)))</f>
        <v>505</v>
      </c>
      <c r="L157" s="12"/>
      <c r="M157" s="12"/>
      <c r="N157" s="13" t="n">
        <f aca="false">IF(AND(ISNUMBER(M157),M157-Parámetros!$B$6&gt;=K157),M157-Parámetros!$B$6,K157)</f>
        <v>505</v>
      </c>
      <c r="O157" s="3" t="str">
        <f aca="false">IF(ISNUMBER(M157),N157/M157-1,"")</f>
        <v/>
      </c>
      <c r="P157" s="13" t="n">
        <f aca="false">VLOOKUP(N157,Parámetros!$A$13:$C$16,3,TRUE())</f>
        <v>0</v>
      </c>
      <c r="Q157" s="13" t="n">
        <f aca="false">IF(N157&gt;=Parámetros!$B$7,Parámetros!$B$8,0)</f>
        <v>0</v>
      </c>
      <c r="R157" s="13" t="n">
        <f aca="false">N157*(1-F157)-P157-Q157</f>
        <v>434.3</v>
      </c>
      <c r="S157" s="13" t="n">
        <f aca="false">R157-E157</f>
        <v>0.300000000000011</v>
      </c>
    </row>
    <row r="158" customFormat="false" ht="15" hidden="false" customHeight="false" outlineLevel="0" collapsed="false">
      <c r="A158" s="8" t="s">
        <v>1801</v>
      </c>
      <c r="B158" s="10" t="str">
        <f aca="false">'Layout Mercado Libre'!C158</f>
        <v>Alcohol Etílico Dibar 96° G.L. 1 l Caja con 12 Piezas</v>
      </c>
      <c r="C158" s="10" t="str">
        <f aca="false">IFERROR(LEFT('Layout Mercado Libre'!E158,FIND(" &gt; ",'Layout Mercado Libre'!E158)-1),"")</f>
        <v>Salud y Equipamiento Médico</v>
      </c>
      <c r="D158" s="12" t="n">
        <v>476.49</v>
      </c>
      <c r="E158" s="13" t="n">
        <f aca="false">D158+Parámetros!$B$5</f>
        <v>480.49</v>
      </c>
      <c r="F158" s="3" t="n">
        <f aca="false">IF(C158="",Parámetros!$B$9,IFERROR(VLOOKUP(C158,Parámetros!$A$20:$B$23,2,FALSE()),Parámetros!$B$9))</f>
        <v>0.14</v>
      </c>
      <c r="G158" s="13" t="n">
        <f aca="false">ROUNDUP((E158+Parámetros!$C$13)/(1-F158),0)</f>
        <v>588</v>
      </c>
      <c r="H158" s="13" t="n">
        <f aca="false">ROUNDUP((E158+Parámetros!$C$14)/(1-F158),0)</f>
        <v>594</v>
      </c>
      <c r="I158" s="13" t="n">
        <f aca="false">ROUNDUP((E158+Parámetros!$C$15)/(1-F158),0)</f>
        <v>602</v>
      </c>
      <c r="J158" s="13" t="n">
        <f aca="false">MAX(ROUNDUP((E158+Parámetros!$B$8)/(1-F158),0),Parámetros!$B$7)</f>
        <v>559</v>
      </c>
      <c r="K158" s="13" t="n">
        <f aca="false">IF(G158&lt;Parámetros!$B$13,G158,IF(H158&lt;Parámetros!$B$14,H158,IF(I158&lt;Parámetros!$B$15,I158,J158)))</f>
        <v>559</v>
      </c>
      <c r="L158" s="12"/>
      <c r="M158" s="12"/>
      <c r="N158" s="13" t="n">
        <f aca="false">IF(AND(ISNUMBER(M158),M158-Parámetros!$B$6&gt;=K158),M158-Parámetros!$B$6,K158)</f>
        <v>559</v>
      </c>
      <c r="O158" s="3" t="str">
        <f aca="false">IF(ISNUMBER(M158),N158/M158-1,"")</f>
        <v/>
      </c>
      <c r="P158" s="13" t="n">
        <f aca="false">VLOOKUP(N158,Parámetros!$A$13:$C$16,3,TRUE())</f>
        <v>0</v>
      </c>
      <c r="Q158" s="13" t="n">
        <f aca="false">IF(N158&gt;=Parámetros!$B$7,Parámetros!$B$8,0)</f>
        <v>0</v>
      </c>
      <c r="R158" s="13" t="n">
        <f aca="false">N158*(1-F158)-P158-Q158</f>
        <v>480.74</v>
      </c>
      <c r="S158" s="13" t="n">
        <f aca="false">R158-E158</f>
        <v>0.25</v>
      </c>
    </row>
    <row r="159" customFormat="false" ht="15" hidden="false" customHeight="false" outlineLevel="0" collapsed="false">
      <c r="A159" s="8" t="s">
        <v>1815</v>
      </c>
      <c r="B159" s="10" t="str">
        <f aca="false">'Layout Mercado Libre'!C159</f>
        <v>Unival Sucralfato 1 g/5 ml Suspensión Oral 230 ml</v>
      </c>
      <c r="C159" s="10" t="str">
        <f aca="false">IFERROR(LEFT('Layout Mercado Libre'!E159,FIND(" &gt; ",'Layout Mercado Libre'!E159)-1),"")</f>
        <v>Salud y Equipamiento Médico</v>
      </c>
      <c r="D159" s="12" t="n">
        <v>395.57</v>
      </c>
      <c r="E159" s="13" t="n">
        <f aca="false">D159+Parámetros!$B$5</f>
        <v>399.57</v>
      </c>
      <c r="F159" s="3" t="n">
        <f aca="false">IF(C159="",Parámetros!$B$9,IFERROR(VLOOKUP(C159,Parámetros!$A$20:$B$23,2,FALSE()),Parámetros!$B$9))</f>
        <v>0.14</v>
      </c>
      <c r="G159" s="13" t="n">
        <f aca="false">ROUNDUP((E159+Parámetros!$C$13)/(1-F159),0)</f>
        <v>494</v>
      </c>
      <c r="H159" s="13" t="n">
        <f aca="false">ROUNDUP((E159+Parámetros!$C$14)/(1-F159),0)</f>
        <v>500</v>
      </c>
      <c r="I159" s="13" t="n">
        <f aca="false">ROUNDUP((E159+Parámetros!$C$15)/(1-F159),0)</f>
        <v>508</v>
      </c>
      <c r="J159" s="13" t="n">
        <f aca="false">MAX(ROUNDUP((E159+Parámetros!$B$8)/(1-F159),0),Parámetros!$B$7)</f>
        <v>465</v>
      </c>
      <c r="K159" s="13" t="n">
        <f aca="false">IF(G159&lt;Parámetros!$B$13,G159,IF(H159&lt;Parámetros!$B$14,H159,IF(I159&lt;Parámetros!$B$15,I159,J159)))</f>
        <v>465</v>
      </c>
      <c r="L159" s="12"/>
      <c r="M159" s="12"/>
      <c r="N159" s="13" t="n">
        <f aca="false">IF(AND(ISNUMBER(M159),M159-Parámetros!$B$6&gt;=K159),M159-Parámetros!$B$6,K159)</f>
        <v>465</v>
      </c>
      <c r="O159" s="3" t="str">
        <f aca="false">IF(ISNUMBER(M159),N159/M159-1,"")</f>
        <v/>
      </c>
      <c r="P159" s="13" t="n">
        <f aca="false">VLOOKUP(N159,Parámetros!$A$13:$C$16,3,TRUE())</f>
        <v>0</v>
      </c>
      <c r="Q159" s="13" t="n">
        <f aca="false">IF(N159&gt;=Parámetros!$B$7,Parámetros!$B$8,0)</f>
        <v>0</v>
      </c>
      <c r="R159" s="13" t="n">
        <f aca="false">N159*(1-F159)-P159-Q159</f>
        <v>399.9</v>
      </c>
      <c r="S159" s="13" t="n">
        <f aca="false">R159-E159</f>
        <v>0.329999999999984</v>
      </c>
    </row>
    <row r="160" customFormat="false" ht="15" hidden="false" customHeight="false" outlineLevel="0" collapsed="false">
      <c r="A160" s="8" t="s">
        <v>1828</v>
      </c>
      <c r="B160" s="10" t="str">
        <f aca="false">'Layout Mercado Libre'!C160</f>
        <v>Cafiaspirina 500 mg/30 mg 40 Tabletas</v>
      </c>
      <c r="C160" s="10" t="str">
        <f aca="false">IFERROR(LEFT('Layout Mercado Libre'!E160,FIND(" &gt; ",'Layout Mercado Libre'!E160)-1),"")</f>
        <v>Salud y Equipamiento Médico</v>
      </c>
      <c r="D160" s="12" t="n">
        <v>42.05</v>
      </c>
      <c r="E160" s="13" t="n">
        <f aca="false">D160+Parámetros!$B$5</f>
        <v>46.05</v>
      </c>
      <c r="F160" s="3" t="n">
        <f aca="false">IF(C160="",Parámetros!$B$9,IFERROR(VLOOKUP(C160,Parámetros!$A$20:$B$23,2,FALSE()),Parámetros!$B$9))</f>
        <v>0.14</v>
      </c>
      <c r="G160" s="13" t="n">
        <f aca="false">ROUNDUP((E160+Parámetros!$C$13)/(1-F160),0)</f>
        <v>83</v>
      </c>
      <c r="H160" s="13" t="n">
        <f aca="false">ROUNDUP((E160+Parámetros!$C$14)/(1-F160),0)</f>
        <v>89</v>
      </c>
      <c r="I160" s="13" t="n">
        <f aca="false">ROUNDUP((E160+Parámetros!$C$15)/(1-F160),0)</f>
        <v>97</v>
      </c>
      <c r="J160" s="13" t="n">
        <f aca="false">MAX(ROUNDUP((E160+Parámetros!$B$8)/(1-F160),0),Parámetros!$B$7)</f>
        <v>299</v>
      </c>
      <c r="K160" s="13" t="n">
        <f aca="false">IF(G160&lt;Parámetros!$B$13,G160,IF(H160&lt;Parámetros!$B$14,H160,IF(I160&lt;Parámetros!$B$15,I160,J160)))</f>
        <v>83</v>
      </c>
      <c r="L160" s="12"/>
      <c r="M160" s="12"/>
      <c r="N160" s="13" t="n">
        <f aca="false">IF(AND(ISNUMBER(M160),M160-Parámetros!$B$6&gt;=K160),M160-Parámetros!$B$6,K160)</f>
        <v>83</v>
      </c>
      <c r="O160" s="3" t="str">
        <f aca="false">IF(ISNUMBER(M160),N160/M160-1,"")</f>
        <v/>
      </c>
      <c r="P160" s="13" t="n">
        <f aca="false">VLOOKUP(N160,Parámetros!$A$13:$C$16,3,TRUE())</f>
        <v>25</v>
      </c>
      <c r="Q160" s="13" t="n">
        <f aca="false">IF(N160&gt;=Parámetros!$B$7,Parámetros!$B$8,0)</f>
        <v>0</v>
      </c>
      <c r="R160" s="13" t="n">
        <f aca="false">N160*(1-F160)-P160-Q160</f>
        <v>46.38</v>
      </c>
      <c r="S160" s="13" t="n">
        <f aca="false">R160-E160</f>
        <v>0.329999999999998</v>
      </c>
    </row>
    <row r="161" customFormat="false" ht="15" hidden="false" customHeight="false" outlineLevel="0" collapsed="false">
      <c r="A161" s="8" t="s">
        <v>1837</v>
      </c>
      <c r="B161" s="10" t="str">
        <f aca="false">'Layout Mercado Libre'!C161</f>
        <v>Pañales Huggies Supreme Unisex Etapa Recién Nacido 40 Piezas</v>
      </c>
      <c r="C161" s="10" t="str">
        <f aca="false">IFERROR(LEFT('Layout Mercado Libre'!E161,FIND(" &gt; ",'Layout Mercado Libre'!E161)-1),"")</f>
        <v>Bebés</v>
      </c>
      <c r="D161" s="12" t="n">
        <v>145.4</v>
      </c>
      <c r="E161" s="13" t="n">
        <f aca="false">D161+Parámetros!$B$5</f>
        <v>149.4</v>
      </c>
      <c r="F161" s="3" t="n">
        <f aca="false">IF(C161="",Parámetros!$B$9,IFERROR(VLOOKUP(C161,Parámetros!$A$20:$B$23,2,FALSE()),Parámetros!$B$9))</f>
        <v>0.15</v>
      </c>
      <c r="G161" s="13" t="n">
        <f aca="false">ROUNDUP((E161+Parámetros!$C$13)/(1-F161),0)</f>
        <v>206</v>
      </c>
      <c r="H161" s="13" t="n">
        <f aca="false">ROUNDUP((E161+Parámetros!$C$14)/(1-F161),0)</f>
        <v>212</v>
      </c>
      <c r="I161" s="13" t="n">
        <f aca="false">ROUNDUP((E161+Parámetros!$C$15)/(1-F161),0)</f>
        <v>220</v>
      </c>
      <c r="J161" s="13" t="n">
        <f aca="false">MAX(ROUNDUP((E161+Parámetros!$B$8)/(1-F161),0),Parámetros!$B$7)</f>
        <v>299</v>
      </c>
      <c r="K161" s="13" t="n">
        <f aca="false">IF(G161&lt;Parámetros!$B$13,G161,IF(H161&lt;Parámetros!$B$14,H161,IF(I161&lt;Parámetros!$B$15,I161,J161)))</f>
        <v>220</v>
      </c>
      <c r="L161" s="12"/>
      <c r="M161" s="12"/>
      <c r="N161" s="13" t="n">
        <f aca="false">IF(AND(ISNUMBER(M161),M161-Parámetros!$B$6&gt;=K161),M161-Parámetros!$B$6,K161)</f>
        <v>220</v>
      </c>
      <c r="O161" s="3" t="str">
        <f aca="false">IF(ISNUMBER(M161),N161/M161-1,"")</f>
        <v/>
      </c>
      <c r="P161" s="13" t="n">
        <f aca="false">VLOOKUP(N161,Parámetros!$A$13:$C$16,3,TRUE())</f>
        <v>37</v>
      </c>
      <c r="Q161" s="13" t="n">
        <f aca="false">IF(N161&gt;=Parámetros!$B$7,Parámetros!$B$8,0)</f>
        <v>0</v>
      </c>
      <c r="R161" s="13" t="n">
        <f aca="false">N161*(1-F161)-P161-Q161</f>
        <v>150</v>
      </c>
      <c r="S161" s="13" t="n">
        <f aca="false">R161-E161</f>
        <v>0.599999999999994</v>
      </c>
    </row>
    <row r="162" customFormat="false" ht="15" hidden="false" customHeight="false" outlineLevel="0" collapsed="false">
      <c r="A162" s="8" t="s">
        <v>1845</v>
      </c>
      <c r="B162" s="10" t="str">
        <f aca="false">'Layout Mercado Libre'!C162</f>
        <v>Regenesis Max Omega 3 Ácido Fólico 30 Cápsulas</v>
      </c>
      <c r="C162" s="10" t="str">
        <f aca="false">IFERROR(LEFT('Layout Mercado Libre'!E162,FIND(" &gt; ",'Layout Mercado Libre'!E162)-1),"")</f>
        <v>Salud y Equipamiento Médico</v>
      </c>
      <c r="D162" s="12" t="n">
        <v>383.76</v>
      </c>
      <c r="E162" s="13" t="n">
        <f aca="false">D162+Parámetros!$B$5</f>
        <v>387.76</v>
      </c>
      <c r="F162" s="3" t="n">
        <f aca="false">IF(C162="",Parámetros!$B$9,IFERROR(VLOOKUP(C162,Parámetros!$A$20:$B$23,2,FALSE()),Parámetros!$B$9))</f>
        <v>0.14</v>
      </c>
      <c r="G162" s="13" t="n">
        <f aca="false">ROUNDUP((E162+Parámetros!$C$13)/(1-F162),0)</f>
        <v>480</v>
      </c>
      <c r="H162" s="13" t="n">
        <f aca="false">ROUNDUP((E162+Parámetros!$C$14)/(1-F162),0)</f>
        <v>486</v>
      </c>
      <c r="I162" s="13" t="n">
        <f aca="false">ROUNDUP((E162+Parámetros!$C$15)/(1-F162),0)</f>
        <v>494</v>
      </c>
      <c r="J162" s="13" t="n">
        <f aca="false">MAX(ROUNDUP((E162+Parámetros!$B$8)/(1-F162),0),Parámetros!$B$7)</f>
        <v>451</v>
      </c>
      <c r="K162" s="13" t="n">
        <f aca="false">IF(G162&lt;Parámetros!$B$13,G162,IF(H162&lt;Parámetros!$B$14,H162,IF(I162&lt;Parámetros!$B$15,I162,J162)))</f>
        <v>451</v>
      </c>
      <c r="L162" s="12"/>
      <c r="M162" s="12"/>
      <c r="N162" s="13" t="n">
        <f aca="false">IF(AND(ISNUMBER(M162),M162-Parámetros!$B$6&gt;=K162),M162-Parámetros!$B$6,K162)</f>
        <v>451</v>
      </c>
      <c r="O162" s="3" t="str">
        <f aca="false">IF(ISNUMBER(M162),N162/M162-1,"")</f>
        <v/>
      </c>
      <c r="P162" s="13" t="n">
        <f aca="false">VLOOKUP(N162,Parámetros!$A$13:$C$16,3,TRUE())</f>
        <v>0</v>
      </c>
      <c r="Q162" s="13" t="n">
        <f aca="false">IF(N162&gt;=Parámetros!$B$7,Parámetros!$B$8,0)</f>
        <v>0</v>
      </c>
      <c r="R162" s="13" t="n">
        <f aca="false">N162*(1-F162)-P162-Q162</f>
        <v>387.86</v>
      </c>
      <c r="S162" s="13" t="n">
        <f aca="false">R162-E162</f>
        <v>0.100000000000023</v>
      </c>
    </row>
    <row r="163" customFormat="false" ht="15" hidden="false" customHeight="false" outlineLevel="0" collapsed="false">
      <c r="A163" s="8" t="s">
        <v>1858</v>
      </c>
      <c r="B163" s="10" t="str">
        <f aca="false">'Layout Mercado Libre'!C163</f>
        <v>Reumophan Clorzoxazona/Ketoprofeno 250/50 mg 20 Tabletas</v>
      </c>
      <c r="C163" s="10" t="str">
        <f aca="false">IFERROR(LEFT('Layout Mercado Libre'!E163,FIND(" &gt; ",'Layout Mercado Libre'!E163)-1),"")</f>
        <v>Salud y Equipamiento Médico</v>
      </c>
      <c r="D163" s="12" t="n">
        <v>105</v>
      </c>
      <c r="E163" s="13" t="n">
        <f aca="false">D163+Parámetros!$B$5</f>
        <v>109</v>
      </c>
      <c r="F163" s="3" t="n">
        <f aca="false">IF(C163="",Parámetros!$B$9,IFERROR(VLOOKUP(C163,Parámetros!$A$20:$B$23,2,FALSE()),Parámetros!$B$9))</f>
        <v>0.14</v>
      </c>
      <c r="G163" s="13" t="n">
        <f aca="false">ROUNDUP((E163+Parámetros!$C$13)/(1-F163),0)</f>
        <v>156</v>
      </c>
      <c r="H163" s="13" t="n">
        <f aca="false">ROUNDUP((E163+Parámetros!$C$14)/(1-F163),0)</f>
        <v>162</v>
      </c>
      <c r="I163" s="13" t="n">
        <f aca="false">ROUNDUP((E163+Parámetros!$C$15)/(1-F163),0)</f>
        <v>170</v>
      </c>
      <c r="J163" s="13" t="n">
        <f aca="false">MAX(ROUNDUP((E163+Parámetros!$B$8)/(1-F163),0),Parámetros!$B$7)</f>
        <v>299</v>
      </c>
      <c r="K163" s="13" t="n">
        <f aca="false">IF(G163&lt;Parámetros!$B$13,G163,IF(H163&lt;Parámetros!$B$14,H163,IF(I163&lt;Parámetros!$B$15,I163,J163)))</f>
        <v>170</v>
      </c>
      <c r="L163" s="12"/>
      <c r="M163" s="12"/>
      <c r="N163" s="13" t="n">
        <f aca="false">IF(AND(ISNUMBER(M163),M163-Parámetros!$B$6&gt;=K163),M163-Parámetros!$B$6,K163)</f>
        <v>170</v>
      </c>
      <c r="O163" s="3" t="str">
        <f aca="false">IF(ISNUMBER(M163),N163/M163-1,"")</f>
        <v/>
      </c>
      <c r="P163" s="13" t="n">
        <f aca="false">VLOOKUP(N163,Parámetros!$A$13:$C$16,3,TRUE())</f>
        <v>37</v>
      </c>
      <c r="Q163" s="13" t="n">
        <f aca="false">IF(N163&gt;=Parámetros!$B$7,Parámetros!$B$8,0)</f>
        <v>0</v>
      </c>
      <c r="R163" s="13" t="n">
        <f aca="false">N163*(1-F163)-P163-Q163</f>
        <v>109.2</v>
      </c>
      <c r="S163" s="13" t="n">
        <f aca="false">R163-E163</f>
        <v>0.199999999999989</v>
      </c>
    </row>
    <row r="164" customFormat="false" ht="15" hidden="false" customHeight="false" outlineLevel="0" collapsed="false">
      <c r="A164" s="8" t="s">
        <v>1870</v>
      </c>
      <c r="B164" s="10" t="str">
        <f aca="false">'Layout Mercado Libre'!C164</f>
        <v>Sedalmerck Paracetamol 500 mg 10 Sobres con 4 Tabletas</v>
      </c>
      <c r="C164" s="10" t="str">
        <f aca="false">IFERROR(LEFT('Layout Mercado Libre'!E164,FIND(" &gt; ",'Layout Mercado Libre'!E164)-1),"")</f>
        <v>Salud y Equipamiento Médico</v>
      </c>
      <c r="D164" s="12" t="n">
        <v>128.41</v>
      </c>
      <c r="E164" s="13" t="n">
        <f aca="false">D164+Parámetros!$B$5</f>
        <v>132.41</v>
      </c>
      <c r="F164" s="3" t="n">
        <f aca="false">IF(C164="",Parámetros!$B$9,IFERROR(VLOOKUP(C164,Parámetros!$A$20:$B$23,2,FALSE()),Parámetros!$B$9))</f>
        <v>0.14</v>
      </c>
      <c r="G164" s="13" t="n">
        <f aca="false">ROUNDUP((E164+Parámetros!$C$13)/(1-F164),0)</f>
        <v>184</v>
      </c>
      <c r="H164" s="13" t="n">
        <f aca="false">ROUNDUP((E164+Parámetros!$C$14)/(1-F164),0)</f>
        <v>189</v>
      </c>
      <c r="I164" s="13" t="n">
        <f aca="false">ROUNDUP((E164+Parámetros!$C$15)/(1-F164),0)</f>
        <v>197</v>
      </c>
      <c r="J164" s="13" t="n">
        <f aca="false">MAX(ROUNDUP((E164+Parámetros!$B$8)/(1-F164),0),Parámetros!$B$7)</f>
        <v>299</v>
      </c>
      <c r="K164" s="13" t="n">
        <f aca="false">IF(G164&lt;Parámetros!$B$13,G164,IF(H164&lt;Parámetros!$B$14,H164,IF(I164&lt;Parámetros!$B$15,I164,J164)))</f>
        <v>197</v>
      </c>
      <c r="L164" s="12"/>
      <c r="M164" s="12"/>
      <c r="N164" s="13" t="n">
        <f aca="false">IF(AND(ISNUMBER(M164),M164-Parámetros!$B$6&gt;=K164),M164-Parámetros!$B$6,K164)</f>
        <v>197</v>
      </c>
      <c r="O164" s="3" t="str">
        <f aca="false">IF(ISNUMBER(M164),N164/M164-1,"")</f>
        <v/>
      </c>
      <c r="P164" s="13" t="n">
        <f aca="false">VLOOKUP(N164,Parámetros!$A$13:$C$16,3,TRUE())</f>
        <v>37</v>
      </c>
      <c r="Q164" s="13" t="n">
        <f aca="false">IF(N164&gt;=Parámetros!$B$7,Parámetros!$B$8,0)</f>
        <v>0</v>
      </c>
      <c r="R164" s="13" t="n">
        <f aca="false">N164*(1-F164)-P164-Q164</f>
        <v>132.42</v>
      </c>
      <c r="S164" s="13" t="n">
        <f aca="false">R164-E164</f>
        <v>0.00999999999999091</v>
      </c>
    </row>
    <row r="165" customFormat="false" ht="15" hidden="false" customHeight="false" outlineLevel="0" collapsed="false">
      <c r="A165" s="8" t="s">
        <v>1882</v>
      </c>
      <c r="B165" s="10" t="str">
        <f aca="false">'Layout Mercado Libre'!C165</f>
        <v>Bepanthen Pomada Regeneradora Multiusos Dexpantenol 5% 30 g</v>
      </c>
      <c r="C165" s="10" t="str">
        <f aca="false">IFERROR(LEFT('Layout Mercado Libre'!E165,FIND(" &gt; ",'Layout Mercado Libre'!E165)-1),"")</f>
        <v>Salud y Equipamiento Médico</v>
      </c>
      <c r="D165" s="12" t="n">
        <v>64.37</v>
      </c>
      <c r="E165" s="13" t="n">
        <f aca="false">D165+Parámetros!$B$5</f>
        <v>68.37</v>
      </c>
      <c r="F165" s="3" t="n">
        <f aca="false">IF(C165="",Parámetros!$B$9,IFERROR(VLOOKUP(C165,Parámetros!$A$20:$B$23,2,FALSE()),Parámetros!$B$9))</f>
        <v>0.14</v>
      </c>
      <c r="G165" s="13" t="n">
        <f aca="false">ROUNDUP((E165+Parámetros!$C$13)/(1-F165),0)</f>
        <v>109</v>
      </c>
      <c r="H165" s="13" t="n">
        <f aca="false">ROUNDUP((E165+Parámetros!$C$14)/(1-F165),0)</f>
        <v>115</v>
      </c>
      <c r="I165" s="13" t="n">
        <f aca="false">ROUNDUP((E165+Parámetros!$C$15)/(1-F165),0)</f>
        <v>123</v>
      </c>
      <c r="J165" s="13" t="n">
        <f aca="false">MAX(ROUNDUP((E165+Parámetros!$B$8)/(1-F165),0),Parámetros!$B$7)</f>
        <v>299</v>
      </c>
      <c r="K165" s="13" t="n">
        <f aca="false">IF(G165&lt;Parámetros!$B$13,G165,IF(H165&lt;Parámetros!$B$14,H165,IF(I165&lt;Parámetros!$B$15,I165,J165)))</f>
        <v>115</v>
      </c>
      <c r="L165" s="12"/>
      <c r="M165" s="12"/>
      <c r="N165" s="13" t="n">
        <f aca="false">IF(AND(ISNUMBER(M165),M165-Parámetros!$B$6&gt;=K165),M165-Parámetros!$B$6,K165)</f>
        <v>115</v>
      </c>
      <c r="O165" s="3" t="str">
        <f aca="false">IF(ISNUMBER(M165),N165/M165-1,"")</f>
        <v/>
      </c>
      <c r="P165" s="13" t="n">
        <f aca="false">VLOOKUP(N165,Parámetros!$A$13:$C$16,3,TRUE())</f>
        <v>30</v>
      </c>
      <c r="Q165" s="13" t="n">
        <f aca="false">IF(N165&gt;=Parámetros!$B$7,Parámetros!$B$8,0)</f>
        <v>0</v>
      </c>
      <c r="R165" s="13" t="n">
        <f aca="false">N165*(1-F165)-P165-Q165</f>
        <v>68.9</v>
      </c>
      <c r="S165" s="13" t="n">
        <f aca="false">R165-E165</f>
        <v>0.529999999999987</v>
      </c>
    </row>
    <row r="166" customFormat="false" ht="15" hidden="false" customHeight="false" outlineLevel="0" collapsed="false">
      <c r="A166" s="8" t="s">
        <v>1893</v>
      </c>
      <c r="B166" s="10" t="str">
        <f aca="false">'Layout Mercado Libre'!C166</f>
        <v>Cefaxona I.M. Ceftriaxona 1 g Solución Inyectable</v>
      </c>
      <c r="C166" s="10" t="str">
        <f aca="false">IFERROR(LEFT('Layout Mercado Libre'!E166,FIND(" &gt; ",'Layout Mercado Libre'!E166)-1),"")</f>
        <v>Salud y Equipamiento Médico</v>
      </c>
      <c r="D166" s="12" t="n">
        <v>146.07</v>
      </c>
      <c r="E166" s="13" t="n">
        <f aca="false">D166+Parámetros!$B$5</f>
        <v>150.07</v>
      </c>
      <c r="F166" s="3" t="n">
        <f aca="false">IF(C166="",Parámetros!$B$9,IFERROR(VLOOKUP(C166,Parámetros!$A$20:$B$23,2,FALSE()),Parámetros!$B$9))</f>
        <v>0.14</v>
      </c>
      <c r="G166" s="13" t="n">
        <f aca="false">ROUNDUP((E166+Parámetros!$C$13)/(1-F166),0)</f>
        <v>204</v>
      </c>
      <c r="H166" s="13" t="n">
        <f aca="false">ROUNDUP((E166+Parámetros!$C$14)/(1-F166),0)</f>
        <v>210</v>
      </c>
      <c r="I166" s="13" t="n">
        <f aca="false">ROUNDUP((E166+Parámetros!$C$15)/(1-F166),0)</f>
        <v>218</v>
      </c>
      <c r="J166" s="13" t="n">
        <f aca="false">MAX(ROUNDUP((E166+Parámetros!$B$8)/(1-F166),0),Parámetros!$B$7)</f>
        <v>299</v>
      </c>
      <c r="K166" s="13" t="n">
        <f aca="false">IF(G166&lt;Parámetros!$B$13,G166,IF(H166&lt;Parámetros!$B$14,H166,IF(I166&lt;Parámetros!$B$15,I166,J166)))</f>
        <v>218</v>
      </c>
      <c r="L166" s="12"/>
      <c r="M166" s="12"/>
      <c r="N166" s="13" t="n">
        <f aca="false">IF(AND(ISNUMBER(M166),M166-Parámetros!$B$6&gt;=K166),M166-Parámetros!$B$6,K166)</f>
        <v>218</v>
      </c>
      <c r="O166" s="3" t="str">
        <f aca="false">IF(ISNUMBER(M166),N166/M166-1,"")</f>
        <v/>
      </c>
      <c r="P166" s="13" t="n">
        <f aca="false">VLOOKUP(N166,Parámetros!$A$13:$C$16,3,TRUE())</f>
        <v>37</v>
      </c>
      <c r="Q166" s="13" t="n">
        <f aca="false">IF(N166&gt;=Parámetros!$B$7,Parámetros!$B$8,0)</f>
        <v>0</v>
      </c>
      <c r="R166" s="13" t="n">
        <f aca="false">N166*(1-F166)-P166-Q166</f>
        <v>150.48</v>
      </c>
      <c r="S166" s="13" t="n">
        <f aca="false">R166-E166</f>
        <v>0.409999999999997</v>
      </c>
    </row>
    <row r="167" customFormat="false" ht="15" hidden="false" customHeight="false" outlineLevel="0" collapsed="false">
      <c r="A167" s="8" t="s">
        <v>1906</v>
      </c>
      <c r="B167" s="10" t="str">
        <f aca="false">'Layout Mercado Libre'!C167</f>
        <v>XL-3 VR Antigripal 375 mg/50 mg/3 mg 24 Tabletas</v>
      </c>
      <c r="C167" s="10" t="str">
        <f aca="false">IFERROR(LEFT('Layout Mercado Libre'!E167,FIND(" &gt; ",'Layout Mercado Libre'!E167)-1),"")</f>
        <v>Salud y Equipamiento Médico</v>
      </c>
      <c r="D167" s="12" t="n">
        <v>93.01</v>
      </c>
      <c r="E167" s="13" t="n">
        <f aca="false">D167+Parámetros!$B$5</f>
        <v>97.01</v>
      </c>
      <c r="F167" s="3" t="n">
        <f aca="false">IF(C167="",Parámetros!$B$9,IFERROR(VLOOKUP(C167,Parámetros!$A$20:$B$23,2,FALSE()),Parámetros!$B$9))</f>
        <v>0.14</v>
      </c>
      <c r="G167" s="13" t="n">
        <f aca="false">ROUNDUP((E167+Parámetros!$C$13)/(1-F167),0)</f>
        <v>142</v>
      </c>
      <c r="H167" s="13" t="n">
        <f aca="false">ROUNDUP((E167+Parámetros!$C$14)/(1-F167),0)</f>
        <v>148</v>
      </c>
      <c r="I167" s="13" t="n">
        <f aca="false">ROUNDUP((E167+Parámetros!$C$15)/(1-F167),0)</f>
        <v>156</v>
      </c>
      <c r="J167" s="13" t="n">
        <f aca="false">MAX(ROUNDUP((E167+Parámetros!$B$8)/(1-F167),0),Parámetros!$B$7)</f>
        <v>299</v>
      </c>
      <c r="K167" s="13" t="n">
        <f aca="false">IF(G167&lt;Parámetros!$B$13,G167,IF(H167&lt;Parámetros!$B$14,H167,IF(I167&lt;Parámetros!$B$15,I167,J167)))</f>
        <v>148</v>
      </c>
      <c r="L167" s="12"/>
      <c r="M167" s="12"/>
      <c r="N167" s="13" t="n">
        <f aca="false">IF(AND(ISNUMBER(M167),M167-Parámetros!$B$6&gt;=K167),M167-Parámetros!$B$6,K167)</f>
        <v>148</v>
      </c>
      <c r="O167" s="3" t="str">
        <f aca="false">IF(ISNUMBER(M167),N167/M167-1,"")</f>
        <v/>
      </c>
      <c r="P167" s="13" t="n">
        <f aca="false">VLOOKUP(N167,Parámetros!$A$13:$C$16,3,TRUE())</f>
        <v>30</v>
      </c>
      <c r="Q167" s="13" t="n">
        <f aca="false">IF(N167&gt;=Parámetros!$B$7,Parámetros!$B$8,0)</f>
        <v>0</v>
      </c>
      <c r="R167" s="13" t="n">
        <f aca="false">N167*(1-F167)-P167-Q167</f>
        <v>97.28</v>
      </c>
      <c r="S167" s="13" t="n">
        <f aca="false">R167-E167</f>
        <v>0.269999999999996</v>
      </c>
    </row>
    <row r="168" customFormat="false" ht="15" hidden="false" customHeight="false" outlineLevel="0" collapsed="false">
      <c r="A168" s="8" t="s">
        <v>1915</v>
      </c>
      <c r="B168" s="10" t="str">
        <f aca="false">'Layout Mercado Libre'!C168</f>
        <v>Italdermol Gasas Crema Triticum Vulgare 150 mg/g 10 Piezas</v>
      </c>
      <c r="C168" s="10" t="str">
        <f aca="false">IFERROR(LEFT('Layout Mercado Libre'!E168,FIND(" &gt; ",'Layout Mercado Libre'!E168)-1),"")</f>
        <v>Salud y Equipamiento Médico</v>
      </c>
      <c r="D168" s="12" t="n">
        <v>714.33</v>
      </c>
      <c r="E168" s="13" t="n">
        <f aca="false">D168+Parámetros!$B$5</f>
        <v>718.33</v>
      </c>
      <c r="F168" s="3" t="n">
        <f aca="false">IF(C168="",Parámetros!$B$9,IFERROR(VLOOKUP(C168,Parámetros!$A$20:$B$23,2,FALSE()),Parámetros!$B$9))</f>
        <v>0.14</v>
      </c>
      <c r="G168" s="13" t="n">
        <f aca="false">ROUNDUP((E168+Parámetros!$C$13)/(1-F168),0)</f>
        <v>865</v>
      </c>
      <c r="H168" s="13" t="n">
        <f aca="false">ROUNDUP((E168+Parámetros!$C$14)/(1-F168),0)</f>
        <v>871</v>
      </c>
      <c r="I168" s="13" t="n">
        <f aca="false">ROUNDUP((E168+Parámetros!$C$15)/(1-F168),0)</f>
        <v>879</v>
      </c>
      <c r="J168" s="13" t="n">
        <f aca="false">MAX(ROUNDUP((E168+Parámetros!$B$8)/(1-F168),0),Parámetros!$B$7)</f>
        <v>836</v>
      </c>
      <c r="K168" s="13" t="n">
        <f aca="false">IF(G168&lt;Parámetros!$B$13,G168,IF(H168&lt;Parámetros!$B$14,H168,IF(I168&lt;Parámetros!$B$15,I168,J168)))</f>
        <v>836</v>
      </c>
      <c r="L168" s="12"/>
      <c r="M168" s="12"/>
      <c r="N168" s="13" t="n">
        <f aca="false">IF(AND(ISNUMBER(M168),M168-Parámetros!$B$6&gt;=K168),M168-Parámetros!$B$6,K168)</f>
        <v>836</v>
      </c>
      <c r="O168" s="3" t="str">
        <f aca="false">IF(ISNUMBER(M168),N168/M168-1,"")</f>
        <v/>
      </c>
      <c r="P168" s="13" t="n">
        <f aca="false">VLOOKUP(N168,Parámetros!$A$13:$C$16,3,TRUE())</f>
        <v>0</v>
      </c>
      <c r="Q168" s="13" t="n">
        <f aca="false">IF(N168&gt;=Parámetros!$B$7,Parámetros!$B$8,0)</f>
        <v>0</v>
      </c>
      <c r="R168" s="13" t="n">
        <f aca="false">N168*(1-F168)-P168-Q168</f>
        <v>718.96</v>
      </c>
      <c r="S168" s="13" t="n">
        <f aca="false">R168-E168</f>
        <v>0.629999999999996</v>
      </c>
    </row>
    <row r="169" customFormat="false" ht="15" hidden="false" customHeight="false" outlineLevel="0" collapsed="false">
      <c r="A169" s="8" t="s">
        <v>1928</v>
      </c>
      <c r="B169" s="10" t="str">
        <f aca="false">'Layout Mercado Libre'!C169</f>
        <v>Flumil Gotas Aminofenazona Bufenina Difenilpiralina 25 ml</v>
      </c>
      <c r="C169" s="10" t="str">
        <f aca="false">IFERROR(LEFT('Layout Mercado Libre'!E169,FIND(" &gt; ",'Layout Mercado Libre'!E169)-1),"")</f>
        <v>Salud y Equipamiento Médico</v>
      </c>
      <c r="D169" s="12" t="n">
        <v>311.1</v>
      </c>
      <c r="E169" s="13" t="n">
        <f aca="false">D169+Parámetros!$B$5</f>
        <v>315.1</v>
      </c>
      <c r="F169" s="3" t="n">
        <f aca="false">IF(C169="",Parámetros!$B$9,IFERROR(VLOOKUP(C169,Parámetros!$A$20:$B$23,2,FALSE()),Parámetros!$B$9))</f>
        <v>0.14</v>
      </c>
      <c r="G169" s="13" t="n">
        <f aca="false">ROUNDUP((E169+Parámetros!$C$13)/(1-F169),0)</f>
        <v>396</v>
      </c>
      <c r="H169" s="13" t="n">
        <f aca="false">ROUNDUP((E169+Parámetros!$C$14)/(1-F169),0)</f>
        <v>402</v>
      </c>
      <c r="I169" s="13" t="n">
        <f aca="false">ROUNDUP((E169+Parámetros!$C$15)/(1-F169),0)</f>
        <v>410</v>
      </c>
      <c r="J169" s="13" t="n">
        <f aca="false">MAX(ROUNDUP((E169+Parámetros!$B$8)/(1-F169),0),Parámetros!$B$7)</f>
        <v>367</v>
      </c>
      <c r="K169" s="13" t="n">
        <f aca="false">IF(G169&lt;Parámetros!$B$13,G169,IF(H169&lt;Parámetros!$B$14,H169,IF(I169&lt;Parámetros!$B$15,I169,J169)))</f>
        <v>367</v>
      </c>
      <c r="L169" s="12"/>
      <c r="M169" s="12"/>
      <c r="N169" s="13" t="n">
        <f aca="false">IF(AND(ISNUMBER(M169),M169-Parámetros!$B$6&gt;=K169),M169-Parámetros!$B$6,K169)</f>
        <v>367</v>
      </c>
      <c r="O169" s="3" t="str">
        <f aca="false">IF(ISNUMBER(M169),N169/M169-1,"")</f>
        <v/>
      </c>
      <c r="P169" s="13" t="n">
        <f aca="false">VLOOKUP(N169,Parámetros!$A$13:$C$16,3,TRUE())</f>
        <v>0</v>
      </c>
      <c r="Q169" s="13" t="n">
        <f aca="false">IF(N169&gt;=Parámetros!$B$7,Parámetros!$B$8,0)</f>
        <v>0</v>
      </c>
      <c r="R169" s="13" t="n">
        <f aca="false">N169*(1-F169)-P169-Q169</f>
        <v>315.62</v>
      </c>
      <c r="S169" s="13" t="n">
        <f aca="false">R169-E169</f>
        <v>0.519999999999982</v>
      </c>
    </row>
    <row r="170" customFormat="false" ht="15" hidden="false" customHeight="false" outlineLevel="0" collapsed="false">
      <c r="A170" s="8" t="s">
        <v>1942</v>
      </c>
      <c r="B170" s="10" t="str">
        <f aca="false">'Layout Mercado Libre'!C170</f>
        <v>Pañales Kleenbebé Absorsec Etapa 4 Grande 40 Piezas</v>
      </c>
      <c r="C170" s="10" t="str">
        <f aca="false">IFERROR(LEFT('Layout Mercado Libre'!E170,FIND(" &gt; ",'Layout Mercado Libre'!E170)-1),"")</f>
        <v>Bebés</v>
      </c>
      <c r="D170" s="12" t="n">
        <v>124.02</v>
      </c>
      <c r="E170" s="13" t="n">
        <f aca="false">D170+Parámetros!$B$5</f>
        <v>128.02</v>
      </c>
      <c r="F170" s="3" t="n">
        <f aca="false">IF(C170="",Parámetros!$B$9,IFERROR(VLOOKUP(C170,Parámetros!$A$20:$B$23,2,FALSE()),Parámetros!$B$9))</f>
        <v>0.15</v>
      </c>
      <c r="G170" s="13" t="n">
        <f aca="false">ROUNDUP((E170+Parámetros!$C$13)/(1-F170),0)</f>
        <v>181</v>
      </c>
      <c r="H170" s="13" t="n">
        <f aca="false">ROUNDUP((E170+Parámetros!$C$14)/(1-F170),0)</f>
        <v>186</v>
      </c>
      <c r="I170" s="13" t="n">
        <f aca="false">ROUNDUP((E170+Parámetros!$C$15)/(1-F170),0)</f>
        <v>195</v>
      </c>
      <c r="J170" s="13" t="n">
        <f aca="false">MAX(ROUNDUP((E170+Parámetros!$B$8)/(1-F170),0),Parámetros!$B$7)</f>
        <v>299</v>
      </c>
      <c r="K170" s="13" t="n">
        <f aca="false">IF(G170&lt;Parámetros!$B$13,G170,IF(H170&lt;Parámetros!$B$14,H170,IF(I170&lt;Parámetros!$B$15,I170,J170)))</f>
        <v>195</v>
      </c>
      <c r="L170" s="12"/>
      <c r="M170" s="12"/>
      <c r="N170" s="13" t="n">
        <f aca="false">IF(AND(ISNUMBER(M170),M170-Parámetros!$B$6&gt;=K170),M170-Parámetros!$B$6,K170)</f>
        <v>195</v>
      </c>
      <c r="O170" s="3" t="str">
        <f aca="false">IF(ISNUMBER(M170),N170/M170-1,"")</f>
        <v/>
      </c>
      <c r="P170" s="13" t="n">
        <f aca="false">VLOOKUP(N170,Parámetros!$A$13:$C$16,3,TRUE())</f>
        <v>37</v>
      </c>
      <c r="Q170" s="13" t="n">
        <f aca="false">IF(N170&gt;=Parámetros!$B$7,Parámetros!$B$8,0)</f>
        <v>0</v>
      </c>
      <c r="R170" s="13" t="n">
        <f aca="false">N170*(1-F170)-P170-Q170</f>
        <v>128.75</v>
      </c>
      <c r="S170" s="13" t="n">
        <f aca="false">R170-E170</f>
        <v>0.730000000000018</v>
      </c>
    </row>
    <row r="171" customFormat="false" ht="15" hidden="false" customHeight="false" outlineLevel="0" collapsed="false">
      <c r="A171" s="8" t="s">
        <v>1951</v>
      </c>
      <c r="B171" s="10" t="str">
        <f aca="false">'Layout Mercado Libre'!C171</f>
        <v>Biomics Cefixima 400 mg 6 Cápsulas</v>
      </c>
      <c r="C171" s="10" t="str">
        <f aca="false">IFERROR(LEFT('Layout Mercado Libre'!E171,FIND(" &gt; ",'Layout Mercado Libre'!E171)-1),"")</f>
        <v>Salud y Equipamiento Médico</v>
      </c>
      <c r="D171" s="12" t="n">
        <v>872.3</v>
      </c>
      <c r="E171" s="13" t="n">
        <f aca="false">D171+Parámetros!$B$5</f>
        <v>876.3</v>
      </c>
      <c r="F171" s="3" t="n">
        <f aca="false">IF(C171="",Parámetros!$B$9,IFERROR(VLOOKUP(C171,Parámetros!$A$20:$B$23,2,FALSE()),Parámetros!$B$9))</f>
        <v>0.14</v>
      </c>
      <c r="G171" s="13" t="n">
        <f aca="false">ROUNDUP((E171+Parámetros!$C$13)/(1-F171),0)</f>
        <v>1049</v>
      </c>
      <c r="H171" s="13" t="n">
        <f aca="false">ROUNDUP((E171+Parámetros!$C$14)/(1-F171),0)</f>
        <v>1054</v>
      </c>
      <c r="I171" s="13" t="n">
        <f aca="false">ROUNDUP((E171+Parámetros!$C$15)/(1-F171),0)</f>
        <v>1062</v>
      </c>
      <c r="J171" s="13" t="n">
        <f aca="false">MAX(ROUNDUP((E171+Parámetros!$B$8)/(1-F171),0),Parámetros!$B$7)</f>
        <v>1019</v>
      </c>
      <c r="K171" s="13" t="n">
        <f aca="false">IF(G171&lt;Parámetros!$B$13,G171,IF(H171&lt;Parámetros!$B$14,H171,IF(I171&lt;Parámetros!$B$15,I171,J171)))</f>
        <v>1019</v>
      </c>
      <c r="L171" s="12"/>
      <c r="M171" s="12"/>
      <c r="N171" s="13" t="n">
        <f aca="false">IF(AND(ISNUMBER(M171),M171-Parámetros!$B$6&gt;=K171),M171-Parámetros!$B$6,K171)</f>
        <v>1019</v>
      </c>
      <c r="O171" s="3" t="str">
        <f aca="false">IF(ISNUMBER(M171),N171/M171-1,"")</f>
        <v/>
      </c>
      <c r="P171" s="13" t="n">
        <f aca="false">VLOOKUP(N171,Parámetros!$A$13:$C$16,3,TRUE())</f>
        <v>0</v>
      </c>
      <c r="Q171" s="13" t="n">
        <f aca="false">IF(N171&gt;=Parámetros!$B$7,Parámetros!$B$8,0)</f>
        <v>0</v>
      </c>
      <c r="R171" s="13" t="n">
        <f aca="false">N171*(1-F171)-P171-Q171</f>
        <v>876.34</v>
      </c>
      <c r="S171" s="13" t="n">
        <f aca="false">R171-E171</f>
        <v>0.0400000000000773</v>
      </c>
    </row>
    <row r="172" customFormat="false" ht="15" hidden="false" customHeight="false" outlineLevel="0" collapsed="false">
      <c r="A172" s="8" t="s">
        <v>1965</v>
      </c>
      <c r="B172" s="10" t="str">
        <f aca="false">'Layout Mercado Libre'!C172</f>
        <v>Sedalmerck Max Paracetamol Cafeína 650 mg/65 mg 24 Tabletas</v>
      </c>
      <c r="C172" s="10" t="str">
        <f aca="false">IFERROR(LEFT('Layout Mercado Libre'!E172,FIND(" &gt; ",'Layout Mercado Libre'!E172)-1),"")</f>
        <v>Salud y Equipamiento Médico</v>
      </c>
      <c r="D172" s="12" t="n">
        <v>108.3</v>
      </c>
      <c r="E172" s="13" t="n">
        <f aca="false">D172+Parámetros!$B$5</f>
        <v>112.3</v>
      </c>
      <c r="F172" s="3" t="n">
        <f aca="false">IF(C172="",Parámetros!$B$9,IFERROR(VLOOKUP(C172,Parámetros!$A$20:$B$23,2,FALSE()),Parámetros!$B$9))</f>
        <v>0.14</v>
      </c>
      <c r="G172" s="13" t="n">
        <f aca="false">ROUNDUP((E172+Parámetros!$C$13)/(1-F172),0)</f>
        <v>160</v>
      </c>
      <c r="H172" s="13" t="n">
        <f aca="false">ROUNDUP((E172+Parámetros!$C$14)/(1-F172),0)</f>
        <v>166</v>
      </c>
      <c r="I172" s="13" t="n">
        <f aca="false">ROUNDUP((E172+Parámetros!$C$15)/(1-F172),0)</f>
        <v>174</v>
      </c>
      <c r="J172" s="13" t="n">
        <f aca="false">MAX(ROUNDUP((E172+Parámetros!$B$8)/(1-F172),0),Parámetros!$B$7)</f>
        <v>299</v>
      </c>
      <c r="K172" s="13" t="n">
        <f aca="false">IF(G172&lt;Parámetros!$B$13,G172,IF(H172&lt;Parámetros!$B$14,H172,IF(I172&lt;Parámetros!$B$15,I172,J172)))</f>
        <v>174</v>
      </c>
      <c r="L172" s="12"/>
      <c r="M172" s="12"/>
      <c r="N172" s="13" t="n">
        <f aca="false">IF(AND(ISNUMBER(M172),M172-Parámetros!$B$6&gt;=K172),M172-Parámetros!$B$6,K172)</f>
        <v>174</v>
      </c>
      <c r="O172" s="3" t="str">
        <f aca="false">IF(ISNUMBER(M172),N172/M172-1,"")</f>
        <v/>
      </c>
      <c r="P172" s="13" t="n">
        <f aca="false">VLOOKUP(N172,Parámetros!$A$13:$C$16,3,TRUE())</f>
        <v>37</v>
      </c>
      <c r="Q172" s="13" t="n">
        <f aca="false">IF(N172&gt;=Parámetros!$B$7,Parámetros!$B$8,0)</f>
        <v>0</v>
      </c>
      <c r="R172" s="13" t="n">
        <f aca="false">N172*(1-F172)-P172-Q172</f>
        <v>112.64</v>
      </c>
      <c r="S172" s="13" t="n">
        <f aca="false">R172-E172</f>
        <v>0.339999999999989</v>
      </c>
    </row>
    <row r="173" customFormat="false" ht="15" hidden="false" customHeight="false" outlineLevel="0" collapsed="false">
      <c r="A173" s="8" t="s">
        <v>1977</v>
      </c>
      <c r="B173" s="10" t="str">
        <f aca="false">'Layout Mercado Libre'!C173</f>
        <v>Pañales Kleenbebé Suavelastic Jumbo Etapa 5 14 Piezas</v>
      </c>
      <c r="C173" s="10" t="str">
        <f aca="false">IFERROR(LEFT('Layout Mercado Libre'!E173,FIND(" &gt; ",'Layout Mercado Libre'!E173)-1),"")</f>
        <v>Bebés</v>
      </c>
      <c r="D173" s="12" t="n">
        <v>70.49</v>
      </c>
      <c r="E173" s="13" t="n">
        <f aca="false">D173+Parámetros!$B$5</f>
        <v>74.49</v>
      </c>
      <c r="F173" s="3" t="n">
        <f aca="false">IF(C173="",Parámetros!$B$9,IFERROR(VLOOKUP(C173,Parámetros!$A$20:$B$23,2,FALSE()),Parámetros!$B$9))</f>
        <v>0.15</v>
      </c>
      <c r="G173" s="13" t="n">
        <f aca="false">ROUNDUP((E173+Parámetros!$C$13)/(1-F173),0)</f>
        <v>118</v>
      </c>
      <c r="H173" s="13" t="n">
        <f aca="false">ROUNDUP((E173+Parámetros!$C$14)/(1-F173),0)</f>
        <v>123</v>
      </c>
      <c r="I173" s="13" t="n">
        <f aca="false">ROUNDUP((E173+Parámetros!$C$15)/(1-F173),0)</f>
        <v>132</v>
      </c>
      <c r="J173" s="13" t="n">
        <f aca="false">MAX(ROUNDUP((E173+Parámetros!$B$8)/(1-F173),0),Parámetros!$B$7)</f>
        <v>299</v>
      </c>
      <c r="K173" s="13" t="n">
        <f aca="false">IF(G173&lt;Parámetros!$B$13,G173,IF(H173&lt;Parámetros!$B$14,H173,IF(I173&lt;Parámetros!$B$15,I173,J173)))</f>
        <v>123</v>
      </c>
      <c r="L173" s="12"/>
      <c r="M173" s="12"/>
      <c r="N173" s="13" t="n">
        <f aca="false">IF(AND(ISNUMBER(M173),M173-Parámetros!$B$6&gt;=K173),M173-Parámetros!$B$6,K173)</f>
        <v>123</v>
      </c>
      <c r="O173" s="3" t="str">
        <f aca="false">IF(ISNUMBER(M173),N173/M173-1,"")</f>
        <v/>
      </c>
      <c r="P173" s="13" t="n">
        <f aca="false">VLOOKUP(N173,Parámetros!$A$13:$C$16,3,TRUE())</f>
        <v>30</v>
      </c>
      <c r="Q173" s="13" t="n">
        <f aca="false">IF(N173&gt;=Parámetros!$B$7,Parámetros!$B$8,0)</f>
        <v>0</v>
      </c>
      <c r="R173" s="13" t="n">
        <f aca="false">N173*(1-F173)-P173-Q173</f>
        <v>74.55</v>
      </c>
      <c r="S173" s="13" t="n">
        <f aca="false">R173-E173</f>
        <v>0.0600000000000023</v>
      </c>
    </row>
    <row r="174" customFormat="false" ht="15" hidden="false" customHeight="false" outlineLevel="0" collapsed="false">
      <c r="A174" s="8" t="s">
        <v>1985</v>
      </c>
      <c r="B174" s="10" t="str">
        <f aca="false">'Layout Mercado Libre'!C174</f>
        <v>Trixona I.M. Ceftriaxona 1 g Solución Inyectable</v>
      </c>
      <c r="C174" s="10" t="str">
        <f aca="false">IFERROR(LEFT('Layout Mercado Libre'!E174,FIND(" &gt; ",'Layout Mercado Libre'!E174)-1),"")</f>
        <v>Salud y Equipamiento Médico</v>
      </c>
      <c r="D174" s="12" t="n">
        <v>22.73</v>
      </c>
      <c r="E174" s="13" t="n">
        <f aca="false">D174+Parámetros!$B$5</f>
        <v>26.73</v>
      </c>
      <c r="F174" s="3" t="n">
        <f aca="false">IF(C174="",Parámetros!$B$9,IFERROR(VLOOKUP(C174,Parámetros!$A$20:$B$23,2,FALSE()),Parámetros!$B$9))</f>
        <v>0.14</v>
      </c>
      <c r="G174" s="13" t="n">
        <f aca="false">ROUNDUP((E174+Parámetros!$C$13)/(1-F174),0)</f>
        <v>61</v>
      </c>
      <c r="H174" s="13" t="n">
        <f aca="false">ROUNDUP((E174+Parámetros!$C$14)/(1-F174),0)</f>
        <v>66</v>
      </c>
      <c r="I174" s="13" t="n">
        <f aca="false">ROUNDUP((E174+Parámetros!$C$15)/(1-F174),0)</f>
        <v>75</v>
      </c>
      <c r="J174" s="13" t="n">
        <f aca="false">MAX(ROUNDUP((E174+Parámetros!$B$8)/(1-F174),0),Parámetros!$B$7)</f>
        <v>299</v>
      </c>
      <c r="K174" s="13" t="n">
        <f aca="false">IF(G174&lt;Parámetros!$B$13,G174,IF(H174&lt;Parámetros!$B$14,H174,IF(I174&lt;Parámetros!$B$15,I174,J174)))</f>
        <v>61</v>
      </c>
      <c r="L174" s="12"/>
      <c r="M174" s="12"/>
      <c r="N174" s="13" t="n">
        <f aca="false">IF(AND(ISNUMBER(M174),M174-Parámetros!$B$6&gt;=K174),M174-Parámetros!$B$6,K174)</f>
        <v>61</v>
      </c>
      <c r="O174" s="3" t="str">
        <f aca="false">IF(ISNUMBER(M174),N174/M174-1,"")</f>
        <v/>
      </c>
      <c r="P174" s="13" t="n">
        <f aca="false">VLOOKUP(N174,Parámetros!$A$13:$C$16,3,TRUE())</f>
        <v>25</v>
      </c>
      <c r="Q174" s="13" t="n">
        <f aca="false">IF(N174&gt;=Parámetros!$B$7,Parámetros!$B$8,0)</f>
        <v>0</v>
      </c>
      <c r="R174" s="13" t="n">
        <f aca="false">N174*(1-F174)-P174-Q174</f>
        <v>27.46</v>
      </c>
      <c r="S174" s="13" t="n">
        <f aca="false">R174-E174</f>
        <v>0.73</v>
      </c>
    </row>
    <row r="175" customFormat="false" ht="15" hidden="false" customHeight="false" outlineLevel="0" collapsed="false">
      <c r="A175" s="8" t="s">
        <v>1994</v>
      </c>
      <c r="B175" s="10" t="str">
        <f aca="false">'Layout Mercado Libre'!C175</f>
        <v>Glucerna Suplemento Alimenticio Sabor Chocolate 237 ml</v>
      </c>
      <c r="C175" s="10" t="str">
        <f aca="false">IFERROR(LEFT('Layout Mercado Libre'!E175,FIND(" &gt; ",'Layout Mercado Libre'!E175)-1),"")</f>
        <v>Salud y Equipamiento Médico</v>
      </c>
      <c r="D175" s="12" t="n">
        <v>43.59</v>
      </c>
      <c r="E175" s="13" t="n">
        <f aca="false">D175+Parámetros!$B$5</f>
        <v>47.59</v>
      </c>
      <c r="F175" s="3" t="n">
        <f aca="false">IF(C175="",Parámetros!$B$9,IFERROR(VLOOKUP(C175,Parámetros!$A$20:$B$23,2,FALSE()),Parámetros!$B$9))</f>
        <v>0.14</v>
      </c>
      <c r="G175" s="13" t="n">
        <f aca="false">ROUNDUP((E175+Parámetros!$C$13)/(1-F175),0)</f>
        <v>85</v>
      </c>
      <c r="H175" s="13" t="n">
        <f aca="false">ROUNDUP((E175+Parámetros!$C$14)/(1-F175),0)</f>
        <v>91</v>
      </c>
      <c r="I175" s="13" t="n">
        <f aca="false">ROUNDUP((E175+Parámetros!$C$15)/(1-F175),0)</f>
        <v>99</v>
      </c>
      <c r="J175" s="13" t="n">
        <f aca="false">MAX(ROUNDUP((E175+Parámetros!$B$8)/(1-F175),0),Parámetros!$B$7)</f>
        <v>299</v>
      </c>
      <c r="K175" s="13" t="n">
        <f aca="false">IF(G175&lt;Parámetros!$B$13,G175,IF(H175&lt;Parámetros!$B$14,H175,IF(I175&lt;Parámetros!$B$15,I175,J175)))</f>
        <v>85</v>
      </c>
      <c r="L175" s="12"/>
      <c r="M175" s="12"/>
      <c r="N175" s="13" t="n">
        <f aca="false">IF(AND(ISNUMBER(M175),M175-Parámetros!$B$6&gt;=K175),M175-Parámetros!$B$6,K175)</f>
        <v>85</v>
      </c>
      <c r="O175" s="3" t="str">
        <f aca="false">IF(ISNUMBER(M175),N175/M175-1,"")</f>
        <v/>
      </c>
      <c r="P175" s="13" t="n">
        <f aca="false">VLOOKUP(N175,Parámetros!$A$13:$C$16,3,TRUE())</f>
        <v>25</v>
      </c>
      <c r="Q175" s="13" t="n">
        <f aca="false">IF(N175&gt;=Parámetros!$B$7,Parámetros!$B$8,0)</f>
        <v>0</v>
      </c>
      <c r="R175" s="13" t="n">
        <f aca="false">N175*(1-F175)-P175-Q175</f>
        <v>48.1</v>
      </c>
      <c r="S175" s="13" t="n">
        <f aca="false">R175-E175</f>
        <v>0.509999999999991</v>
      </c>
    </row>
    <row r="176" customFormat="false" ht="15" hidden="false" customHeight="false" outlineLevel="0" collapsed="false">
      <c r="A176" s="8" t="s">
        <v>2003</v>
      </c>
      <c r="B176" s="10" t="str">
        <f aca="false">'Layout Mercado Libre'!C176</f>
        <v>Tempra Forte Paracetamol 650 mg 24 Tabletas</v>
      </c>
      <c r="C176" s="10" t="str">
        <f aca="false">IFERROR(LEFT('Layout Mercado Libre'!E176,FIND(" &gt; ",'Layout Mercado Libre'!E176)-1),"")</f>
        <v>Salud y Equipamiento Médico</v>
      </c>
      <c r="D176" s="12" t="n">
        <v>124.33</v>
      </c>
      <c r="E176" s="13" t="n">
        <f aca="false">D176+Parámetros!$B$5</f>
        <v>128.33</v>
      </c>
      <c r="F176" s="3" t="n">
        <f aca="false">IF(C176="",Parámetros!$B$9,IFERROR(VLOOKUP(C176,Parámetros!$A$20:$B$23,2,FALSE()),Parámetros!$B$9))</f>
        <v>0.14</v>
      </c>
      <c r="G176" s="13" t="n">
        <f aca="false">ROUNDUP((E176+Parámetros!$C$13)/(1-F176),0)</f>
        <v>179</v>
      </c>
      <c r="H176" s="13" t="n">
        <f aca="false">ROUNDUP((E176+Parámetros!$C$14)/(1-F176),0)</f>
        <v>185</v>
      </c>
      <c r="I176" s="13" t="n">
        <f aca="false">ROUNDUP((E176+Parámetros!$C$15)/(1-F176),0)</f>
        <v>193</v>
      </c>
      <c r="J176" s="13" t="n">
        <f aca="false">MAX(ROUNDUP((E176+Parámetros!$B$8)/(1-F176),0),Parámetros!$B$7)</f>
        <v>299</v>
      </c>
      <c r="K176" s="13" t="n">
        <f aca="false">IF(G176&lt;Parámetros!$B$13,G176,IF(H176&lt;Parámetros!$B$14,H176,IF(I176&lt;Parámetros!$B$15,I176,J176)))</f>
        <v>193</v>
      </c>
      <c r="L176" s="12"/>
      <c r="M176" s="12"/>
      <c r="N176" s="13" t="n">
        <f aca="false">IF(AND(ISNUMBER(M176),M176-Parámetros!$B$6&gt;=K176),M176-Parámetros!$B$6,K176)</f>
        <v>193</v>
      </c>
      <c r="O176" s="3" t="str">
        <f aca="false">IF(ISNUMBER(M176),N176/M176-1,"")</f>
        <v/>
      </c>
      <c r="P176" s="13" t="n">
        <f aca="false">VLOOKUP(N176,Parámetros!$A$13:$C$16,3,TRUE())</f>
        <v>37</v>
      </c>
      <c r="Q176" s="13" t="n">
        <f aca="false">IF(N176&gt;=Parámetros!$B$7,Parámetros!$B$8,0)</f>
        <v>0</v>
      </c>
      <c r="R176" s="13" t="n">
        <f aca="false">N176*(1-F176)-P176-Q176</f>
        <v>128.98</v>
      </c>
      <c r="S176" s="13" t="n">
        <f aca="false">R176-E176</f>
        <v>0.650000000000006</v>
      </c>
    </row>
    <row r="177" customFormat="false" ht="15" hidden="false" customHeight="false" outlineLevel="0" collapsed="false">
      <c r="A177" s="8" t="s">
        <v>2010</v>
      </c>
      <c r="B177" s="10" t="str">
        <f aca="false">'Layout Mercado Libre'!C177</f>
        <v>Antiflu-Des Jr Jarabe Infantil 60 ml</v>
      </c>
      <c r="C177" s="10" t="str">
        <f aca="false">IFERROR(LEFT('Layout Mercado Libre'!E177,FIND(" &gt; ",'Layout Mercado Libre'!E177)-1),"")</f>
        <v>Salud y Equipamiento Médico</v>
      </c>
      <c r="D177" s="12" t="n">
        <v>122</v>
      </c>
      <c r="E177" s="13" t="n">
        <f aca="false">D177+Parámetros!$B$5</f>
        <v>126</v>
      </c>
      <c r="F177" s="3" t="n">
        <f aca="false">IF(C177="",Parámetros!$B$9,IFERROR(VLOOKUP(C177,Parámetros!$A$20:$B$23,2,FALSE()),Parámetros!$B$9))</f>
        <v>0.14</v>
      </c>
      <c r="G177" s="13" t="n">
        <f aca="false">ROUNDUP((E177+Parámetros!$C$13)/(1-F177),0)</f>
        <v>176</v>
      </c>
      <c r="H177" s="13" t="n">
        <f aca="false">ROUNDUP((E177+Parámetros!$C$14)/(1-F177),0)</f>
        <v>182</v>
      </c>
      <c r="I177" s="13" t="n">
        <f aca="false">ROUNDUP((E177+Parámetros!$C$15)/(1-F177),0)</f>
        <v>190</v>
      </c>
      <c r="J177" s="13" t="n">
        <f aca="false">MAX(ROUNDUP((E177+Parámetros!$B$8)/(1-F177),0),Parámetros!$B$7)</f>
        <v>299</v>
      </c>
      <c r="K177" s="13" t="n">
        <f aca="false">IF(G177&lt;Parámetros!$B$13,G177,IF(H177&lt;Parámetros!$B$14,H177,IF(I177&lt;Parámetros!$B$15,I177,J177)))</f>
        <v>190</v>
      </c>
      <c r="L177" s="12"/>
      <c r="M177" s="12"/>
      <c r="N177" s="13" t="n">
        <f aca="false">IF(AND(ISNUMBER(M177),M177-Parámetros!$B$6&gt;=K177),M177-Parámetros!$B$6,K177)</f>
        <v>190</v>
      </c>
      <c r="O177" s="3" t="str">
        <f aca="false">IF(ISNUMBER(M177),N177/M177-1,"")</f>
        <v/>
      </c>
      <c r="P177" s="13" t="n">
        <f aca="false">VLOOKUP(N177,Parámetros!$A$13:$C$16,3,TRUE())</f>
        <v>37</v>
      </c>
      <c r="Q177" s="13" t="n">
        <f aca="false">IF(N177&gt;=Parámetros!$B$7,Parámetros!$B$8,0)</f>
        <v>0</v>
      </c>
      <c r="R177" s="13" t="n">
        <f aca="false">N177*(1-F177)-P177-Q177</f>
        <v>126.4</v>
      </c>
      <c r="S177" s="13" t="n">
        <f aca="false">R177-E177</f>
        <v>0.400000000000006</v>
      </c>
    </row>
    <row r="178" customFormat="false" ht="15" hidden="false" customHeight="false" outlineLevel="0" collapsed="false">
      <c r="A178" s="8" t="s">
        <v>2019</v>
      </c>
      <c r="B178" s="10" t="str">
        <f aca="false">'Layout Mercado Libre'!C178</f>
        <v>Tabcin Noche Bayer 325 mg / 10 mg 12 Cápsulas</v>
      </c>
      <c r="C178" s="10" t="str">
        <f aca="false">IFERROR(LEFT('Layout Mercado Libre'!E178,FIND(" &gt; ",'Layout Mercado Libre'!E178)-1),"")</f>
        <v>Salud y Equipamiento Médico</v>
      </c>
      <c r="D178" s="12" t="n">
        <v>65.83</v>
      </c>
      <c r="E178" s="13" t="n">
        <f aca="false">D178+Parámetros!$B$5</f>
        <v>69.83</v>
      </c>
      <c r="F178" s="3" t="n">
        <f aca="false">IF(C178="",Parámetros!$B$9,IFERROR(VLOOKUP(C178,Parámetros!$A$20:$B$23,2,FALSE()),Parámetros!$B$9))</f>
        <v>0.14</v>
      </c>
      <c r="G178" s="13" t="n">
        <f aca="false">ROUNDUP((E178+Parámetros!$C$13)/(1-F178),0)</f>
        <v>111</v>
      </c>
      <c r="H178" s="13" t="n">
        <f aca="false">ROUNDUP((E178+Parámetros!$C$14)/(1-F178),0)</f>
        <v>117</v>
      </c>
      <c r="I178" s="13" t="n">
        <f aca="false">ROUNDUP((E178+Parámetros!$C$15)/(1-F178),0)</f>
        <v>125</v>
      </c>
      <c r="J178" s="13" t="n">
        <f aca="false">MAX(ROUNDUP((E178+Parámetros!$B$8)/(1-F178),0),Parámetros!$B$7)</f>
        <v>299</v>
      </c>
      <c r="K178" s="13" t="n">
        <f aca="false">IF(G178&lt;Parámetros!$B$13,G178,IF(H178&lt;Parámetros!$B$14,H178,IF(I178&lt;Parámetros!$B$15,I178,J178)))</f>
        <v>117</v>
      </c>
      <c r="L178" s="12"/>
      <c r="M178" s="12"/>
      <c r="N178" s="13" t="n">
        <f aca="false">IF(AND(ISNUMBER(M178),M178-Parámetros!$B$6&gt;=K178),M178-Parámetros!$B$6,K178)</f>
        <v>117</v>
      </c>
      <c r="O178" s="3" t="str">
        <f aca="false">IF(ISNUMBER(M178),N178/M178-1,"")</f>
        <v/>
      </c>
      <c r="P178" s="13" t="n">
        <f aca="false">VLOOKUP(N178,Parámetros!$A$13:$C$16,3,TRUE())</f>
        <v>30</v>
      </c>
      <c r="Q178" s="13" t="n">
        <f aca="false">IF(N178&gt;=Parámetros!$B$7,Parámetros!$B$8,0)</f>
        <v>0</v>
      </c>
      <c r="R178" s="13" t="n">
        <f aca="false">N178*(1-F178)-P178-Q178</f>
        <v>70.62</v>
      </c>
      <c r="S178" s="13" t="n">
        <f aca="false">R178-E178</f>
        <v>0.790000000000006</v>
      </c>
    </row>
    <row r="179" customFormat="false" ht="15" hidden="false" customHeight="false" outlineLevel="0" collapsed="false">
      <c r="A179" s="8" t="s">
        <v>2029</v>
      </c>
      <c r="B179" s="10" t="str">
        <f aca="false">'Layout Mercado Libre'!C179</f>
        <v>Depo-Provera Medroxiprogesterona 150 mg/ml Inyectable 1 ml</v>
      </c>
      <c r="C179" s="10" t="str">
        <f aca="false">IFERROR(LEFT('Layout Mercado Libre'!E179,FIND(" &gt; ",'Layout Mercado Libre'!E179)-1),"")</f>
        <v>Salud y Equipamiento Médico</v>
      </c>
      <c r="D179" s="12" t="n">
        <v>345.27</v>
      </c>
      <c r="E179" s="13" t="n">
        <f aca="false">D179+Parámetros!$B$5</f>
        <v>349.27</v>
      </c>
      <c r="F179" s="3" t="n">
        <f aca="false">IF(C179="",Parámetros!$B$9,IFERROR(VLOOKUP(C179,Parámetros!$A$20:$B$23,2,FALSE()),Parámetros!$B$9))</f>
        <v>0.14</v>
      </c>
      <c r="G179" s="13" t="n">
        <f aca="false">ROUNDUP((E179+Parámetros!$C$13)/(1-F179),0)</f>
        <v>436</v>
      </c>
      <c r="H179" s="13" t="n">
        <f aca="false">ROUNDUP((E179+Parámetros!$C$14)/(1-F179),0)</f>
        <v>442</v>
      </c>
      <c r="I179" s="13" t="n">
        <f aca="false">ROUNDUP((E179+Parámetros!$C$15)/(1-F179),0)</f>
        <v>450</v>
      </c>
      <c r="J179" s="13" t="n">
        <f aca="false">MAX(ROUNDUP((E179+Parámetros!$B$8)/(1-F179),0),Parámetros!$B$7)</f>
        <v>407</v>
      </c>
      <c r="K179" s="13" t="n">
        <f aca="false">IF(G179&lt;Parámetros!$B$13,G179,IF(H179&lt;Parámetros!$B$14,H179,IF(I179&lt;Parámetros!$B$15,I179,J179)))</f>
        <v>407</v>
      </c>
      <c r="L179" s="12"/>
      <c r="M179" s="12"/>
      <c r="N179" s="13" t="n">
        <f aca="false">IF(AND(ISNUMBER(M179),M179-Parámetros!$B$6&gt;=K179),M179-Parámetros!$B$6,K179)</f>
        <v>407</v>
      </c>
      <c r="O179" s="3" t="str">
        <f aca="false">IF(ISNUMBER(M179),N179/M179-1,"")</f>
        <v/>
      </c>
      <c r="P179" s="13" t="n">
        <f aca="false">VLOOKUP(N179,Parámetros!$A$13:$C$16,3,TRUE())</f>
        <v>0</v>
      </c>
      <c r="Q179" s="13" t="n">
        <f aca="false">IF(N179&gt;=Parámetros!$B$7,Parámetros!$B$8,0)</f>
        <v>0</v>
      </c>
      <c r="R179" s="13" t="n">
        <f aca="false">N179*(1-F179)-P179-Q179</f>
        <v>350.02</v>
      </c>
      <c r="S179" s="13" t="n">
        <f aca="false">R179-E179</f>
        <v>0.75</v>
      </c>
    </row>
    <row r="180" customFormat="false" ht="15" hidden="false" customHeight="false" outlineLevel="0" collapsed="false">
      <c r="A180" s="8" t="s">
        <v>2040</v>
      </c>
      <c r="B180" s="10" t="str">
        <f aca="false">'Layout Mercado Libre'!C180</f>
        <v>Danzen Serratiopeptidasa 10 mg 20 Tabletas</v>
      </c>
      <c r="C180" s="10" t="str">
        <f aca="false">IFERROR(LEFT('Layout Mercado Libre'!E180,FIND(" &gt; ",'Layout Mercado Libre'!E180)-1),"")</f>
        <v>Salud y Equipamiento Médico</v>
      </c>
      <c r="D180" s="12" t="n">
        <v>388.82</v>
      </c>
      <c r="E180" s="13" t="n">
        <f aca="false">D180+Parámetros!$B$5</f>
        <v>392.82</v>
      </c>
      <c r="F180" s="3" t="n">
        <f aca="false">IF(C180="",Parámetros!$B$9,IFERROR(VLOOKUP(C180,Parámetros!$A$20:$B$23,2,FALSE()),Parámetros!$B$9))</f>
        <v>0.14</v>
      </c>
      <c r="G180" s="13" t="n">
        <f aca="false">ROUNDUP((E180+Parámetros!$C$13)/(1-F180),0)</f>
        <v>486</v>
      </c>
      <c r="H180" s="13" t="n">
        <f aca="false">ROUNDUP((E180+Parámetros!$C$14)/(1-F180),0)</f>
        <v>492</v>
      </c>
      <c r="I180" s="13" t="n">
        <f aca="false">ROUNDUP((E180+Parámetros!$C$15)/(1-F180),0)</f>
        <v>500</v>
      </c>
      <c r="J180" s="13" t="n">
        <f aca="false">MAX(ROUNDUP((E180+Parámetros!$B$8)/(1-F180),0),Parámetros!$B$7)</f>
        <v>457</v>
      </c>
      <c r="K180" s="13" t="n">
        <f aca="false">IF(G180&lt;Parámetros!$B$13,G180,IF(H180&lt;Parámetros!$B$14,H180,IF(I180&lt;Parámetros!$B$15,I180,J180)))</f>
        <v>457</v>
      </c>
      <c r="L180" s="12"/>
      <c r="M180" s="12"/>
      <c r="N180" s="13" t="n">
        <f aca="false">IF(AND(ISNUMBER(M180),M180-Parámetros!$B$6&gt;=K180),M180-Parámetros!$B$6,K180)</f>
        <v>457</v>
      </c>
      <c r="O180" s="3" t="str">
        <f aca="false">IF(ISNUMBER(M180),N180/M180-1,"")</f>
        <v/>
      </c>
      <c r="P180" s="13" t="n">
        <f aca="false">VLOOKUP(N180,Parámetros!$A$13:$C$16,3,TRUE())</f>
        <v>0</v>
      </c>
      <c r="Q180" s="13" t="n">
        <f aca="false">IF(N180&gt;=Parámetros!$B$7,Parámetros!$B$8,0)</f>
        <v>0</v>
      </c>
      <c r="R180" s="13" t="n">
        <f aca="false">N180*(1-F180)-P180-Q180</f>
        <v>393.02</v>
      </c>
      <c r="S180" s="13" t="n">
        <f aca="false">R180-E180</f>
        <v>0.199999999999989</v>
      </c>
    </row>
    <row r="181" customFormat="false" ht="15" hidden="false" customHeight="false" outlineLevel="0" collapsed="false">
      <c r="A181" s="8" t="s">
        <v>2051</v>
      </c>
      <c r="B181" s="10" t="str">
        <f aca="false">'Layout Mercado Libre'!C181</f>
        <v>Arfla Rifaximina 550 mg 15 Tabletas</v>
      </c>
      <c r="C181" s="10" t="str">
        <f aca="false">IFERROR(LEFT('Layout Mercado Libre'!E181,FIND(" &gt; ",'Layout Mercado Libre'!E181)-1),"")</f>
        <v>Salud y Equipamiento Médico</v>
      </c>
      <c r="D181" s="12" t="n">
        <v>915</v>
      </c>
      <c r="E181" s="13" t="n">
        <f aca="false">D181+Parámetros!$B$5</f>
        <v>919</v>
      </c>
      <c r="F181" s="3" t="n">
        <f aca="false">IF(C181="",Parámetros!$B$9,IFERROR(VLOOKUP(C181,Parámetros!$A$20:$B$23,2,FALSE()),Parámetros!$B$9))</f>
        <v>0.14</v>
      </c>
      <c r="G181" s="13" t="n">
        <f aca="false">ROUNDUP((E181+Parámetros!$C$13)/(1-F181),0)</f>
        <v>1098</v>
      </c>
      <c r="H181" s="13" t="n">
        <f aca="false">ROUNDUP((E181+Parámetros!$C$14)/(1-F181),0)</f>
        <v>1104</v>
      </c>
      <c r="I181" s="13" t="n">
        <f aca="false">ROUNDUP((E181+Parámetros!$C$15)/(1-F181),0)</f>
        <v>1112</v>
      </c>
      <c r="J181" s="13" t="n">
        <f aca="false">MAX(ROUNDUP((E181+Parámetros!$B$8)/(1-F181),0),Parámetros!$B$7)</f>
        <v>1069</v>
      </c>
      <c r="K181" s="13" t="n">
        <f aca="false">IF(G181&lt;Parámetros!$B$13,G181,IF(H181&lt;Parámetros!$B$14,H181,IF(I181&lt;Parámetros!$B$15,I181,J181)))</f>
        <v>1069</v>
      </c>
      <c r="L181" s="12"/>
      <c r="M181" s="12"/>
      <c r="N181" s="13" t="n">
        <f aca="false">IF(AND(ISNUMBER(M181),M181-Parámetros!$B$6&gt;=K181),M181-Parámetros!$B$6,K181)</f>
        <v>1069</v>
      </c>
      <c r="O181" s="3" t="str">
        <f aca="false">IF(ISNUMBER(M181),N181/M181-1,"")</f>
        <v/>
      </c>
      <c r="P181" s="13" t="n">
        <f aca="false">VLOOKUP(N181,Parámetros!$A$13:$C$16,3,TRUE())</f>
        <v>0</v>
      </c>
      <c r="Q181" s="13" t="n">
        <f aca="false">IF(N181&gt;=Parámetros!$B$7,Parámetros!$B$8,0)</f>
        <v>0</v>
      </c>
      <c r="R181" s="13" t="n">
        <f aca="false">N181*(1-F181)-P181-Q181</f>
        <v>919.34</v>
      </c>
      <c r="S181" s="13" t="n">
        <f aca="false">R181-E181</f>
        <v>0.340000000000032</v>
      </c>
    </row>
    <row r="182" customFormat="false" ht="15" hidden="false" customHeight="false" outlineLevel="0" collapsed="false">
      <c r="A182" s="8" t="s">
        <v>2061</v>
      </c>
      <c r="B182" s="10" t="str">
        <f aca="false">'Layout Mercado Libre'!C182</f>
        <v>Pañales Adulto Diapro Confort Manzanilla Grande 10 Piezas</v>
      </c>
      <c r="C182" s="10" t="str">
        <f aca="false">IFERROR(LEFT('Layout Mercado Libre'!E182,FIND(" &gt; ",'Layout Mercado Libre'!E182)-1),"")</f>
        <v>Salud y Equipamiento Médico</v>
      </c>
      <c r="D182" s="12" t="n">
        <v>87.1</v>
      </c>
      <c r="E182" s="13" t="n">
        <f aca="false">D182+Parámetros!$B$5</f>
        <v>91.1</v>
      </c>
      <c r="F182" s="3" t="n">
        <f aca="false">IF(C182="",Parámetros!$B$9,IFERROR(VLOOKUP(C182,Parámetros!$A$20:$B$23,2,FALSE()),Parámetros!$B$9))</f>
        <v>0.14</v>
      </c>
      <c r="G182" s="13" t="n">
        <f aca="false">ROUNDUP((E182+Parámetros!$C$13)/(1-F182),0)</f>
        <v>135</v>
      </c>
      <c r="H182" s="13" t="n">
        <f aca="false">ROUNDUP((E182+Parámetros!$C$14)/(1-F182),0)</f>
        <v>141</v>
      </c>
      <c r="I182" s="13" t="n">
        <f aca="false">ROUNDUP((E182+Parámetros!$C$15)/(1-F182),0)</f>
        <v>149</v>
      </c>
      <c r="J182" s="13" t="n">
        <f aca="false">MAX(ROUNDUP((E182+Parámetros!$B$8)/(1-F182),0),Parámetros!$B$7)</f>
        <v>299</v>
      </c>
      <c r="K182" s="13" t="n">
        <f aca="false">IF(G182&lt;Parámetros!$B$13,G182,IF(H182&lt;Parámetros!$B$14,H182,IF(I182&lt;Parámetros!$B$15,I182,J182)))</f>
        <v>141</v>
      </c>
      <c r="L182" s="12"/>
      <c r="M182" s="12"/>
      <c r="N182" s="13" t="n">
        <f aca="false">IF(AND(ISNUMBER(M182),M182-Parámetros!$B$6&gt;=K182),M182-Parámetros!$B$6,K182)</f>
        <v>141</v>
      </c>
      <c r="O182" s="3" t="str">
        <f aca="false">IF(ISNUMBER(M182),N182/M182-1,"")</f>
        <v/>
      </c>
      <c r="P182" s="13" t="n">
        <f aca="false">VLOOKUP(N182,Parámetros!$A$13:$C$16,3,TRUE())</f>
        <v>30</v>
      </c>
      <c r="Q182" s="13" t="n">
        <f aca="false">IF(N182&gt;=Parámetros!$B$7,Parámetros!$B$8,0)</f>
        <v>0</v>
      </c>
      <c r="R182" s="13" t="n">
        <f aca="false">N182*(1-F182)-P182-Q182</f>
        <v>91.26</v>
      </c>
      <c r="S182" s="13" t="n">
        <f aca="false">R182-E182</f>
        <v>0.160000000000011</v>
      </c>
    </row>
    <row r="183" customFormat="false" ht="15" hidden="false" customHeight="false" outlineLevel="0" collapsed="false">
      <c r="A183" s="8" t="s">
        <v>2070</v>
      </c>
      <c r="B183" s="10" t="str">
        <f aca="false">'Layout Mercado Libre'!C183</f>
        <v>Enterogermina Bacillus Clausii 2 Billones 20 Ampolletas</v>
      </c>
      <c r="C183" s="10" t="str">
        <f aca="false">IFERROR(LEFT('Layout Mercado Libre'!E183,FIND(" &gt; ",'Layout Mercado Libre'!E183)-1),"")</f>
        <v>Salud y Equipamiento Médico</v>
      </c>
      <c r="D183" s="12" t="n">
        <v>361.3</v>
      </c>
      <c r="E183" s="13" t="n">
        <f aca="false">D183+Parámetros!$B$5</f>
        <v>365.3</v>
      </c>
      <c r="F183" s="3" t="n">
        <f aca="false">IF(C183="",Parámetros!$B$9,IFERROR(VLOOKUP(C183,Parámetros!$A$20:$B$23,2,FALSE()),Parámetros!$B$9))</f>
        <v>0.14</v>
      </c>
      <c r="G183" s="13" t="n">
        <f aca="false">ROUNDUP((E183+Parámetros!$C$13)/(1-F183),0)</f>
        <v>454</v>
      </c>
      <c r="H183" s="13" t="n">
        <f aca="false">ROUNDUP((E183+Parámetros!$C$14)/(1-F183),0)</f>
        <v>460</v>
      </c>
      <c r="I183" s="13" t="n">
        <f aca="false">ROUNDUP((E183+Parámetros!$C$15)/(1-F183),0)</f>
        <v>468</v>
      </c>
      <c r="J183" s="13" t="n">
        <f aca="false">MAX(ROUNDUP((E183+Parámetros!$B$8)/(1-F183),0),Parámetros!$B$7)</f>
        <v>425</v>
      </c>
      <c r="K183" s="13" t="n">
        <f aca="false">IF(G183&lt;Parámetros!$B$13,G183,IF(H183&lt;Parámetros!$B$14,H183,IF(I183&lt;Parámetros!$B$15,I183,J183)))</f>
        <v>425</v>
      </c>
      <c r="L183" s="12"/>
      <c r="M183" s="12"/>
      <c r="N183" s="13" t="n">
        <f aca="false">IF(AND(ISNUMBER(M183),M183-Parámetros!$B$6&gt;=K183),M183-Parámetros!$B$6,K183)</f>
        <v>425</v>
      </c>
      <c r="O183" s="3" t="str">
        <f aca="false">IF(ISNUMBER(M183),N183/M183-1,"")</f>
        <v/>
      </c>
      <c r="P183" s="13" t="n">
        <f aca="false">VLOOKUP(N183,Parámetros!$A$13:$C$16,3,TRUE())</f>
        <v>0</v>
      </c>
      <c r="Q183" s="13" t="n">
        <f aca="false">IF(N183&gt;=Parámetros!$B$7,Parámetros!$B$8,0)</f>
        <v>0</v>
      </c>
      <c r="R183" s="13" t="n">
        <f aca="false">N183*(1-F183)-P183-Q183</f>
        <v>365.5</v>
      </c>
      <c r="S183" s="13" t="n">
        <f aca="false">R183-E183</f>
        <v>0.199999999999989</v>
      </c>
    </row>
    <row r="184" customFormat="false" ht="15" hidden="false" customHeight="false" outlineLevel="0" collapsed="false">
      <c r="A184" s="8" t="s">
        <v>2079</v>
      </c>
      <c r="B184" s="10" t="str">
        <f aca="false">'Layout Mercado Libre'!C184</f>
        <v>Adhesivo para Dentadura Corega Ultra Crema Sin Sabor 40 g</v>
      </c>
      <c r="C184" s="10" t="str">
        <f aca="false">IFERROR(LEFT('Layout Mercado Libre'!E184,FIND(" &gt; ",'Layout Mercado Libre'!E184)-1),"")</f>
        <v>Belleza y Cuidado Personal</v>
      </c>
      <c r="D184" s="12" t="n">
        <v>102.73</v>
      </c>
      <c r="E184" s="13" t="n">
        <f aca="false">D184+Parámetros!$B$5</f>
        <v>106.73</v>
      </c>
      <c r="F184" s="3" t="n">
        <f aca="false">IF(C184="",Parámetros!$B$9,IFERROR(VLOOKUP(C184,Parámetros!$A$20:$B$23,2,FALSE()),Parámetros!$B$9))</f>
        <v>0.14</v>
      </c>
      <c r="G184" s="13" t="n">
        <f aca="false">ROUNDUP((E184+Parámetros!$C$13)/(1-F184),0)</f>
        <v>154</v>
      </c>
      <c r="H184" s="13" t="n">
        <f aca="false">ROUNDUP((E184+Parámetros!$C$14)/(1-F184),0)</f>
        <v>159</v>
      </c>
      <c r="I184" s="13" t="n">
        <f aca="false">ROUNDUP((E184+Parámetros!$C$15)/(1-F184),0)</f>
        <v>168</v>
      </c>
      <c r="J184" s="13" t="n">
        <f aca="false">MAX(ROUNDUP((E184+Parámetros!$B$8)/(1-F184),0),Parámetros!$B$7)</f>
        <v>299</v>
      </c>
      <c r="K184" s="13" t="n">
        <f aca="false">IF(G184&lt;Parámetros!$B$13,G184,IF(H184&lt;Parámetros!$B$14,H184,IF(I184&lt;Parámetros!$B$15,I184,J184)))</f>
        <v>168</v>
      </c>
      <c r="L184" s="12"/>
      <c r="M184" s="12"/>
      <c r="N184" s="13" t="n">
        <f aca="false">IF(AND(ISNUMBER(M184),M184-Parámetros!$B$6&gt;=K184),M184-Parámetros!$B$6,K184)</f>
        <v>168</v>
      </c>
      <c r="O184" s="3" t="str">
        <f aca="false">IF(ISNUMBER(M184),N184/M184-1,"")</f>
        <v/>
      </c>
      <c r="P184" s="13" t="n">
        <f aca="false">VLOOKUP(N184,Parámetros!$A$13:$C$16,3,TRUE())</f>
        <v>37</v>
      </c>
      <c r="Q184" s="13" t="n">
        <f aca="false">IF(N184&gt;=Parámetros!$B$7,Parámetros!$B$8,0)</f>
        <v>0</v>
      </c>
      <c r="R184" s="13" t="n">
        <f aca="false">N184*(1-F184)-P184-Q184</f>
        <v>107.48</v>
      </c>
      <c r="S184" s="13" t="n">
        <f aca="false">R184-E184</f>
        <v>0.749999999999986</v>
      </c>
    </row>
    <row r="185" customFormat="false" ht="15" hidden="false" customHeight="false" outlineLevel="0" collapsed="false">
      <c r="A185" s="8" t="s">
        <v>2091</v>
      </c>
      <c r="B185" s="10" t="str">
        <f aca="false">'Layout Mercado Libre'!C185</f>
        <v>Ampliron Duo Amoxicilina 875 mg/125 mg 14 Comprimidos</v>
      </c>
      <c r="C185" s="10" t="str">
        <f aca="false">IFERROR(LEFT('Layout Mercado Libre'!E185,FIND(" &gt; ",'Layout Mercado Libre'!E185)-1),"")</f>
        <v>Salud y Equipamiento Médico</v>
      </c>
      <c r="D185" s="12" t="n">
        <v>377.11</v>
      </c>
      <c r="E185" s="13" t="n">
        <f aca="false">D185+Parámetros!$B$5</f>
        <v>381.11</v>
      </c>
      <c r="F185" s="3" t="n">
        <f aca="false">IF(C185="",Parámetros!$B$9,IFERROR(VLOOKUP(C185,Parámetros!$A$20:$B$23,2,FALSE()),Parámetros!$B$9))</f>
        <v>0.14</v>
      </c>
      <c r="G185" s="13" t="n">
        <f aca="false">ROUNDUP((E185+Parámetros!$C$13)/(1-F185),0)</f>
        <v>473</v>
      </c>
      <c r="H185" s="13" t="n">
        <f aca="false">ROUNDUP((E185+Parámetros!$C$14)/(1-F185),0)</f>
        <v>479</v>
      </c>
      <c r="I185" s="13" t="n">
        <f aca="false">ROUNDUP((E185+Parámetros!$C$15)/(1-F185),0)</f>
        <v>487</v>
      </c>
      <c r="J185" s="13" t="n">
        <f aca="false">MAX(ROUNDUP((E185+Parámetros!$B$8)/(1-F185),0),Parámetros!$B$7)</f>
        <v>444</v>
      </c>
      <c r="K185" s="13" t="n">
        <f aca="false">IF(G185&lt;Parámetros!$B$13,G185,IF(H185&lt;Parámetros!$B$14,H185,IF(I185&lt;Parámetros!$B$15,I185,J185)))</f>
        <v>444</v>
      </c>
      <c r="L185" s="12"/>
      <c r="M185" s="12"/>
      <c r="N185" s="13" t="n">
        <f aca="false">IF(AND(ISNUMBER(M185),M185-Parámetros!$B$6&gt;=K185),M185-Parámetros!$B$6,K185)</f>
        <v>444</v>
      </c>
      <c r="O185" s="3" t="str">
        <f aca="false">IF(ISNUMBER(M185),N185/M185-1,"")</f>
        <v/>
      </c>
      <c r="P185" s="13" t="n">
        <f aca="false">VLOOKUP(N185,Parámetros!$A$13:$C$16,3,TRUE())</f>
        <v>0</v>
      </c>
      <c r="Q185" s="13" t="n">
        <f aca="false">IF(N185&gt;=Parámetros!$B$7,Parámetros!$B$8,0)</f>
        <v>0</v>
      </c>
      <c r="R185" s="13" t="n">
        <f aca="false">N185*(1-F185)-P185-Q185</f>
        <v>381.84</v>
      </c>
      <c r="S185" s="13" t="n">
        <f aca="false">R185-E185</f>
        <v>0.729999999999961</v>
      </c>
    </row>
    <row r="186" customFormat="false" ht="15" hidden="false" customHeight="false" outlineLevel="0" collapsed="false">
      <c r="A186" s="8" t="s">
        <v>2105</v>
      </c>
      <c r="B186" s="10" t="str">
        <f aca="false">'Layout Mercado Libre'!C186</f>
        <v>Pramigel Suspensión Metoclopramida Aluminio Magnesio 180 ml</v>
      </c>
      <c r="C186" s="10" t="str">
        <f aca="false">IFERROR(LEFT('Layout Mercado Libre'!E186,FIND(" &gt; ",'Layout Mercado Libre'!E186)-1),"")</f>
        <v>Salud y Equipamiento Médico</v>
      </c>
      <c r="D186" s="12" t="n">
        <v>314.37</v>
      </c>
      <c r="E186" s="13" t="n">
        <f aca="false">D186+Parámetros!$B$5</f>
        <v>318.37</v>
      </c>
      <c r="F186" s="3" t="n">
        <f aca="false">IF(C186="",Parámetros!$B$9,IFERROR(VLOOKUP(C186,Parámetros!$A$20:$B$23,2,FALSE()),Parámetros!$B$9))</f>
        <v>0.14</v>
      </c>
      <c r="G186" s="13" t="n">
        <f aca="false">ROUNDUP((E186+Parámetros!$C$13)/(1-F186),0)</f>
        <v>400</v>
      </c>
      <c r="H186" s="13" t="n">
        <f aca="false">ROUNDUP((E186+Parámetros!$C$14)/(1-F186),0)</f>
        <v>406</v>
      </c>
      <c r="I186" s="13" t="n">
        <f aca="false">ROUNDUP((E186+Parámetros!$C$15)/(1-F186),0)</f>
        <v>414</v>
      </c>
      <c r="J186" s="13" t="n">
        <f aca="false">MAX(ROUNDUP((E186+Parámetros!$B$8)/(1-F186),0),Parámetros!$B$7)</f>
        <v>371</v>
      </c>
      <c r="K186" s="13" t="n">
        <f aca="false">IF(G186&lt;Parámetros!$B$13,G186,IF(H186&lt;Parámetros!$B$14,H186,IF(I186&lt;Parámetros!$B$15,I186,J186)))</f>
        <v>371</v>
      </c>
      <c r="L186" s="12"/>
      <c r="M186" s="12"/>
      <c r="N186" s="13" t="n">
        <f aca="false">IF(AND(ISNUMBER(M186),M186-Parámetros!$B$6&gt;=K186),M186-Parámetros!$B$6,K186)</f>
        <v>371</v>
      </c>
      <c r="O186" s="3" t="str">
        <f aca="false">IF(ISNUMBER(M186),N186/M186-1,"")</f>
        <v/>
      </c>
      <c r="P186" s="13" t="n">
        <f aca="false">VLOOKUP(N186,Parámetros!$A$13:$C$16,3,TRUE())</f>
        <v>0</v>
      </c>
      <c r="Q186" s="13" t="n">
        <f aca="false">IF(N186&gt;=Parámetros!$B$7,Parámetros!$B$8,0)</f>
        <v>0</v>
      </c>
      <c r="R186" s="13" t="n">
        <f aca="false">N186*(1-F186)-P186-Q186</f>
        <v>319.06</v>
      </c>
      <c r="S186" s="13" t="n">
        <f aca="false">R186-E186</f>
        <v>0.689999999999998</v>
      </c>
    </row>
    <row r="187" customFormat="false" ht="15" hidden="false" customHeight="false" outlineLevel="0" collapsed="false">
      <c r="A187" s="8" t="s">
        <v>2116</v>
      </c>
      <c r="B187" s="10" t="str">
        <f aca="false">'Layout Mercado Libre'!C187</f>
        <v>Fijador Spray Caprice Naturals Kiwi y Lavanda 316 ml</v>
      </c>
      <c r="C187" s="10" t="str">
        <f aca="false">IFERROR(LEFT('Layout Mercado Libre'!E187,FIND(" &gt; ",'Layout Mercado Libre'!E187)-1),"")</f>
        <v>Belleza y Cuidado Personal</v>
      </c>
      <c r="D187" s="12" t="n">
        <v>39.98</v>
      </c>
      <c r="E187" s="13" t="n">
        <f aca="false">D187+Parámetros!$B$5</f>
        <v>43.98</v>
      </c>
      <c r="F187" s="3" t="n">
        <f aca="false">IF(C187="",Parámetros!$B$9,IFERROR(VLOOKUP(C187,Parámetros!$A$20:$B$23,2,FALSE()),Parámetros!$B$9))</f>
        <v>0.14</v>
      </c>
      <c r="G187" s="13" t="n">
        <f aca="false">ROUNDUP((E187+Parámetros!$C$13)/(1-F187),0)</f>
        <v>81</v>
      </c>
      <c r="H187" s="13" t="n">
        <f aca="false">ROUNDUP((E187+Parámetros!$C$14)/(1-F187),0)</f>
        <v>87</v>
      </c>
      <c r="I187" s="13" t="n">
        <f aca="false">ROUNDUP((E187+Parámetros!$C$15)/(1-F187),0)</f>
        <v>95</v>
      </c>
      <c r="J187" s="13" t="n">
        <f aca="false">MAX(ROUNDUP((E187+Parámetros!$B$8)/(1-F187),0),Parámetros!$B$7)</f>
        <v>299</v>
      </c>
      <c r="K187" s="13" t="n">
        <f aca="false">IF(G187&lt;Parámetros!$B$13,G187,IF(H187&lt;Parámetros!$B$14,H187,IF(I187&lt;Parámetros!$B$15,I187,J187)))</f>
        <v>81</v>
      </c>
      <c r="L187" s="12"/>
      <c r="M187" s="12"/>
      <c r="N187" s="13" t="n">
        <f aca="false">IF(AND(ISNUMBER(M187),M187-Parámetros!$B$6&gt;=K187),M187-Parámetros!$B$6,K187)</f>
        <v>81</v>
      </c>
      <c r="O187" s="3" t="str">
        <f aca="false">IF(ISNUMBER(M187),N187/M187-1,"")</f>
        <v/>
      </c>
      <c r="P187" s="13" t="n">
        <f aca="false">VLOOKUP(N187,Parámetros!$A$13:$C$16,3,TRUE())</f>
        <v>25</v>
      </c>
      <c r="Q187" s="13" t="n">
        <f aca="false">IF(N187&gt;=Parámetros!$B$7,Parámetros!$B$8,0)</f>
        <v>0</v>
      </c>
      <c r="R187" s="13" t="n">
        <f aca="false">N187*(1-F187)-P187-Q187</f>
        <v>44.66</v>
      </c>
      <c r="S187" s="13" t="n">
        <f aca="false">R187-E187</f>
        <v>0.68</v>
      </c>
    </row>
    <row r="188" customFormat="false" ht="15" hidden="false" customHeight="false" outlineLevel="0" collapsed="false">
      <c r="A188" s="8" t="s">
        <v>2129</v>
      </c>
      <c r="B188" s="10" t="str">
        <f aca="false">'Layout Mercado Libre'!C188</f>
        <v>Travatan Travoprost Solución Oftálmica 0.004% 2.5 ml</v>
      </c>
      <c r="C188" s="10" t="str">
        <f aca="false">IFERROR(LEFT('Layout Mercado Libre'!E188,FIND(" &gt; ",'Layout Mercado Libre'!E188)-1),"")</f>
        <v>Salud y Equipamiento Médico</v>
      </c>
      <c r="D188" s="12" t="n">
        <v>500</v>
      </c>
      <c r="E188" s="13" t="n">
        <f aca="false">D188+Parámetros!$B$5</f>
        <v>504</v>
      </c>
      <c r="F188" s="3" t="n">
        <f aca="false">IF(C188="",Parámetros!$B$9,IFERROR(VLOOKUP(C188,Parámetros!$A$20:$B$23,2,FALSE()),Parámetros!$B$9))</f>
        <v>0.14</v>
      </c>
      <c r="G188" s="13" t="n">
        <f aca="false">ROUNDUP((E188+Parámetros!$C$13)/(1-F188),0)</f>
        <v>616</v>
      </c>
      <c r="H188" s="13" t="n">
        <f aca="false">ROUNDUP((E188+Parámetros!$C$14)/(1-F188),0)</f>
        <v>621</v>
      </c>
      <c r="I188" s="13" t="n">
        <f aca="false">ROUNDUP((E188+Parámetros!$C$15)/(1-F188),0)</f>
        <v>630</v>
      </c>
      <c r="J188" s="13" t="n">
        <f aca="false">MAX(ROUNDUP((E188+Parámetros!$B$8)/(1-F188),0),Parámetros!$B$7)</f>
        <v>587</v>
      </c>
      <c r="K188" s="13" t="n">
        <f aca="false">IF(G188&lt;Parámetros!$B$13,G188,IF(H188&lt;Parámetros!$B$14,H188,IF(I188&lt;Parámetros!$B$15,I188,J188)))</f>
        <v>587</v>
      </c>
      <c r="L188" s="12"/>
      <c r="M188" s="12"/>
      <c r="N188" s="13" t="n">
        <f aca="false">IF(AND(ISNUMBER(M188),M188-Parámetros!$B$6&gt;=K188),M188-Parámetros!$B$6,K188)</f>
        <v>587</v>
      </c>
      <c r="O188" s="3" t="str">
        <f aca="false">IF(ISNUMBER(M188),N188/M188-1,"")</f>
        <v/>
      </c>
      <c r="P188" s="13" t="n">
        <f aca="false">VLOOKUP(N188,Parámetros!$A$13:$C$16,3,TRUE())</f>
        <v>0</v>
      </c>
      <c r="Q188" s="13" t="n">
        <f aca="false">IF(N188&gt;=Parámetros!$B$7,Parámetros!$B$8,0)</f>
        <v>0</v>
      </c>
      <c r="R188" s="13" t="n">
        <f aca="false">N188*(1-F188)-P188-Q188</f>
        <v>504.82</v>
      </c>
      <c r="S188" s="13" t="n">
        <f aca="false">R188-E188</f>
        <v>0.819999999999993</v>
      </c>
    </row>
    <row r="189" customFormat="false" ht="15" hidden="false" customHeight="false" outlineLevel="0" collapsed="false">
      <c r="A189" s="8" t="s">
        <v>2140</v>
      </c>
      <c r="B189" s="10" t="str">
        <f aca="false">'Layout Mercado Libre'!C189</f>
        <v>Espavén Enzimático Pancreatina Simeticona 50 Tabletas</v>
      </c>
      <c r="C189" s="10" t="str">
        <f aca="false">IFERROR(LEFT('Layout Mercado Libre'!E189,FIND(" &gt; ",'Layout Mercado Libre'!E189)-1),"")</f>
        <v>Salud y Equipamiento Médico</v>
      </c>
      <c r="D189" s="12" t="n">
        <v>194.55</v>
      </c>
      <c r="E189" s="13" t="n">
        <f aca="false">D189+Parámetros!$B$5</f>
        <v>198.55</v>
      </c>
      <c r="F189" s="3" t="n">
        <f aca="false">IF(C189="",Parámetros!$B$9,IFERROR(VLOOKUP(C189,Parámetros!$A$20:$B$23,2,FALSE()),Parámetros!$B$9))</f>
        <v>0.14</v>
      </c>
      <c r="G189" s="13" t="n">
        <f aca="false">ROUNDUP((E189+Parámetros!$C$13)/(1-F189),0)</f>
        <v>260</v>
      </c>
      <c r="H189" s="13" t="n">
        <f aca="false">ROUNDUP((E189+Parámetros!$C$14)/(1-F189),0)</f>
        <v>266</v>
      </c>
      <c r="I189" s="13" t="n">
        <f aca="false">ROUNDUP((E189+Parámetros!$C$15)/(1-F189),0)</f>
        <v>274</v>
      </c>
      <c r="J189" s="13" t="n">
        <f aca="false">MAX(ROUNDUP((E189+Parámetros!$B$8)/(1-F189),0),Parámetros!$B$7)</f>
        <v>299</v>
      </c>
      <c r="K189" s="13" t="n">
        <f aca="false">IF(G189&lt;Parámetros!$B$13,G189,IF(H189&lt;Parámetros!$B$14,H189,IF(I189&lt;Parámetros!$B$15,I189,J189)))</f>
        <v>274</v>
      </c>
      <c r="L189" s="12"/>
      <c r="M189" s="12"/>
      <c r="N189" s="13" t="n">
        <f aca="false">IF(AND(ISNUMBER(M189),M189-Parámetros!$B$6&gt;=K189),M189-Parámetros!$B$6,K189)</f>
        <v>274</v>
      </c>
      <c r="O189" s="3" t="str">
        <f aca="false">IF(ISNUMBER(M189),N189/M189-1,"")</f>
        <v/>
      </c>
      <c r="P189" s="13" t="n">
        <f aca="false">VLOOKUP(N189,Parámetros!$A$13:$C$16,3,TRUE())</f>
        <v>37</v>
      </c>
      <c r="Q189" s="13" t="n">
        <f aca="false">IF(N189&gt;=Parámetros!$B$7,Parámetros!$B$8,0)</f>
        <v>0</v>
      </c>
      <c r="R189" s="13" t="n">
        <f aca="false">N189*(1-F189)-P189-Q189</f>
        <v>198.64</v>
      </c>
      <c r="S189" s="13" t="n">
        <f aca="false">R189-E189</f>
        <v>0.089999999999975</v>
      </c>
    </row>
    <row r="190" customFormat="false" ht="15" hidden="false" customHeight="false" outlineLevel="0" collapsed="false">
      <c r="A190" s="8" t="s">
        <v>2152</v>
      </c>
      <c r="B190" s="10" t="str">
        <f aca="false">'Layout Mercado Libre'!C190</f>
        <v>Demus Colecalciferol 100000 UI 2 Cápsulas</v>
      </c>
      <c r="C190" s="10" t="str">
        <f aca="false">IFERROR(LEFT('Layout Mercado Libre'!E190,FIND(" &gt; ",'Layout Mercado Libre'!E190)-1),"")</f>
        <v>Salud y Equipamiento Médico</v>
      </c>
      <c r="D190" s="12" t="n">
        <v>696.67</v>
      </c>
      <c r="E190" s="13" t="n">
        <f aca="false">D190+Parámetros!$B$5</f>
        <v>700.67</v>
      </c>
      <c r="F190" s="3" t="n">
        <f aca="false">IF(C190="",Parámetros!$B$9,IFERROR(VLOOKUP(C190,Parámetros!$A$20:$B$23,2,FALSE()),Parámetros!$B$9))</f>
        <v>0.14</v>
      </c>
      <c r="G190" s="13" t="n">
        <f aca="false">ROUNDUP((E190+Parámetros!$C$13)/(1-F190),0)</f>
        <v>844</v>
      </c>
      <c r="H190" s="13" t="n">
        <f aca="false">ROUNDUP((E190+Parámetros!$C$14)/(1-F190),0)</f>
        <v>850</v>
      </c>
      <c r="I190" s="13" t="n">
        <f aca="false">ROUNDUP((E190+Parámetros!$C$15)/(1-F190),0)</f>
        <v>858</v>
      </c>
      <c r="J190" s="13" t="n">
        <f aca="false">MAX(ROUNDUP((E190+Parámetros!$B$8)/(1-F190),0),Parámetros!$B$7)</f>
        <v>815</v>
      </c>
      <c r="K190" s="13" t="n">
        <f aca="false">IF(G190&lt;Parámetros!$B$13,G190,IF(H190&lt;Parámetros!$B$14,H190,IF(I190&lt;Parámetros!$B$15,I190,J190)))</f>
        <v>815</v>
      </c>
      <c r="L190" s="12"/>
      <c r="M190" s="12"/>
      <c r="N190" s="13" t="n">
        <f aca="false">IF(AND(ISNUMBER(M190),M190-Parámetros!$B$6&gt;=K190),M190-Parámetros!$B$6,K190)</f>
        <v>815</v>
      </c>
      <c r="O190" s="3" t="str">
        <f aca="false">IF(ISNUMBER(M190),N190/M190-1,"")</f>
        <v/>
      </c>
      <c r="P190" s="13" t="n">
        <f aca="false">VLOOKUP(N190,Parámetros!$A$13:$C$16,3,TRUE())</f>
        <v>0</v>
      </c>
      <c r="Q190" s="13" t="n">
        <f aca="false">IF(N190&gt;=Parámetros!$B$7,Parámetros!$B$8,0)</f>
        <v>0</v>
      </c>
      <c r="R190" s="13" t="n">
        <f aca="false">N190*(1-F190)-P190-Q190</f>
        <v>700.9</v>
      </c>
      <c r="S190" s="13" t="n">
        <f aca="false">R190-E190</f>
        <v>0.230000000000018</v>
      </c>
    </row>
    <row r="191" customFormat="false" ht="15" hidden="false" customHeight="false" outlineLevel="0" collapsed="false">
      <c r="A191" s="8" t="s">
        <v>2162</v>
      </c>
      <c r="B191" s="10" t="str">
        <f aca="false">'Layout Mercado Libre'!C191</f>
        <v>Sies Hidrosmina 200 mg 20 Cápsulas</v>
      </c>
      <c r="C191" s="10" t="str">
        <f aca="false">IFERROR(LEFT('Layout Mercado Libre'!E191,FIND(" &gt; ",'Layout Mercado Libre'!E191)-1),"")</f>
        <v>Salud y Equipamiento Médico</v>
      </c>
      <c r="D191" s="12" t="n">
        <v>414.8</v>
      </c>
      <c r="E191" s="13" t="n">
        <f aca="false">D191+Parámetros!$B$5</f>
        <v>418.8</v>
      </c>
      <c r="F191" s="3" t="n">
        <f aca="false">IF(C191="",Parámetros!$B$9,IFERROR(VLOOKUP(C191,Parámetros!$A$20:$B$23,2,FALSE()),Parámetros!$B$9))</f>
        <v>0.14</v>
      </c>
      <c r="G191" s="13" t="n">
        <f aca="false">ROUNDUP((E191+Parámetros!$C$13)/(1-F191),0)</f>
        <v>517</v>
      </c>
      <c r="H191" s="13" t="n">
        <f aca="false">ROUNDUP((E191+Parámetros!$C$14)/(1-F191),0)</f>
        <v>522</v>
      </c>
      <c r="I191" s="13" t="n">
        <f aca="false">ROUNDUP((E191+Parámetros!$C$15)/(1-F191),0)</f>
        <v>530</v>
      </c>
      <c r="J191" s="13" t="n">
        <f aca="false">MAX(ROUNDUP((E191+Parámetros!$B$8)/(1-F191),0),Parámetros!$B$7)</f>
        <v>487</v>
      </c>
      <c r="K191" s="13" t="n">
        <f aca="false">IF(G191&lt;Parámetros!$B$13,G191,IF(H191&lt;Parámetros!$B$14,H191,IF(I191&lt;Parámetros!$B$15,I191,J191)))</f>
        <v>487</v>
      </c>
      <c r="L191" s="12"/>
      <c r="M191" s="12"/>
      <c r="N191" s="13" t="n">
        <f aca="false">IF(AND(ISNUMBER(M191),M191-Parámetros!$B$6&gt;=K191),M191-Parámetros!$B$6,K191)</f>
        <v>487</v>
      </c>
      <c r="O191" s="3" t="str">
        <f aca="false">IF(ISNUMBER(M191),N191/M191-1,"")</f>
        <v/>
      </c>
      <c r="P191" s="13" t="n">
        <f aca="false">VLOOKUP(N191,Parámetros!$A$13:$C$16,3,TRUE())</f>
        <v>0</v>
      </c>
      <c r="Q191" s="13" t="n">
        <f aca="false">IF(N191&gt;=Parámetros!$B$7,Parámetros!$B$8,0)</f>
        <v>0</v>
      </c>
      <c r="R191" s="13" t="n">
        <f aca="false">N191*(1-F191)-P191-Q191</f>
        <v>418.82</v>
      </c>
      <c r="S191" s="13" t="n">
        <f aca="false">R191-E191</f>
        <v>0.0199999999999818</v>
      </c>
    </row>
    <row r="192" customFormat="false" ht="15" hidden="false" customHeight="false" outlineLevel="0" collapsed="false">
      <c r="A192" s="8" t="s">
        <v>2170</v>
      </c>
      <c r="B192" s="10" t="str">
        <f aca="false">'Layout Mercado Libre'!C192</f>
        <v>Esoxx-One Barrera Bioadhesiva 20 Sticks de 10 ml</v>
      </c>
      <c r="C192" s="10" t="str">
        <f aca="false">IFERROR(LEFT('Layout Mercado Libre'!E192,FIND(" &gt; ",'Layout Mercado Libre'!E192)-1),"")</f>
        <v>Salud y Equipamiento Médico</v>
      </c>
      <c r="D192" s="12" t="n">
        <v>449.92</v>
      </c>
      <c r="E192" s="13" t="n">
        <f aca="false">D192+Parámetros!$B$5</f>
        <v>453.92</v>
      </c>
      <c r="F192" s="3" t="n">
        <f aca="false">IF(C192="",Parámetros!$B$9,IFERROR(VLOOKUP(C192,Parámetros!$A$20:$B$23,2,FALSE()),Parámetros!$B$9))</f>
        <v>0.14</v>
      </c>
      <c r="G192" s="13" t="n">
        <f aca="false">ROUNDUP((E192+Parámetros!$C$13)/(1-F192),0)</f>
        <v>557</v>
      </c>
      <c r="H192" s="13" t="n">
        <f aca="false">ROUNDUP((E192+Parámetros!$C$14)/(1-F192),0)</f>
        <v>563</v>
      </c>
      <c r="I192" s="13" t="n">
        <f aca="false">ROUNDUP((E192+Parámetros!$C$15)/(1-F192),0)</f>
        <v>571</v>
      </c>
      <c r="J192" s="13" t="n">
        <f aca="false">MAX(ROUNDUP((E192+Parámetros!$B$8)/(1-F192),0),Parámetros!$B$7)</f>
        <v>528</v>
      </c>
      <c r="K192" s="13" t="n">
        <f aca="false">IF(G192&lt;Parámetros!$B$13,G192,IF(H192&lt;Parámetros!$B$14,H192,IF(I192&lt;Parámetros!$B$15,I192,J192)))</f>
        <v>528</v>
      </c>
      <c r="L192" s="12"/>
      <c r="M192" s="12"/>
      <c r="N192" s="13" t="n">
        <f aca="false">IF(AND(ISNUMBER(M192),M192-Parámetros!$B$6&gt;=K192),M192-Parámetros!$B$6,K192)</f>
        <v>528</v>
      </c>
      <c r="O192" s="3" t="str">
        <f aca="false">IF(ISNUMBER(M192),N192/M192-1,"")</f>
        <v/>
      </c>
      <c r="P192" s="13" t="n">
        <f aca="false">VLOOKUP(N192,Parámetros!$A$13:$C$16,3,TRUE())</f>
        <v>0</v>
      </c>
      <c r="Q192" s="13" t="n">
        <f aca="false">IF(N192&gt;=Parámetros!$B$7,Parámetros!$B$8,0)</f>
        <v>0</v>
      </c>
      <c r="R192" s="13" t="n">
        <f aca="false">N192*(1-F192)-P192-Q192</f>
        <v>454.08</v>
      </c>
      <c r="S192" s="13" t="n">
        <f aca="false">R192-E192</f>
        <v>0.159999999999968</v>
      </c>
    </row>
    <row r="193" customFormat="false" ht="15" hidden="false" customHeight="false" outlineLevel="0" collapsed="false">
      <c r="A193" s="8" t="s">
        <v>2182</v>
      </c>
      <c r="B193" s="10" t="str">
        <f aca="false">'Layout Mercado Libre'!C193</f>
        <v>Amoxiclav Bid 875 mg/125 mg 14 Tabletas</v>
      </c>
      <c r="C193" s="10" t="str">
        <f aca="false">IFERROR(LEFT('Layout Mercado Libre'!E193,FIND(" &gt; ",'Layout Mercado Libre'!E193)-1),"")</f>
        <v>Salud y Equipamiento Médico</v>
      </c>
      <c r="D193" s="12" t="n">
        <v>305.56</v>
      </c>
      <c r="E193" s="13" t="n">
        <f aca="false">D193+Parámetros!$B$5</f>
        <v>309.56</v>
      </c>
      <c r="F193" s="3" t="n">
        <f aca="false">IF(C193="",Parámetros!$B$9,IFERROR(VLOOKUP(C193,Parámetros!$A$20:$B$23,2,FALSE()),Parámetros!$B$9))</f>
        <v>0.14</v>
      </c>
      <c r="G193" s="13" t="n">
        <f aca="false">ROUNDUP((E193+Parámetros!$C$13)/(1-F193),0)</f>
        <v>390</v>
      </c>
      <c r="H193" s="13" t="n">
        <f aca="false">ROUNDUP((E193+Parámetros!$C$14)/(1-F193),0)</f>
        <v>395</v>
      </c>
      <c r="I193" s="13" t="n">
        <f aca="false">ROUNDUP((E193+Parámetros!$C$15)/(1-F193),0)</f>
        <v>403</v>
      </c>
      <c r="J193" s="13" t="n">
        <f aca="false">MAX(ROUNDUP((E193+Parámetros!$B$8)/(1-F193),0),Parámetros!$B$7)</f>
        <v>360</v>
      </c>
      <c r="K193" s="13" t="n">
        <f aca="false">IF(G193&lt;Parámetros!$B$13,G193,IF(H193&lt;Parámetros!$B$14,H193,IF(I193&lt;Parámetros!$B$15,I193,J193)))</f>
        <v>360</v>
      </c>
      <c r="L193" s="12"/>
      <c r="M193" s="12"/>
      <c r="N193" s="13" t="n">
        <f aca="false">IF(AND(ISNUMBER(M193),M193-Parámetros!$B$6&gt;=K193),M193-Parámetros!$B$6,K193)</f>
        <v>360</v>
      </c>
      <c r="O193" s="3" t="str">
        <f aca="false">IF(ISNUMBER(M193),N193/M193-1,"")</f>
        <v/>
      </c>
      <c r="P193" s="13" t="n">
        <f aca="false">VLOOKUP(N193,Parámetros!$A$13:$C$16,3,TRUE())</f>
        <v>0</v>
      </c>
      <c r="Q193" s="13" t="n">
        <f aca="false">IF(N193&gt;=Parámetros!$B$7,Parámetros!$B$8,0)</f>
        <v>0</v>
      </c>
      <c r="R193" s="13" t="n">
        <f aca="false">N193*(1-F193)-P193-Q193</f>
        <v>309.6</v>
      </c>
      <c r="S193" s="13" t="n">
        <f aca="false">R193-E193</f>
        <v>0.0400000000000205</v>
      </c>
    </row>
    <row r="194" customFormat="false" ht="15" hidden="false" customHeight="false" outlineLevel="0" collapsed="false">
      <c r="A194" s="8" t="s">
        <v>2195</v>
      </c>
      <c r="B194" s="10" t="str">
        <f aca="false">'Layout Mercado Libre'!C194</f>
        <v>Manzanilla Sophia Gotas Oftálmicas 15 ml</v>
      </c>
      <c r="C194" s="10" t="str">
        <f aca="false">IFERROR(LEFT('Layout Mercado Libre'!E194,FIND(" &gt; ",'Layout Mercado Libre'!E194)-1),"")</f>
        <v>Salud y Equipamiento Médico</v>
      </c>
      <c r="D194" s="12" t="n">
        <v>62.1</v>
      </c>
      <c r="E194" s="13" t="n">
        <f aca="false">D194+Parámetros!$B$5</f>
        <v>66.1</v>
      </c>
      <c r="F194" s="3" t="n">
        <f aca="false">IF(C194="",Parámetros!$B$9,IFERROR(VLOOKUP(C194,Parámetros!$A$20:$B$23,2,FALSE()),Parámetros!$B$9))</f>
        <v>0.14</v>
      </c>
      <c r="G194" s="13" t="n">
        <f aca="false">ROUNDUP((E194+Parámetros!$C$13)/(1-F194),0)</f>
        <v>106</v>
      </c>
      <c r="H194" s="13" t="n">
        <f aca="false">ROUNDUP((E194+Parámetros!$C$14)/(1-F194),0)</f>
        <v>112</v>
      </c>
      <c r="I194" s="13" t="n">
        <f aca="false">ROUNDUP((E194+Parámetros!$C$15)/(1-F194),0)</f>
        <v>120</v>
      </c>
      <c r="J194" s="13" t="n">
        <f aca="false">MAX(ROUNDUP((E194+Parámetros!$B$8)/(1-F194),0),Parámetros!$B$7)</f>
        <v>299</v>
      </c>
      <c r="K194" s="13" t="n">
        <f aca="false">IF(G194&lt;Parámetros!$B$13,G194,IF(H194&lt;Parámetros!$B$14,H194,IF(I194&lt;Parámetros!$B$15,I194,J194)))</f>
        <v>112</v>
      </c>
      <c r="L194" s="12"/>
      <c r="M194" s="12"/>
      <c r="N194" s="13" t="n">
        <f aca="false">IF(AND(ISNUMBER(M194),M194-Parámetros!$B$6&gt;=K194),M194-Parámetros!$B$6,K194)</f>
        <v>112</v>
      </c>
      <c r="O194" s="3" t="str">
        <f aca="false">IF(ISNUMBER(M194),N194/M194-1,"")</f>
        <v/>
      </c>
      <c r="P194" s="13" t="n">
        <f aca="false">VLOOKUP(N194,Parámetros!$A$13:$C$16,3,TRUE())</f>
        <v>30</v>
      </c>
      <c r="Q194" s="13" t="n">
        <f aca="false">IF(N194&gt;=Parámetros!$B$7,Parámetros!$B$8,0)</f>
        <v>0</v>
      </c>
      <c r="R194" s="13" t="n">
        <f aca="false">N194*(1-F194)-P194-Q194</f>
        <v>66.32</v>
      </c>
      <c r="S194" s="13" t="n">
        <f aca="false">R194-E194</f>
        <v>0.219999999999999</v>
      </c>
    </row>
    <row r="195" customFormat="false" ht="15" hidden="false" customHeight="false" outlineLevel="0" collapsed="false">
      <c r="A195" s="8" t="s">
        <v>2205</v>
      </c>
      <c r="B195" s="10" t="str">
        <f aca="false">'Layout Mercado Libre'!C195</f>
        <v>Neo-Melubrina Infantil Jarabe 250 mg/5 ml 100 ml</v>
      </c>
      <c r="C195" s="10" t="str">
        <f aca="false">IFERROR(LEFT('Layout Mercado Libre'!E195,FIND(" &gt; ",'Layout Mercado Libre'!E195)-1),"")</f>
        <v>Salud y Equipamiento Médico</v>
      </c>
      <c r="D195" s="12" t="n">
        <v>110.86</v>
      </c>
      <c r="E195" s="13" t="n">
        <f aca="false">D195+Parámetros!$B$5</f>
        <v>114.86</v>
      </c>
      <c r="F195" s="3" t="n">
        <f aca="false">IF(C195="",Parámetros!$B$9,IFERROR(VLOOKUP(C195,Parámetros!$A$20:$B$23,2,FALSE()),Parámetros!$B$9))</f>
        <v>0.14</v>
      </c>
      <c r="G195" s="13" t="n">
        <f aca="false">ROUNDUP((E195+Parámetros!$C$13)/(1-F195),0)</f>
        <v>163</v>
      </c>
      <c r="H195" s="13" t="n">
        <f aca="false">ROUNDUP((E195+Parámetros!$C$14)/(1-F195),0)</f>
        <v>169</v>
      </c>
      <c r="I195" s="13" t="n">
        <f aca="false">ROUNDUP((E195+Parámetros!$C$15)/(1-F195),0)</f>
        <v>177</v>
      </c>
      <c r="J195" s="13" t="n">
        <f aca="false">MAX(ROUNDUP((E195+Parámetros!$B$8)/(1-F195),0),Parámetros!$B$7)</f>
        <v>299</v>
      </c>
      <c r="K195" s="13" t="n">
        <f aca="false">IF(G195&lt;Parámetros!$B$13,G195,IF(H195&lt;Parámetros!$B$14,H195,IF(I195&lt;Parámetros!$B$15,I195,J195)))</f>
        <v>177</v>
      </c>
      <c r="L195" s="12"/>
      <c r="M195" s="12"/>
      <c r="N195" s="13" t="n">
        <f aca="false">IF(AND(ISNUMBER(M195),M195-Parámetros!$B$6&gt;=K195),M195-Parámetros!$B$6,K195)</f>
        <v>177</v>
      </c>
      <c r="O195" s="3" t="str">
        <f aca="false">IF(ISNUMBER(M195),N195/M195-1,"")</f>
        <v/>
      </c>
      <c r="P195" s="13" t="n">
        <f aca="false">VLOOKUP(N195,Parámetros!$A$13:$C$16,3,TRUE())</f>
        <v>37</v>
      </c>
      <c r="Q195" s="13" t="n">
        <f aca="false">IF(N195&gt;=Parámetros!$B$7,Parámetros!$B$8,0)</f>
        <v>0</v>
      </c>
      <c r="R195" s="13" t="n">
        <f aca="false">N195*(1-F195)-P195-Q195</f>
        <v>115.22</v>
      </c>
      <c r="S195" s="13" t="n">
        <f aca="false">R195-E195</f>
        <v>0.359999999999999</v>
      </c>
    </row>
    <row r="196" customFormat="false" ht="15" hidden="false" customHeight="false" outlineLevel="0" collapsed="false">
      <c r="A196" s="8" t="s">
        <v>2213</v>
      </c>
      <c r="B196" s="10" t="str">
        <f aca="false">'Layout Mercado Libre'!C196</f>
        <v>Fijador Caprice Especialidades Acti-Ceramidas 316 ml</v>
      </c>
      <c r="C196" s="10" t="str">
        <f aca="false">IFERROR(LEFT('Layout Mercado Libre'!E196,FIND(" &gt; ",'Layout Mercado Libre'!E196)-1),"")</f>
        <v>Belleza y Cuidado Personal</v>
      </c>
      <c r="D196" s="12" t="n">
        <v>39.98</v>
      </c>
      <c r="E196" s="13" t="n">
        <f aca="false">D196+Parámetros!$B$5</f>
        <v>43.98</v>
      </c>
      <c r="F196" s="3" t="n">
        <f aca="false">IF(C196="",Parámetros!$B$9,IFERROR(VLOOKUP(C196,Parámetros!$A$20:$B$23,2,FALSE()),Parámetros!$B$9))</f>
        <v>0.14</v>
      </c>
      <c r="G196" s="13" t="n">
        <f aca="false">ROUNDUP((E196+Parámetros!$C$13)/(1-F196),0)</f>
        <v>81</v>
      </c>
      <c r="H196" s="13" t="n">
        <f aca="false">ROUNDUP((E196+Parámetros!$C$14)/(1-F196),0)</f>
        <v>87</v>
      </c>
      <c r="I196" s="13" t="n">
        <f aca="false">ROUNDUP((E196+Parámetros!$C$15)/(1-F196),0)</f>
        <v>95</v>
      </c>
      <c r="J196" s="13" t="n">
        <f aca="false">MAX(ROUNDUP((E196+Parámetros!$B$8)/(1-F196),0),Parámetros!$B$7)</f>
        <v>299</v>
      </c>
      <c r="K196" s="13" t="n">
        <f aca="false">IF(G196&lt;Parámetros!$B$13,G196,IF(H196&lt;Parámetros!$B$14,H196,IF(I196&lt;Parámetros!$B$15,I196,J196)))</f>
        <v>81</v>
      </c>
      <c r="L196" s="12"/>
      <c r="M196" s="12"/>
      <c r="N196" s="13" t="n">
        <f aca="false">IF(AND(ISNUMBER(M196),M196-Parámetros!$B$6&gt;=K196),M196-Parámetros!$B$6,K196)</f>
        <v>81</v>
      </c>
      <c r="O196" s="3" t="str">
        <f aca="false">IF(ISNUMBER(M196),N196/M196-1,"")</f>
        <v/>
      </c>
      <c r="P196" s="13" t="n">
        <f aca="false">VLOOKUP(N196,Parámetros!$A$13:$C$16,3,TRUE())</f>
        <v>25</v>
      </c>
      <c r="Q196" s="13" t="n">
        <f aca="false">IF(N196&gt;=Parámetros!$B$7,Parámetros!$B$8,0)</f>
        <v>0</v>
      </c>
      <c r="R196" s="13" t="n">
        <f aca="false">N196*(1-F196)-P196-Q196</f>
        <v>44.66</v>
      </c>
      <c r="S196" s="13" t="n">
        <f aca="false">R196-E196</f>
        <v>0.68</v>
      </c>
    </row>
    <row r="197" customFormat="false" ht="15" hidden="false" customHeight="false" outlineLevel="0" collapsed="false">
      <c r="A197" s="8" t="s">
        <v>2223</v>
      </c>
      <c r="B197" s="10" t="str">
        <f aca="false">'Layout Mercado Libre'!C197</f>
        <v>Pañales Huggies Supreme Unisex Etapa 6 con Toallitas</v>
      </c>
      <c r="C197" s="10" t="str">
        <f aca="false">IFERROR(LEFT('Layout Mercado Libre'!E197,FIND(" &gt; ",'Layout Mercado Libre'!E197)-1),"")</f>
        <v>Bebés</v>
      </c>
      <c r="D197" s="12" t="n">
        <v>326.04</v>
      </c>
      <c r="E197" s="13" t="n">
        <f aca="false">D197+Parámetros!$B$5</f>
        <v>330.04</v>
      </c>
      <c r="F197" s="3" t="n">
        <f aca="false">IF(C197="",Parámetros!$B$9,IFERROR(VLOOKUP(C197,Parámetros!$A$20:$B$23,2,FALSE()),Parámetros!$B$9))</f>
        <v>0.15</v>
      </c>
      <c r="G197" s="13" t="n">
        <f aca="false">ROUNDUP((E197+Parámetros!$C$13)/(1-F197),0)</f>
        <v>418</v>
      </c>
      <c r="H197" s="13" t="n">
        <f aca="false">ROUNDUP((E197+Parámetros!$C$14)/(1-F197),0)</f>
        <v>424</v>
      </c>
      <c r="I197" s="13" t="n">
        <f aca="false">ROUNDUP((E197+Parámetros!$C$15)/(1-F197),0)</f>
        <v>432</v>
      </c>
      <c r="J197" s="13" t="n">
        <f aca="false">MAX(ROUNDUP((E197+Parámetros!$B$8)/(1-F197),0),Parámetros!$B$7)</f>
        <v>389</v>
      </c>
      <c r="K197" s="13" t="n">
        <f aca="false">IF(G197&lt;Parámetros!$B$13,G197,IF(H197&lt;Parámetros!$B$14,H197,IF(I197&lt;Parámetros!$B$15,I197,J197)))</f>
        <v>389</v>
      </c>
      <c r="L197" s="12"/>
      <c r="M197" s="12"/>
      <c r="N197" s="13" t="n">
        <f aca="false">IF(AND(ISNUMBER(M197),M197-Parámetros!$B$6&gt;=K197),M197-Parámetros!$B$6,K197)</f>
        <v>389</v>
      </c>
      <c r="O197" s="3" t="str">
        <f aca="false">IF(ISNUMBER(M197),N197/M197-1,"")</f>
        <v/>
      </c>
      <c r="P197" s="13" t="n">
        <f aca="false">VLOOKUP(N197,Parámetros!$A$13:$C$16,3,TRUE())</f>
        <v>0</v>
      </c>
      <c r="Q197" s="13" t="n">
        <f aca="false">IF(N197&gt;=Parámetros!$B$7,Parámetros!$B$8,0)</f>
        <v>0</v>
      </c>
      <c r="R197" s="13" t="n">
        <f aca="false">N197*(1-F197)-P197-Q197</f>
        <v>330.65</v>
      </c>
      <c r="S197" s="13" t="n">
        <f aca="false">R197-E197</f>
        <v>0.609999999999957</v>
      </c>
    </row>
    <row r="198" customFormat="false" ht="15" hidden="false" customHeight="false" outlineLevel="0" collapsed="false">
      <c r="A198" s="8" t="s">
        <v>2229</v>
      </c>
      <c r="B198" s="10" t="str">
        <f aca="false">'Layout Mercado Libre'!C198</f>
        <v>Nesajar Pinaverio Dimeticona 100 mg/300 mg 16 Cápsulas</v>
      </c>
      <c r="C198" s="10" t="str">
        <f aca="false">IFERROR(LEFT('Layout Mercado Libre'!E198,FIND(" &gt; ",'Layout Mercado Libre'!E198)-1),"")</f>
        <v>Salud y Equipamiento Médico</v>
      </c>
      <c r="D198" s="12" t="n">
        <v>103.09</v>
      </c>
      <c r="E198" s="13" t="n">
        <f aca="false">D198+Parámetros!$B$5</f>
        <v>107.09</v>
      </c>
      <c r="F198" s="3" t="n">
        <f aca="false">IF(C198="",Parámetros!$B$9,IFERROR(VLOOKUP(C198,Parámetros!$A$20:$B$23,2,FALSE()),Parámetros!$B$9))</f>
        <v>0.14</v>
      </c>
      <c r="G198" s="13" t="n">
        <f aca="false">ROUNDUP((E198+Parámetros!$C$13)/(1-F198),0)</f>
        <v>154</v>
      </c>
      <c r="H198" s="13" t="n">
        <f aca="false">ROUNDUP((E198+Parámetros!$C$14)/(1-F198),0)</f>
        <v>160</v>
      </c>
      <c r="I198" s="13" t="n">
        <f aca="false">ROUNDUP((E198+Parámetros!$C$15)/(1-F198),0)</f>
        <v>168</v>
      </c>
      <c r="J198" s="13" t="n">
        <f aca="false">MAX(ROUNDUP((E198+Parámetros!$B$8)/(1-F198),0),Parámetros!$B$7)</f>
        <v>299</v>
      </c>
      <c r="K198" s="13" t="n">
        <f aca="false">IF(G198&lt;Parámetros!$B$13,G198,IF(H198&lt;Parámetros!$B$14,H198,IF(I198&lt;Parámetros!$B$15,I198,J198)))</f>
        <v>168</v>
      </c>
      <c r="L198" s="12"/>
      <c r="M198" s="12"/>
      <c r="N198" s="13" t="n">
        <f aca="false">IF(AND(ISNUMBER(M198),M198-Parámetros!$B$6&gt;=K198),M198-Parámetros!$B$6,K198)</f>
        <v>168</v>
      </c>
      <c r="O198" s="3" t="str">
        <f aca="false">IF(ISNUMBER(M198),N198/M198-1,"")</f>
        <v/>
      </c>
      <c r="P198" s="13" t="n">
        <f aca="false">VLOOKUP(N198,Parámetros!$A$13:$C$16,3,TRUE())</f>
        <v>37</v>
      </c>
      <c r="Q198" s="13" t="n">
        <f aca="false">IF(N198&gt;=Parámetros!$B$7,Parámetros!$B$8,0)</f>
        <v>0</v>
      </c>
      <c r="R198" s="13" t="n">
        <f aca="false">N198*(1-F198)-P198-Q198</f>
        <v>107.48</v>
      </c>
      <c r="S198" s="13" t="n">
        <f aca="false">R198-E198</f>
        <v>0.389999999999986</v>
      </c>
    </row>
    <row r="199" customFormat="false" ht="15" hidden="false" customHeight="false" outlineLevel="0" collapsed="false">
      <c r="A199" s="8" t="s">
        <v>2240</v>
      </c>
      <c r="B199" s="10" t="str">
        <f aca="false">'Layout Mercado Libre'!C199</f>
        <v>Lactulax Lactulosa Jarabe 10 g/15 ml 125 ml</v>
      </c>
      <c r="C199" s="10" t="str">
        <f aca="false">IFERROR(LEFT('Layout Mercado Libre'!E199,FIND(" &gt; ",'Layout Mercado Libre'!E199)-1),"")</f>
        <v>Salud y Equipamiento Médico</v>
      </c>
      <c r="D199" s="12" t="n">
        <v>267.87</v>
      </c>
      <c r="E199" s="13" t="n">
        <f aca="false">D199+Parámetros!$B$5</f>
        <v>271.87</v>
      </c>
      <c r="F199" s="3" t="n">
        <f aca="false">IF(C199="",Parámetros!$B$9,IFERROR(VLOOKUP(C199,Parámetros!$A$20:$B$23,2,FALSE()),Parámetros!$B$9))</f>
        <v>0.14</v>
      </c>
      <c r="G199" s="13" t="n">
        <f aca="false">ROUNDUP((E199+Parámetros!$C$13)/(1-F199),0)</f>
        <v>346</v>
      </c>
      <c r="H199" s="13" t="n">
        <f aca="false">ROUNDUP((E199+Parámetros!$C$14)/(1-F199),0)</f>
        <v>352</v>
      </c>
      <c r="I199" s="13" t="n">
        <f aca="false">ROUNDUP((E199+Parámetros!$C$15)/(1-F199),0)</f>
        <v>360</v>
      </c>
      <c r="J199" s="13" t="n">
        <f aca="false">MAX(ROUNDUP((E199+Parámetros!$B$8)/(1-F199),0),Parámetros!$B$7)</f>
        <v>317</v>
      </c>
      <c r="K199" s="13" t="n">
        <f aca="false">IF(G199&lt;Parámetros!$B$13,G199,IF(H199&lt;Parámetros!$B$14,H199,IF(I199&lt;Parámetros!$B$15,I199,J199)))</f>
        <v>317</v>
      </c>
      <c r="L199" s="12"/>
      <c r="M199" s="12"/>
      <c r="N199" s="13" t="n">
        <f aca="false">IF(AND(ISNUMBER(M199),M199-Parámetros!$B$6&gt;=K199),M199-Parámetros!$B$6,K199)</f>
        <v>317</v>
      </c>
      <c r="O199" s="3" t="str">
        <f aca="false">IF(ISNUMBER(M199),N199/M199-1,"")</f>
        <v/>
      </c>
      <c r="P199" s="13" t="n">
        <f aca="false">VLOOKUP(N199,Parámetros!$A$13:$C$16,3,TRUE())</f>
        <v>0</v>
      </c>
      <c r="Q199" s="13" t="n">
        <f aca="false">IF(N199&gt;=Parámetros!$B$7,Parámetros!$B$8,0)</f>
        <v>0</v>
      </c>
      <c r="R199" s="13" t="n">
        <f aca="false">N199*(1-F199)-P199-Q199</f>
        <v>272.62</v>
      </c>
      <c r="S199" s="13" t="n">
        <f aca="false">R199-E199</f>
        <v>0.75</v>
      </c>
    </row>
    <row r="200" customFormat="false" ht="15" hidden="false" customHeight="false" outlineLevel="0" collapsed="false">
      <c r="A200" s="8" t="s">
        <v>2249</v>
      </c>
      <c r="B200" s="10" t="str">
        <f aca="false">'Layout Mercado Libre'!C200</f>
        <v>Barmicil Compuesto Betametasona Clotrimazol Gentamicina 40 g</v>
      </c>
      <c r="C200" s="10" t="str">
        <f aca="false">IFERROR(LEFT('Layout Mercado Libre'!E200,FIND(" &gt; ",'Layout Mercado Libre'!E200)-1),"")</f>
        <v>Salud y Equipamiento Médico</v>
      </c>
      <c r="D200" s="12" t="n">
        <v>19.82</v>
      </c>
      <c r="E200" s="13" t="n">
        <f aca="false">D200+Parámetros!$B$5</f>
        <v>23.82</v>
      </c>
      <c r="F200" s="3" t="n">
        <f aca="false">IF(C200="",Parámetros!$B$9,IFERROR(VLOOKUP(C200,Parámetros!$A$20:$B$23,2,FALSE()),Parámetros!$B$9))</f>
        <v>0.14</v>
      </c>
      <c r="G200" s="13" t="n">
        <f aca="false">ROUNDUP((E200+Parámetros!$C$13)/(1-F200),0)</f>
        <v>57</v>
      </c>
      <c r="H200" s="13" t="n">
        <f aca="false">ROUNDUP((E200+Parámetros!$C$14)/(1-F200),0)</f>
        <v>63</v>
      </c>
      <c r="I200" s="13" t="n">
        <f aca="false">ROUNDUP((E200+Parámetros!$C$15)/(1-F200),0)</f>
        <v>71</v>
      </c>
      <c r="J200" s="13" t="n">
        <f aca="false">MAX(ROUNDUP((E200+Parámetros!$B$8)/(1-F200),0),Parámetros!$B$7)</f>
        <v>299</v>
      </c>
      <c r="K200" s="13" t="n">
        <f aca="false">IF(G200&lt;Parámetros!$B$13,G200,IF(H200&lt;Parámetros!$B$14,H200,IF(I200&lt;Parámetros!$B$15,I200,J200)))</f>
        <v>57</v>
      </c>
      <c r="L200" s="12"/>
      <c r="M200" s="12"/>
      <c r="N200" s="13" t="n">
        <f aca="false">IF(AND(ISNUMBER(M200),M200-Parámetros!$B$6&gt;=K200),M200-Parámetros!$B$6,K200)</f>
        <v>57</v>
      </c>
      <c r="O200" s="3" t="str">
        <f aca="false">IF(ISNUMBER(M200),N200/M200-1,"")</f>
        <v/>
      </c>
      <c r="P200" s="13" t="n">
        <f aca="false">VLOOKUP(N200,Parámetros!$A$13:$C$16,3,TRUE())</f>
        <v>25</v>
      </c>
      <c r="Q200" s="13" t="n">
        <f aca="false">IF(N200&gt;=Parámetros!$B$7,Parámetros!$B$8,0)</f>
        <v>0</v>
      </c>
      <c r="R200" s="13" t="n">
        <f aca="false">N200*(1-F200)-P200-Q200</f>
        <v>24.02</v>
      </c>
      <c r="S200" s="13" t="n">
        <f aca="false">R200-E200</f>
        <v>0.199999999999996</v>
      </c>
    </row>
    <row r="201" customFormat="false" ht="15" hidden="false" customHeight="false" outlineLevel="0" collapsed="false">
      <c r="A201" s="8" t="s">
        <v>2261</v>
      </c>
      <c r="B201" s="10" t="str">
        <f aca="false">'Layout Mercado Libre'!C201</f>
        <v>Neuralin Relief Ketoprofeno y Complejo B 20 Tabletas</v>
      </c>
      <c r="C201" s="10" t="str">
        <f aca="false">IFERROR(LEFT('Layout Mercado Libre'!E201,FIND(" &gt; ",'Layout Mercado Libre'!E201)-1),"")</f>
        <v>Salud y Equipamiento Médico</v>
      </c>
      <c r="D201" s="12" t="n">
        <v>406.35</v>
      </c>
      <c r="E201" s="13" t="n">
        <f aca="false">D201+Parámetros!$B$5</f>
        <v>410.35</v>
      </c>
      <c r="F201" s="3" t="n">
        <f aca="false">IF(C201="",Parámetros!$B$9,IFERROR(VLOOKUP(C201,Parámetros!$A$20:$B$23,2,FALSE()),Parámetros!$B$9))</f>
        <v>0.14</v>
      </c>
      <c r="G201" s="13" t="n">
        <f aca="false">ROUNDUP((E201+Parámetros!$C$13)/(1-F201),0)</f>
        <v>507</v>
      </c>
      <c r="H201" s="13" t="n">
        <f aca="false">ROUNDUP((E201+Parámetros!$C$14)/(1-F201),0)</f>
        <v>513</v>
      </c>
      <c r="I201" s="13" t="n">
        <f aca="false">ROUNDUP((E201+Parámetros!$C$15)/(1-F201),0)</f>
        <v>521</v>
      </c>
      <c r="J201" s="13" t="n">
        <f aca="false">MAX(ROUNDUP((E201+Parámetros!$B$8)/(1-F201),0),Parámetros!$B$7)</f>
        <v>478</v>
      </c>
      <c r="K201" s="13" t="n">
        <f aca="false">IF(G201&lt;Parámetros!$B$13,G201,IF(H201&lt;Parámetros!$B$14,H201,IF(I201&lt;Parámetros!$B$15,I201,J201)))</f>
        <v>478</v>
      </c>
      <c r="L201" s="12"/>
      <c r="M201" s="12"/>
      <c r="N201" s="13" t="n">
        <f aca="false">IF(AND(ISNUMBER(M201),M201-Parámetros!$B$6&gt;=K201),M201-Parámetros!$B$6,K201)</f>
        <v>478</v>
      </c>
      <c r="O201" s="3" t="str">
        <f aca="false">IF(ISNUMBER(M201),N201/M201-1,"")</f>
        <v/>
      </c>
      <c r="P201" s="13" t="n">
        <f aca="false">VLOOKUP(N201,Parámetros!$A$13:$C$16,3,TRUE())</f>
        <v>0</v>
      </c>
      <c r="Q201" s="13" t="n">
        <f aca="false">IF(N201&gt;=Parámetros!$B$7,Parámetros!$B$8,0)</f>
        <v>0</v>
      </c>
      <c r="R201" s="13" t="n">
        <f aca="false">N201*(1-F201)-P201-Q201</f>
        <v>411.08</v>
      </c>
      <c r="S201" s="13" t="n">
        <f aca="false">R201-E201</f>
        <v>0.729999999999961</v>
      </c>
    </row>
    <row r="202" customFormat="false" ht="15" hidden="false" customHeight="false" outlineLevel="0" collapsed="false">
      <c r="A202" s="8" t="s">
        <v>2273</v>
      </c>
      <c r="B202" s="10" t="str">
        <f aca="false">'Layout Mercado Libre'!C202</f>
        <v>Cetolan Alfa Cetoanálogos de Aminoácidos 630 mg 100 Tabletas</v>
      </c>
      <c r="C202" s="10" t="str">
        <f aca="false">IFERROR(LEFT('Layout Mercado Libre'!E202,FIND(" &gt; ",'Layout Mercado Libre'!E202)-1),"")</f>
        <v>Salud y Equipamiento Médico</v>
      </c>
      <c r="D202" s="12" t="n">
        <v>874.32</v>
      </c>
      <c r="E202" s="13" t="n">
        <f aca="false">D202+Parámetros!$B$5</f>
        <v>878.32</v>
      </c>
      <c r="F202" s="3" t="n">
        <f aca="false">IF(C202="",Parámetros!$B$9,IFERROR(VLOOKUP(C202,Parámetros!$A$20:$B$23,2,FALSE()),Parámetros!$B$9))</f>
        <v>0.14</v>
      </c>
      <c r="G202" s="13" t="n">
        <f aca="false">ROUNDUP((E202+Parámetros!$C$13)/(1-F202),0)</f>
        <v>1051</v>
      </c>
      <c r="H202" s="13" t="n">
        <f aca="false">ROUNDUP((E202+Parámetros!$C$14)/(1-F202),0)</f>
        <v>1057</v>
      </c>
      <c r="I202" s="13" t="n">
        <f aca="false">ROUNDUP((E202+Parámetros!$C$15)/(1-F202),0)</f>
        <v>1065</v>
      </c>
      <c r="J202" s="13" t="n">
        <f aca="false">MAX(ROUNDUP((E202+Parámetros!$B$8)/(1-F202),0),Parámetros!$B$7)</f>
        <v>1022</v>
      </c>
      <c r="K202" s="13" t="n">
        <f aca="false">IF(G202&lt;Parámetros!$B$13,G202,IF(H202&lt;Parámetros!$B$14,H202,IF(I202&lt;Parámetros!$B$15,I202,J202)))</f>
        <v>1022</v>
      </c>
      <c r="L202" s="12"/>
      <c r="M202" s="12"/>
      <c r="N202" s="13" t="n">
        <f aca="false">IF(AND(ISNUMBER(M202),M202-Parámetros!$B$6&gt;=K202),M202-Parámetros!$B$6,K202)</f>
        <v>1022</v>
      </c>
      <c r="O202" s="3" t="str">
        <f aca="false">IF(ISNUMBER(M202),N202/M202-1,"")</f>
        <v/>
      </c>
      <c r="P202" s="13" t="n">
        <f aca="false">VLOOKUP(N202,Parámetros!$A$13:$C$16,3,TRUE())</f>
        <v>0</v>
      </c>
      <c r="Q202" s="13" t="n">
        <f aca="false">IF(N202&gt;=Parámetros!$B$7,Parámetros!$B$8,0)</f>
        <v>0</v>
      </c>
      <c r="R202" s="13" t="n">
        <f aca="false">N202*(1-F202)-P202-Q202</f>
        <v>878.92</v>
      </c>
      <c r="S202" s="13" t="n">
        <f aca="false">R202-E202</f>
        <v>0.599999999999909</v>
      </c>
    </row>
    <row r="203" customFormat="false" ht="15" hidden="false" customHeight="false" outlineLevel="0" collapsed="false">
      <c r="A203" s="8" t="s">
        <v>2284</v>
      </c>
      <c r="B203" s="10" t="str">
        <f aca="false">'Layout Mercado Libre'!C203</f>
        <v>Estericide Solución Antiséptica Spray 60 ml</v>
      </c>
      <c r="C203" s="10" t="str">
        <f aca="false">IFERROR(LEFT('Layout Mercado Libre'!E203,FIND(" &gt; ",'Layout Mercado Libre'!E203)-1),"")</f>
        <v>Salud y Equipamiento Médico</v>
      </c>
      <c r="D203" s="12" t="n">
        <v>74.54</v>
      </c>
      <c r="E203" s="13" t="n">
        <f aca="false">D203+Parámetros!$B$5</f>
        <v>78.54</v>
      </c>
      <c r="F203" s="3" t="n">
        <f aca="false">IF(C203="",Parámetros!$B$9,IFERROR(VLOOKUP(C203,Parámetros!$A$20:$B$23,2,FALSE()),Parámetros!$B$9))</f>
        <v>0.14</v>
      </c>
      <c r="G203" s="13" t="n">
        <f aca="false">ROUNDUP((E203+Parámetros!$C$13)/(1-F203),0)</f>
        <v>121</v>
      </c>
      <c r="H203" s="13" t="n">
        <f aca="false">ROUNDUP((E203+Parámetros!$C$14)/(1-F203),0)</f>
        <v>127</v>
      </c>
      <c r="I203" s="13" t="n">
        <f aca="false">ROUNDUP((E203+Parámetros!$C$15)/(1-F203),0)</f>
        <v>135</v>
      </c>
      <c r="J203" s="13" t="n">
        <f aca="false">MAX(ROUNDUP((E203+Parámetros!$B$8)/(1-F203),0),Parámetros!$B$7)</f>
        <v>299</v>
      </c>
      <c r="K203" s="13" t="n">
        <f aca="false">IF(G203&lt;Parámetros!$B$13,G203,IF(H203&lt;Parámetros!$B$14,H203,IF(I203&lt;Parámetros!$B$15,I203,J203)))</f>
        <v>127</v>
      </c>
      <c r="L203" s="12"/>
      <c r="M203" s="12"/>
      <c r="N203" s="13" t="n">
        <f aca="false">IF(AND(ISNUMBER(M203),M203-Parámetros!$B$6&gt;=K203),M203-Parámetros!$B$6,K203)</f>
        <v>127</v>
      </c>
      <c r="O203" s="3" t="str">
        <f aca="false">IF(ISNUMBER(M203),N203/M203-1,"")</f>
        <v/>
      </c>
      <c r="P203" s="13" t="n">
        <f aca="false">VLOOKUP(N203,Parámetros!$A$13:$C$16,3,TRUE())</f>
        <v>30</v>
      </c>
      <c r="Q203" s="13" t="n">
        <f aca="false">IF(N203&gt;=Parámetros!$B$7,Parámetros!$B$8,0)</f>
        <v>0</v>
      </c>
      <c r="R203" s="13" t="n">
        <f aca="false">N203*(1-F203)-P203-Q203</f>
        <v>79.22</v>
      </c>
      <c r="S203" s="13" t="n">
        <f aca="false">R203-E203</f>
        <v>0.679999999999993</v>
      </c>
    </row>
    <row r="204" customFormat="false" ht="15" hidden="false" customHeight="false" outlineLevel="0" collapsed="false">
      <c r="A204" s="8" t="s">
        <v>2295</v>
      </c>
      <c r="B204" s="10" t="str">
        <f aca="false">'Layout Mercado Libre'!C204</f>
        <v>Ceftrex I.M. Ceftriaxona 1 g Solución Inyectable</v>
      </c>
      <c r="C204" s="10" t="str">
        <f aca="false">IFERROR(LEFT('Layout Mercado Libre'!E204,FIND(" &gt; ",'Layout Mercado Libre'!E204)-1),"")</f>
        <v>Salud y Equipamiento Médico</v>
      </c>
      <c r="D204" s="12" t="n">
        <v>205</v>
      </c>
      <c r="E204" s="13" t="n">
        <f aca="false">D204+Parámetros!$B$5</f>
        <v>209</v>
      </c>
      <c r="F204" s="3" t="n">
        <f aca="false">IF(C204="",Parámetros!$B$9,IFERROR(VLOOKUP(C204,Parámetros!$A$20:$B$23,2,FALSE()),Parámetros!$B$9))</f>
        <v>0.14</v>
      </c>
      <c r="G204" s="13" t="n">
        <f aca="false">ROUNDUP((E204+Parámetros!$C$13)/(1-F204),0)</f>
        <v>273</v>
      </c>
      <c r="H204" s="13" t="n">
        <f aca="false">ROUNDUP((E204+Parámetros!$C$14)/(1-F204),0)</f>
        <v>278</v>
      </c>
      <c r="I204" s="13" t="n">
        <f aca="false">ROUNDUP((E204+Parámetros!$C$15)/(1-F204),0)</f>
        <v>287</v>
      </c>
      <c r="J204" s="13" t="n">
        <f aca="false">MAX(ROUNDUP((E204+Parámetros!$B$8)/(1-F204),0),Parámetros!$B$7)</f>
        <v>299</v>
      </c>
      <c r="K204" s="13" t="n">
        <f aca="false">IF(G204&lt;Parámetros!$B$13,G204,IF(H204&lt;Parámetros!$B$14,H204,IF(I204&lt;Parámetros!$B$15,I204,J204)))</f>
        <v>287</v>
      </c>
      <c r="L204" s="12"/>
      <c r="M204" s="12"/>
      <c r="N204" s="13" t="n">
        <f aca="false">IF(AND(ISNUMBER(M204),M204-Parámetros!$B$6&gt;=K204),M204-Parámetros!$B$6,K204)</f>
        <v>287</v>
      </c>
      <c r="O204" s="3" t="str">
        <f aca="false">IF(ISNUMBER(M204),N204/M204-1,"")</f>
        <v/>
      </c>
      <c r="P204" s="13" t="n">
        <f aca="false">VLOOKUP(N204,Parámetros!$A$13:$C$16,3,TRUE())</f>
        <v>37</v>
      </c>
      <c r="Q204" s="13" t="n">
        <f aca="false">IF(N204&gt;=Parámetros!$B$7,Parámetros!$B$8,0)</f>
        <v>0</v>
      </c>
      <c r="R204" s="13" t="n">
        <f aca="false">N204*(1-F204)-P204-Q204</f>
        <v>209.82</v>
      </c>
      <c r="S204" s="13" t="n">
        <f aca="false">R204-E204</f>
        <v>0.819999999999993</v>
      </c>
    </row>
    <row r="205" customFormat="false" ht="15" hidden="false" customHeight="false" outlineLevel="0" collapsed="false">
      <c r="A205" s="8" t="s">
        <v>2304</v>
      </c>
      <c r="B205" s="10" t="str">
        <f aca="false">'Layout Mercado Libre'!C205</f>
        <v>Sinuberase Bacillus clausii Suspensión 10 Ampolletas</v>
      </c>
      <c r="C205" s="10" t="str">
        <f aca="false">IFERROR(LEFT('Layout Mercado Libre'!E205,FIND(" &gt; ",'Layout Mercado Libre'!E205)-1),"")</f>
        <v>Salud y Equipamiento Médico</v>
      </c>
      <c r="D205" s="12" t="n">
        <v>210</v>
      </c>
      <c r="E205" s="13" t="n">
        <f aca="false">D205+Parámetros!$B$5</f>
        <v>214</v>
      </c>
      <c r="F205" s="3" t="n">
        <f aca="false">IF(C205="",Parámetros!$B$9,IFERROR(VLOOKUP(C205,Parámetros!$A$20:$B$23,2,FALSE()),Parámetros!$B$9))</f>
        <v>0.14</v>
      </c>
      <c r="G205" s="13" t="n">
        <f aca="false">ROUNDUP((E205+Parámetros!$C$13)/(1-F205),0)</f>
        <v>278</v>
      </c>
      <c r="H205" s="13" t="n">
        <f aca="false">ROUNDUP((E205+Parámetros!$C$14)/(1-F205),0)</f>
        <v>284</v>
      </c>
      <c r="I205" s="13" t="n">
        <f aca="false">ROUNDUP((E205+Parámetros!$C$15)/(1-F205),0)</f>
        <v>292</v>
      </c>
      <c r="J205" s="13" t="n">
        <f aca="false">MAX(ROUNDUP((E205+Parámetros!$B$8)/(1-F205),0),Parámetros!$B$7)</f>
        <v>299</v>
      </c>
      <c r="K205" s="13" t="n">
        <f aca="false">IF(G205&lt;Parámetros!$B$13,G205,IF(H205&lt;Parámetros!$B$14,H205,IF(I205&lt;Parámetros!$B$15,I205,J205)))</f>
        <v>292</v>
      </c>
      <c r="L205" s="12"/>
      <c r="M205" s="12"/>
      <c r="N205" s="13" t="n">
        <f aca="false">IF(AND(ISNUMBER(M205),M205-Parámetros!$B$6&gt;=K205),M205-Parámetros!$B$6,K205)</f>
        <v>292</v>
      </c>
      <c r="O205" s="3" t="str">
        <f aca="false">IF(ISNUMBER(M205),N205/M205-1,"")</f>
        <v/>
      </c>
      <c r="P205" s="13" t="n">
        <f aca="false">VLOOKUP(N205,Parámetros!$A$13:$C$16,3,TRUE())</f>
        <v>37</v>
      </c>
      <c r="Q205" s="13" t="n">
        <f aca="false">IF(N205&gt;=Parámetros!$B$7,Parámetros!$B$8,0)</f>
        <v>0</v>
      </c>
      <c r="R205" s="13" t="n">
        <f aca="false">N205*(1-F205)-P205-Q205</f>
        <v>214.12</v>
      </c>
      <c r="S205" s="13" t="n">
        <f aca="false">R205-E205</f>
        <v>0.120000000000005</v>
      </c>
    </row>
    <row r="206" customFormat="false" ht="15" hidden="false" customHeight="false" outlineLevel="0" collapsed="false">
      <c r="A206" s="8" t="s">
        <v>2312</v>
      </c>
      <c r="B206" s="10" t="str">
        <f aca="false">'Layout Mercado Libre'!C206</f>
        <v>Furacin Pomada Nitrofural 0.2% 85 g</v>
      </c>
      <c r="C206" s="10" t="str">
        <f aca="false">IFERROR(LEFT('Layout Mercado Libre'!E206,FIND(" &gt; ",'Layout Mercado Libre'!E206)-1),"")</f>
        <v>Salud y Equipamiento Médico</v>
      </c>
      <c r="D206" s="12" t="n">
        <v>212.85</v>
      </c>
      <c r="E206" s="13" t="n">
        <f aca="false">D206+Parámetros!$B$5</f>
        <v>216.85</v>
      </c>
      <c r="F206" s="3" t="n">
        <f aca="false">IF(C206="",Parámetros!$B$9,IFERROR(VLOOKUP(C206,Parámetros!$A$20:$B$23,2,FALSE()),Parámetros!$B$9))</f>
        <v>0.14</v>
      </c>
      <c r="G206" s="13" t="n">
        <f aca="false">ROUNDUP((E206+Parámetros!$C$13)/(1-F206),0)</f>
        <v>282</v>
      </c>
      <c r="H206" s="13" t="n">
        <f aca="false">ROUNDUP((E206+Parámetros!$C$14)/(1-F206),0)</f>
        <v>288</v>
      </c>
      <c r="I206" s="13" t="n">
        <f aca="false">ROUNDUP((E206+Parámetros!$C$15)/(1-F206),0)</f>
        <v>296</v>
      </c>
      <c r="J206" s="13" t="n">
        <f aca="false">MAX(ROUNDUP((E206+Parámetros!$B$8)/(1-F206),0),Parámetros!$B$7)</f>
        <v>299</v>
      </c>
      <c r="K206" s="13" t="n">
        <f aca="false">IF(G206&lt;Parámetros!$B$13,G206,IF(H206&lt;Parámetros!$B$14,H206,IF(I206&lt;Parámetros!$B$15,I206,J206)))</f>
        <v>296</v>
      </c>
      <c r="L206" s="12"/>
      <c r="M206" s="12"/>
      <c r="N206" s="13" t="n">
        <f aca="false">IF(AND(ISNUMBER(M206),M206-Parámetros!$B$6&gt;=K206),M206-Parámetros!$B$6,K206)</f>
        <v>296</v>
      </c>
      <c r="O206" s="3" t="str">
        <f aca="false">IF(ISNUMBER(M206),N206/M206-1,"")</f>
        <v/>
      </c>
      <c r="P206" s="13" t="n">
        <f aca="false">VLOOKUP(N206,Parámetros!$A$13:$C$16,3,TRUE())</f>
        <v>37</v>
      </c>
      <c r="Q206" s="13" t="n">
        <f aca="false">IF(N206&gt;=Parámetros!$B$7,Parámetros!$B$8,0)</f>
        <v>0</v>
      </c>
      <c r="R206" s="13" t="n">
        <f aca="false">N206*(1-F206)-P206-Q206</f>
        <v>217.56</v>
      </c>
      <c r="S206" s="13" t="n">
        <f aca="false">R206-E206</f>
        <v>0.710000000000008</v>
      </c>
    </row>
    <row r="207" customFormat="false" ht="15" hidden="false" customHeight="false" outlineLevel="0" collapsed="false">
      <c r="A207" s="8" t="s">
        <v>2321</v>
      </c>
      <c r="B207" s="10" t="str">
        <f aca="false">'Layout Mercado Libre'!C207</f>
        <v>Pañales KleenBebé Absorsec Etapa 5 Jumbo 40 Piezas</v>
      </c>
      <c r="C207" s="10" t="str">
        <f aca="false">IFERROR(LEFT('Layout Mercado Libre'!E207,FIND(" &gt; ",'Layout Mercado Libre'!E207)-1),"")</f>
        <v>Bebés</v>
      </c>
      <c r="D207" s="12" t="n">
        <v>138.65</v>
      </c>
      <c r="E207" s="13" t="n">
        <f aca="false">D207+Parámetros!$B$5</f>
        <v>142.65</v>
      </c>
      <c r="F207" s="3" t="n">
        <f aca="false">IF(C207="",Parámetros!$B$9,IFERROR(VLOOKUP(C207,Parámetros!$A$20:$B$23,2,FALSE()),Parámetros!$B$9))</f>
        <v>0.15</v>
      </c>
      <c r="G207" s="13" t="n">
        <f aca="false">ROUNDUP((E207+Parámetros!$C$13)/(1-F207),0)</f>
        <v>198</v>
      </c>
      <c r="H207" s="13" t="n">
        <f aca="false">ROUNDUP((E207+Parámetros!$C$14)/(1-F207),0)</f>
        <v>204</v>
      </c>
      <c r="I207" s="13" t="n">
        <f aca="false">ROUNDUP((E207+Parámetros!$C$15)/(1-F207),0)</f>
        <v>212</v>
      </c>
      <c r="J207" s="13" t="n">
        <f aca="false">MAX(ROUNDUP((E207+Parámetros!$B$8)/(1-F207),0),Parámetros!$B$7)</f>
        <v>299</v>
      </c>
      <c r="K207" s="13" t="n">
        <f aca="false">IF(G207&lt;Parámetros!$B$13,G207,IF(H207&lt;Parámetros!$B$14,H207,IF(I207&lt;Parámetros!$B$15,I207,J207)))</f>
        <v>212</v>
      </c>
      <c r="L207" s="12"/>
      <c r="M207" s="12"/>
      <c r="N207" s="13" t="n">
        <f aca="false">IF(AND(ISNUMBER(M207),M207-Parámetros!$B$6&gt;=K207),M207-Parámetros!$B$6,K207)</f>
        <v>212</v>
      </c>
      <c r="O207" s="3" t="str">
        <f aca="false">IF(ISNUMBER(M207),N207/M207-1,"")</f>
        <v/>
      </c>
      <c r="P207" s="13" t="n">
        <f aca="false">VLOOKUP(N207,Parámetros!$A$13:$C$16,3,TRUE())</f>
        <v>37</v>
      </c>
      <c r="Q207" s="13" t="n">
        <f aca="false">IF(N207&gt;=Parámetros!$B$7,Parámetros!$B$8,0)</f>
        <v>0</v>
      </c>
      <c r="R207" s="13" t="n">
        <f aca="false">N207*(1-F207)-P207-Q207</f>
        <v>143.2</v>
      </c>
      <c r="S207" s="13" t="n">
        <f aca="false">R207-E207</f>
        <v>0.549999999999983</v>
      </c>
    </row>
    <row r="208" customFormat="false" ht="15" hidden="false" customHeight="false" outlineLevel="0" collapsed="false">
      <c r="A208" s="8" t="s">
        <v>2328</v>
      </c>
      <c r="B208" s="10" t="str">
        <f aca="false">'Layout Mercado Libre'!C208</f>
        <v>Dramamine Dimenhidrinato 50 mg 24 Tabletas</v>
      </c>
      <c r="C208" s="10" t="str">
        <f aca="false">IFERROR(LEFT('Layout Mercado Libre'!E208,FIND(" &gt; ",'Layout Mercado Libre'!E208)-1),"")</f>
        <v>Salud y Equipamiento Médico</v>
      </c>
      <c r="D208" s="12" t="n">
        <v>179.34</v>
      </c>
      <c r="E208" s="13" t="n">
        <f aca="false">D208+Parámetros!$B$5</f>
        <v>183.34</v>
      </c>
      <c r="F208" s="3" t="n">
        <f aca="false">IF(C208="",Parámetros!$B$9,IFERROR(VLOOKUP(C208,Parámetros!$A$20:$B$23,2,FALSE()),Parámetros!$B$9))</f>
        <v>0.14</v>
      </c>
      <c r="G208" s="13" t="n">
        <f aca="false">ROUNDUP((E208+Parámetros!$C$13)/(1-F208),0)</f>
        <v>243</v>
      </c>
      <c r="H208" s="13" t="n">
        <f aca="false">ROUNDUP((E208+Parámetros!$C$14)/(1-F208),0)</f>
        <v>249</v>
      </c>
      <c r="I208" s="13" t="n">
        <f aca="false">ROUNDUP((E208+Parámetros!$C$15)/(1-F208),0)</f>
        <v>257</v>
      </c>
      <c r="J208" s="13" t="n">
        <f aca="false">MAX(ROUNDUP((E208+Parámetros!$B$8)/(1-F208),0),Parámetros!$B$7)</f>
        <v>299</v>
      </c>
      <c r="K208" s="13" t="n">
        <f aca="false">IF(G208&lt;Parámetros!$B$13,G208,IF(H208&lt;Parámetros!$B$14,H208,IF(I208&lt;Parámetros!$B$15,I208,J208)))</f>
        <v>257</v>
      </c>
      <c r="L208" s="12"/>
      <c r="M208" s="12"/>
      <c r="N208" s="13" t="n">
        <f aca="false">IF(AND(ISNUMBER(M208),M208-Parámetros!$B$6&gt;=K208),M208-Parámetros!$B$6,K208)</f>
        <v>257</v>
      </c>
      <c r="O208" s="3" t="str">
        <f aca="false">IF(ISNUMBER(M208),N208/M208-1,"")</f>
        <v/>
      </c>
      <c r="P208" s="13" t="n">
        <f aca="false">VLOOKUP(N208,Parámetros!$A$13:$C$16,3,TRUE())</f>
        <v>37</v>
      </c>
      <c r="Q208" s="13" t="n">
        <f aca="false">IF(N208&gt;=Parámetros!$B$7,Parámetros!$B$8,0)</f>
        <v>0</v>
      </c>
      <c r="R208" s="13" t="n">
        <f aca="false">N208*(1-F208)-P208-Q208</f>
        <v>184.02</v>
      </c>
      <c r="S208" s="13" t="n">
        <f aca="false">R208-E208</f>
        <v>0.680000000000007</v>
      </c>
    </row>
    <row r="209" customFormat="false" ht="15" hidden="false" customHeight="false" outlineLevel="0" collapsed="false">
      <c r="A209" s="8" t="s">
        <v>2338</v>
      </c>
      <c r="B209" s="10" t="str">
        <f aca="false">'Layout Mercado Libre'!C209</f>
        <v>Neuralin Solución Inyectable Complejo B 2 Ampolletas</v>
      </c>
      <c r="C209" s="10" t="str">
        <f aca="false">IFERROR(LEFT('Layout Mercado Libre'!E209,FIND(" &gt; ",'Layout Mercado Libre'!E209)-1),"")</f>
        <v>Salud y Equipamiento Médico</v>
      </c>
      <c r="D209" s="12" t="n">
        <v>146.31</v>
      </c>
      <c r="E209" s="13" t="n">
        <f aca="false">D209+Parámetros!$B$5</f>
        <v>150.31</v>
      </c>
      <c r="F209" s="3" t="n">
        <f aca="false">IF(C209="",Parámetros!$B$9,IFERROR(VLOOKUP(C209,Parámetros!$A$20:$B$23,2,FALSE()),Parámetros!$B$9))</f>
        <v>0.14</v>
      </c>
      <c r="G209" s="13" t="n">
        <f aca="false">ROUNDUP((E209+Parámetros!$C$13)/(1-F209),0)</f>
        <v>204</v>
      </c>
      <c r="H209" s="13" t="n">
        <f aca="false">ROUNDUP((E209+Parámetros!$C$14)/(1-F209),0)</f>
        <v>210</v>
      </c>
      <c r="I209" s="13" t="n">
        <f aca="false">ROUNDUP((E209+Parámetros!$C$15)/(1-F209),0)</f>
        <v>218</v>
      </c>
      <c r="J209" s="13" t="n">
        <f aca="false">MAX(ROUNDUP((E209+Parámetros!$B$8)/(1-F209),0),Parámetros!$B$7)</f>
        <v>299</v>
      </c>
      <c r="K209" s="13" t="n">
        <f aca="false">IF(G209&lt;Parámetros!$B$13,G209,IF(H209&lt;Parámetros!$B$14,H209,IF(I209&lt;Parámetros!$B$15,I209,J209)))</f>
        <v>218</v>
      </c>
      <c r="L209" s="12"/>
      <c r="M209" s="12"/>
      <c r="N209" s="13" t="n">
        <f aca="false">IF(AND(ISNUMBER(M209),M209-Parámetros!$B$6&gt;=K209),M209-Parámetros!$B$6,K209)</f>
        <v>218</v>
      </c>
      <c r="O209" s="3" t="str">
        <f aca="false">IF(ISNUMBER(M209),N209/M209-1,"")</f>
        <v/>
      </c>
      <c r="P209" s="13" t="n">
        <f aca="false">VLOOKUP(N209,Parámetros!$A$13:$C$16,3,TRUE())</f>
        <v>37</v>
      </c>
      <c r="Q209" s="13" t="n">
        <f aca="false">IF(N209&gt;=Parámetros!$B$7,Parámetros!$B$8,0)</f>
        <v>0</v>
      </c>
      <c r="R209" s="13" t="n">
        <f aca="false">N209*(1-F209)-P209-Q209</f>
        <v>150.48</v>
      </c>
      <c r="S209" s="13" t="n">
        <f aca="false">R209-E209</f>
        <v>0.169999999999988</v>
      </c>
    </row>
    <row r="210" customFormat="false" ht="15" hidden="false" customHeight="false" outlineLevel="0" collapsed="false">
      <c r="A210" s="8" t="s">
        <v>2350</v>
      </c>
      <c r="B210" s="10" t="str">
        <f aca="false">'Layout Mercado Libre'!C210</f>
        <v>Dabex XR Metformina 750 mg 60 Tabletas</v>
      </c>
      <c r="C210" s="10" t="str">
        <f aca="false">IFERROR(LEFT('Layout Mercado Libre'!E210,FIND(" &gt; ",'Layout Mercado Libre'!E210)-1),"")</f>
        <v>Salud y Equipamiento Médico</v>
      </c>
      <c r="D210" s="12" t="n">
        <v>590.76</v>
      </c>
      <c r="E210" s="13" t="n">
        <f aca="false">D210+Parámetros!$B$5</f>
        <v>594.76</v>
      </c>
      <c r="F210" s="3" t="n">
        <f aca="false">IF(C210="",Parámetros!$B$9,IFERROR(VLOOKUP(C210,Parámetros!$A$20:$B$23,2,FALSE()),Parámetros!$B$9))</f>
        <v>0.14</v>
      </c>
      <c r="G210" s="13" t="n">
        <f aca="false">ROUNDUP((E210+Parámetros!$C$13)/(1-F210),0)</f>
        <v>721</v>
      </c>
      <c r="H210" s="13" t="n">
        <f aca="false">ROUNDUP((E210+Parámetros!$C$14)/(1-F210),0)</f>
        <v>727</v>
      </c>
      <c r="I210" s="13" t="n">
        <f aca="false">ROUNDUP((E210+Parámetros!$C$15)/(1-F210),0)</f>
        <v>735</v>
      </c>
      <c r="J210" s="13" t="n">
        <f aca="false">MAX(ROUNDUP((E210+Parámetros!$B$8)/(1-F210),0),Parámetros!$B$7)</f>
        <v>692</v>
      </c>
      <c r="K210" s="13" t="n">
        <f aca="false">IF(G210&lt;Parámetros!$B$13,G210,IF(H210&lt;Parámetros!$B$14,H210,IF(I210&lt;Parámetros!$B$15,I210,J210)))</f>
        <v>692</v>
      </c>
      <c r="L210" s="12"/>
      <c r="M210" s="12"/>
      <c r="N210" s="13" t="n">
        <f aca="false">IF(AND(ISNUMBER(M210),M210-Parámetros!$B$6&gt;=K210),M210-Parámetros!$B$6,K210)</f>
        <v>692</v>
      </c>
      <c r="O210" s="3" t="str">
        <f aca="false">IF(ISNUMBER(M210),N210/M210-1,"")</f>
        <v/>
      </c>
      <c r="P210" s="13" t="n">
        <f aca="false">VLOOKUP(N210,Parámetros!$A$13:$C$16,3,TRUE())</f>
        <v>0</v>
      </c>
      <c r="Q210" s="13" t="n">
        <f aca="false">IF(N210&gt;=Parámetros!$B$7,Parámetros!$B$8,0)</f>
        <v>0</v>
      </c>
      <c r="R210" s="13" t="n">
        <f aca="false">N210*(1-F210)-P210-Q210</f>
        <v>595.12</v>
      </c>
      <c r="S210" s="13" t="n">
        <f aca="false">R210-E210</f>
        <v>0.360000000000014</v>
      </c>
    </row>
    <row r="211" customFormat="false" ht="15" hidden="false" customHeight="false" outlineLevel="0" collapsed="false">
      <c r="A211" s="8" t="s">
        <v>2359</v>
      </c>
      <c r="B211" s="10" t="str">
        <f aca="false">'Layout Mercado Libre'!C211</f>
        <v>Fijador Caprice Naturals Extracto de Sábila Spray 316 ml</v>
      </c>
      <c r="C211" s="10" t="str">
        <f aca="false">IFERROR(LEFT('Layout Mercado Libre'!E211,FIND(" &gt; ",'Layout Mercado Libre'!E211)-1),"")</f>
        <v>Belleza y Cuidado Personal</v>
      </c>
      <c r="D211" s="12" t="n">
        <v>39.98</v>
      </c>
      <c r="E211" s="13" t="n">
        <f aca="false">D211+Parámetros!$B$5</f>
        <v>43.98</v>
      </c>
      <c r="F211" s="3" t="n">
        <f aca="false">IF(C211="",Parámetros!$B$9,IFERROR(VLOOKUP(C211,Parámetros!$A$20:$B$23,2,FALSE()),Parámetros!$B$9))</f>
        <v>0.14</v>
      </c>
      <c r="G211" s="13" t="n">
        <f aca="false">ROUNDUP((E211+Parámetros!$C$13)/(1-F211),0)</f>
        <v>81</v>
      </c>
      <c r="H211" s="13" t="n">
        <f aca="false">ROUNDUP((E211+Parámetros!$C$14)/(1-F211),0)</f>
        <v>87</v>
      </c>
      <c r="I211" s="13" t="n">
        <f aca="false">ROUNDUP((E211+Parámetros!$C$15)/(1-F211),0)</f>
        <v>95</v>
      </c>
      <c r="J211" s="13" t="n">
        <f aca="false">MAX(ROUNDUP((E211+Parámetros!$B$8)/(1-F211),0),Parámetros!$B$7)</f>
        <v>299</v>
      </c>
      <c r="K211" s="13" t="n">
        <f aca="false">IF(G211&lt;Parámetros!$B$13,G211,IF(H211&lt;Parámetros!$B$14,H211,IF(I211&lt;Parámetros!$B$15,I211,J211)))</f>
        <v>81</v>
      </c>
      <c r="L211" s="12"/>
      <c r="M211" s="12"/>
      <c r="N211" s="13" t="n">
        <f aca="false">IF(AND(ISNUMBER(M211),M211-Parámetros!$B$6&gt;=K211),M211-Parámetros!$B$6,K211)</f>
        <v>81</v>
      </c>
      <c r="O211" s="3" t="str">
        <f aca="false">IF(ISNUMBER(M211),N211/M211-1,"")</f>
        <v/>
      </c>
      <c r="P211" s="13" t="n">
        <f aca="false">VLOOKUP(N211,Parámetros!$A$13:$C$16,3,TRUE())</f>
        <v>25</v>
      </c>
      <c r="Q211" s="13" t="n">
        <f aca="false">IF(N211&gt;=Parámetros!$B$7,Parámetros!$B$8,0)</f>
        <v>0</v>
      </c>
      <c r="R211" s="13" t="n">
        <f aca="false">N211*(1-F211)-P211-Q211</f>
        <v>44.66</v>
      </c>
      <c r="S211" s="13" t="n">
        <f aca="false">R211-E211</f>
        <v>0.68</v>
      </c>
    </row>
    <row r="212" customFormat="false" ht="15" hidden="false" customHeight="false" outlineLevel="0" collapsed="false">
      <c r="A212" s="8" t="s">
        <v>2368</v>
      </c>
      <c r="B212" s="10" t="str">
        <f aca="false">'Layout Mercado Libre'!C212</f>
        <v>Graneodín B Benzocaína 10 mg Sabor Frambuesa 24 Pastillas</v>
      </c>
      <c r="C212" s="10" t="str">
        <f aca="false">IFERROR(LEFT('Layout Mercado Libre'!E212,FIND(" &gt; ",'Layout Mercado Libre'!E212)-1),"")</f>
        <v>Salud y Equipamiento Médico</v>
      </c>
      <c r="D212" s="12" t="n">
        <v>111.04</v>
      </c>
      <c r="E212" s="13" t="n">
        <f aca="false">D212+Parámetros!$B$5</f>
        <v>115.04</v>
      </c>
      <c r="F212" s="3" t="n">
        <f aca="false">IF(C212="",Parámetros!$B$9,IFERROR(VLOOKUP(C212,Parámetros!$A$20:$B$23,2,FALSE()),Parámetros!$B$9))</f>
        <v>0.14</v>
      </c>
      <c r="G212" s="13" t="n">
        <f aca="false">ROUNDUP((E212+Parámetros!$C$13)/(1-F212),0)</f>
        <v>163</v>
      </c>
      <c r="H212" s="13" t="n">
        <f aca="false">ROUNDUP((E212+Parámetros!$C$14)/(1-F212),0)</f>
        <v>169</v>
      </c>
      <c r="I212" s="13" t="n">
        <f aca="false">ROUNDUP((E212+Parámetros!$C$15)/(1-F212),0)</f>
        <v>177</v>
      </c>
      <c r="J212" s="13" t="n">
        <f aca="false">MAX(ROUNDUP((E212+Parámetros!$B$8)/(1-F212),0),Parámetros!$B$7)</f>
        <v>299</v>
      </c>
      <c r="K212" s="13" t="n">
        <f aca="false">IF(G212&lt;Parámetros!$B$13,G212,IF(H212&lt;Parámetros!$B$14,H212,IF(I212&lt;Parámetros!$B$15,I212,J212)))</f>
        <v>177</v>
      </c>
      <c r="L212" s="12"/>
      <c r="M212" s="12"/>
      <c r="N212" s="13" t="n">
        <f aca="false">IF(AND(ISNUMBER(M212),M212-Parámetros!$B$6&gt;=K212),M212-Parámetros!$B$6,K212)</f>
        <v>177</v>
      </c>
      <c r="O212" s="3" t="str">
        <f aca="false">IF(ISNUMBER(M212),N212/M212-1,"")</f>
        <v/>
      </c>
      <c r="P212" s="13" t="n">
        <f aca="false">VLOOKUP(N212,Parámetros!$A$13:$C$16,3,TRUE())</f>
        <v>37</v>
      </c>
      <c r="Q212" s="13" t="n">
        <f aca="false">IF(N212&gt;=Parámetros!$B$7,Parámetros!$B$8,0)</f>
        <v>0</v>
      </c>
      <c r="R212" s="13" t="n">
        <f aca="false">N212*(1-F212)-P212-Q212</f>
        <v>115.22</v>
      </c>
      <c r="S212" s="13" t="n">
        <f aca="false">R212-E212</f>
        <v>0.179999999999993</v>
      </c>
    </row>
    <row r="213" customFormat="false" ht="15" hidden="false" customHeight="false" outlineLevel="0" collapsed="false">
      <c r="A213" s="8" t="s">
        <v>2381</v>
      </c>
      <c r="B213" s="10" t="str">
        <f aca="false">'Layout Mercado Libre'!C213</f>
        <v>Biocord Lisados Bacterianos Suspensión 5 Ampolletas 3 ml</v>
      </c>
      <c r="C213" s="10" t="str">
        <f aca="false">IFERROR(LEFT('Layout Mercado Libre'!E213,FIND(" &gt; ",'Layout Mercado Libre'!E213)-1),"")</f>
        <v>Salud y Equipamiento Médico</v>
      </c>
      <c r="D213" s="12" t="n">
        <v>80</v>
      </c>
      <c r="E213" s="13" t="n">
        <f aca="false">D213+Parámetros!$B$5</f>
        <v>84</v>
      </c>
      <c r="F213" s="3" t="n">
        <f aca="false">IF(C213="",Parámetros!$B$9,IFERROR(VLOOKUP(C213,Parámetros!$A$20:$B$23,2,FALSE()),Parámetros!$B$9))</f>
        <v>0.14</v>
      </c>
      <c r="G213" s="13" t="n">
        <f aca="false">ROUNDUP((E213+Parámetros!$C$13)/(1-F213),0)</f>
        <v>127</v>
      </c>
      <c r="H213" s="13" t="n">
        <f aca="false">ROUNDUP((E213+Parámetros!$C$14)/(1-F213),0)</f>
        <v>133</v>
      </c>
      <c r="I213" s="13" t="n">
        <f aca="false">ROUNDUP((E213+Parámetros!$C$15)/(1-F213),0)</f>
        <v>141</v>
      </c>
      <c r="J213" s="13" t="n">
        <f aca="false">MAX(ROUNDUP((E213+Parámetros!$B$8)/(1-F213),0),Parámetros!$B$7)</f>
        <v>299</v>
      </c>
      <c r="K213" s="13" t="n">
        <f aca="false">IF(G213&lt;Parámetros!$B$13,G213,IF(H213&lt;Parámetros!$B$14,H213,IF(I213&lt;Parámetros!$B$15,I213,J213)))</f>
        <v>133</v>
      </c>
      <c r="L213" s="12"/>
      <c r="M213" s="12"/>
      <c r="N213" s="13" t="n">
        <f aca="false">IF(AND(ISNUMBER(M213),M213-Parámetros!$B$6&gt;=K213),M213-Parámetros!$B$6,K213)</f>
        <v>133</v>
      </c>
      <c r="O213" s="3" t="str">
        <f aca="false">IF(ISNUMBER(M213),N213/M213-1,"")</f>
        <v/>
      </c>
      <c r="P213" s="13" t="n">
        <f aca="false">VLOOKUP(N213,Parámetros!$A$13:$C$16,3,TRUE())</f>
        <v>30</v>
      </c>
      <c r="Q213" s="13" t="n">
        <f aca="false">IF(N213&gt;=Parámetros!$B$7,Parámetros!$B$8,0)</f>
        <v>0</v>
      </c>
      <c r="R213" s="13" t="n">
        <f aca="false">N213*(1-F213)-P213-Q213</f>
        <v>84.38</v>
      </c>
      <c r="S213" s="13" t="n">
        <f aca="false">R213-E213</f>
        <v>0.379999999999995</v>
      </c>
    </row>
    <row r="214" customFormat="false" ht="15" hidden="false" customHeight="false" outlineLevel="0" collapsed="false">
      <c r="A214" s="8" t="s">
        <v>2395</v>
      </c>
      <c r="B214" s="10" t="str">
        <f aca="false">'Layout Mercado Libre'!C214</f>
        <v>Eutirox Levotiroxina Sódica 75 mcg 50 Tabletas</v>
      </c>
      <c r="C214" s="10" t="str">
        <f aca="false">IFERROR(LEFT('Layout Mercado Libre'!E214,FIND(" &gt; ",'Layout Mercado Libre'!E214)-1),"")</f>
        <v>Salud y Equipamiento Médico</v>
      </c>
      <c r="D214" s="12" t="n">
        <v>260</v>
      </c>
      <c r="E214" s="13" t="n">
        <f aca="false">D214+Parámetros!$B$5</f>
        <v>264</v>
      </c>
      <c r="F214" s="3" t="n">
        <f aca="false">IF(C214="",Parámetros!$B$9,IFERROR(VLOOKUP(C214,Parámetros!$A$20:$B$23,2,FALSE()),Parámetros!$B$9))</f>
        <v>0.14</v>
      </c>
      <c r="G214" s="13" t="n">
        <f aca="false">ROUNDUP((E214+Parámetros!$C$13)/(1-F214),0)</f>
        <v>337</v>
      </c>
      <c r="H214" s="13" t="n">
        <f aca="false">ROUNDUP((E214+Parámetros!$C$14)/(1-F214),0)</f>
        <v>342</v>
      </c>
      <c r="I214" s="13" t="n">
        <f aca="false">ROUNDUP((E214+Parámetros!$C$15)/(1-F214),0)</f>
        <v>350</v>
      </c>
      <c r="J214" s="13" t="n">
        <f aca="false">MAX(ROUNDUP((E214+Parámetros!$B$8)/(1-F214),0),Parámetros!$B$7)</f>
        <v>307</v>
      </c>
      <c r="K214" s="13" t="n">
        <f aca="false">IF(G214&lt;Parámetros!$B$13,G214,IF(H214&lt;Parámetros!$B$14,H214,IF(I214&lt;Parámetros!$B$15,I214,J214)))</f>
        <v>307</v>
      </c>
      <c r="L214" s="12"/>
      <c r="M214" s="12"/>
      <c r="N214" s="13" t="n">
        <f aca="false">IF(AND(ISNUMBER(M214),M214-Parámetros!$B$6&gt;=K214),M214-Parámetros!$B$6,K214)</f>
        <v>307</v>
      </c>
      <c r="O214" s="3" t="str">
        <f aca="false">IF(ISNUMBER(M214),N214/M214-1,"")</f>
        <v/>
      </c>
      <c r="P214" s="13" t="n">
        <f aca="false">VLOOKUP(N214,Parámetros!$A$13:$C$16,3,TRUE())</f>
        <v>0</v>
      </c>
      <c r="Q214" s="13" t="n">
        <f aca="false">IF(N214&gt;=Parámetros!$B$7,Parámetros!$B$8,0)</f>
        <v>0</v>
      </c>
      <c r="R214" s="13" t="n">
        <f aca="false">N214*(1-F214)-P214-Q214</f>
        <v>264.02</v>
      </c>
      <c r="S214" s="13" t="n">
        <f aca="false">R214-E214</f>
        <v>0.0199999999999818</v>
      </c>
    </row>
    <row r="215" customFormat="false" ht="15" hidden="false" customHeight="false" outlineLevel="0" collapsed="false">
      <c r="A215" s="8" t="s">
        <v>2402</v>
      </c>
      <c r="B215" s="10" t="str">
        <f aca="false">'Layout Mercado Libre'!C215</f>
        <v>Fijador Caprice Naturals Extracto de Algas Spray 316 ml</v>
      </c>
      <c r="C215" s="10" t="str">
        <f aca="false">IFERROR(LEFT('Layout Mercado Libre'!E215,FIND(" &gt; ",'Layout Mercado Libre'!E215)-1),"")</f>
        <v>Belleza y Cuidado Personal</v>
      </c>
      <c r="D215" s="12" t="n">
        <v>39.98</v>
      </c>
      <c r="E215" s="13" t="n">
        <f aca="false">D215+Parámetros!$B$5</f>
        <v>43.98</v>
      </c>
      <c r="F215" s="3" t="n">
        <f aca="false">IF(C215="",Parámetros!$B$9,IFERROR(VLOOKUP(C215,Parámetros!$A$20:$B$23,2,FALSE()),Parámetros!$B$9))</f>
        <v>0.14</v>
      </c>
      <c r="G215" s="13" t="n">
        <f aca="false">ROUNDUP((E215+Parámetros!$C$13)/(1-F215),0)</f>
        <v>81</v>
      </c>
      <c r="H215" s="13" t="n">
        <f aca="false">ROUNDUP((E215+Parámetros!$C$14)/(1-F215),0)</f>
        <v>87</v>
      </c>
      <c r="I215" s="13" t="n">
        <f aca="false">ROUNDUP((E215+Parámetros!$C$15)/(1-F215),0)</f>
        <v>95</v>
      </c>
      <c r="J215" s="13" t="n">
        <f aca="false">MAX(ROUNDUP((E215+Parámetros!$B$8)/(1-F215),0),Parámetros!$B$7)</f>
        <v>299</v>
      </c>
      <c r="K215" s="13" t="n">
        <f aca="false">IF(G215&lt;Parámetros!$B$13,G215,IF(H215&lt;Parámetros!$B$14,H215,IF(I215&lt;Parámetros!$B$15,I215,J215)))</f>
        <v>81</v>
      </c>
      <c r="L215" s="12"/>
      <c r="M215" s="12"/>
      <c r="N215" s="13" t="n">
        <f aca="false">IF(AND(ISNUMBER(M215),M215-Parámetros!$B$6&gt;=K215),M215-Parámetros!$B$6,K215)</f>
        <v>81</v>
      </c>
      <c r="O215" s="3" t="str">
        <f aca="false">IF(ISNUMBER(M215),N215/M215-1,"")</f>
        <v/>
      </c>
      <c r="P215" s="13" t="n">
        <f aca="false">VLOOKUP(N215,Parámetros!$A$13:$C$16,3,TRUE())</f>
        <v>25</v>
      </c>
      <c r="Q215" s="13" t="n">
        <f aca="false">IF(N215&gt;=Parámetros!$B$7,Parámetros!$B$8,0)</f>
        <v>0</v>
      </c>
      <c r="R215" s="13" t="n">
        <f aca="false">N215*(1-F215)-P215-Q215</f>
        <v>44.66</v>
      </c>
      <c r="S215" s="13" t="n">
        <f aca="false">R215-E215</f>
        <v>0.68</v>
      </c>
    </row>
    <row r="216" customFormat="false" ht="15" hidden="false" customHeight="false" outlineLevel="0" collapsed="false">
      <c r="A216" s="8" t="s">
        <v>2410</v>
      </c>
      <c r="B216" s="10" t="str">
        <f aca="false">'Layout Mercado Libre'!C216</f>
        <v>Combivent Respimat Ipratropio y Salbutamol 120 Dosis</v>
      </c>
      <c r="C216" s="10" t="str">
        <f aca="false">IFERROR(LEFT('Layout Mercado Libre'!E216,FIND(" &gt; ",'Layout Mercado Libre'!E216)-1),"")</f>
        <v>Salud y Equipamiento Médico</v>
      </c>
      <c r="D216" s="12" t="n">
        <v>774.59</v>
      </c>
      <c r="E216" s="13" t="n">
        <f aca="false">D216+Parámetros!$B$5</f>
        <v>778.59</v>
      </c>
      <c r="F216" s="3" t="n">
        <f aca="false">IF(C216="",Parámetros!$B$9,IFERROR(VLOOKUP(C216,Parámetros!$A$20:$B$23,2,FALSE()),Parámetros!$B$9))</f>
        <v>0.14</v>
      </c>
      <c r="G216" s="13" t="n">
        <f aca="false">ROUNDUP((E216+Parámetros!$C$13)/(1-F216),0)</f>
        <v>935</v>
      </c>
      <c r="H216" s="13" t="n">
        <f aca="false">ROUNDUP((E216+Parámetros!$C$14)/(1-F216),0)</f>
        <v>941</v>
      </c>
      <c r="I216" s="13" t="n">
        <f aca="false">ROUNDUP((E216+Parámetros!$C$15)/(1-F216),0)</f>
        <v>949</v>
      </c>
      <c r="J216" s="13" t="n">
        <f aca="false">MAX(ROUNDUP((E216+Parámetros!$B$8)/(1-F216),0),Parámetros!$B$7)</f>
        <v>906</v>
      </c>
      <c r="K216" s="13" t="n">
        <f aca="false">IF(G216&lt;Parámetros!$B$13,G216,IF(H216&lt;Parámetros!$B$14,H216,IF(I216&lt;Parámetros!$B$15,I216,J216)))</f>
        <v>906</v>
      </c>
      <c r="L216" s="12"/>
      <c r="M216" s="12"/>
      <c r="N216" s="13" t="n">
        <f aca="false">IF(AND(ISNUMBER(M216),M216-Parámetros!$B$6&gt;=K216),M216-Parámetros!$B$6,K216)</f>
        <v>906</v>
      </c>
      <c r="O216" s="3" t="str">
        <f aca="false">IF(ISNUMBER(M216),N216/M216-1,"")</f>
        <v/>
      </c>
      <c r="P216" s="13" t="n">
        <f aca="false">VLOOKUP(N216,Parámetros!$A$13:$C$16,3,TRUE())</f>
        <v>0</v>
      </c>
      <c r="Q216" s="13" t="n">
        <f aca="false">IF(N216&gt;=Parámetros!$B$7,Parámetros!$B$8,0)</f>
        <v>0</v>
      </c>
      <c r="R216" s="13" t="n">
        <f aca="false">N216*(1-F216)-P216-Q216</f>
        <v>779.16</v>
      </c>
      <c r="S216" s="13" t="n">
        <f aca="false">R216-E216</f>
        <v>0.569999999999936</v>
      </c>
    </row>
    <row r="217" customFormat="false" ht="15" hidden="false" customHeight="false" outlineLevel="0" collapsed="false">
      <c r="A217" s="8" t="s">
        <v>2425</v>
      </c>
      <c r="B217" s="10" t="str">
        <f aca="false">'Layout Mercado Libre'!C217</f>
        <v>Dabex XR Metformina 750 mg 30 Tabletas Liberación Prolongada</v>
      </c>
      <c r="C217" s="10" t="str">
        <f aca="false">IFERROR(LEFT('Layout Mercado Libre'!E217,FIND(" &gt; ",'Layout Mercado Libre'!E217)-1),"")</f>
        <v>Salud y Equipamiento Médico</v>
      </c>
      <c r="D217" s="12" t="n">
        <v>322</v>
      </c>
      <c r="E217" s="13" t="n">
        <f aca="false">D217+Parámetros!$B$5</f>
        <v>326</v>
      </c>
      <c r="F217" s="3" t="n">
        <f aca="false">IF(C217="",Parámetros!$B$9,IFERROR(VLOOKUP(C217,Parámetros!$A$20:$B$23,2,FALSE()),Parámetros!$B$9))</f>
        <v>0.14</v>
      </c>
      <c r="G217" s="13" t="n">
        <f aca="false">ROUNDUP((E217+Parámetros!$C$13)/(1-F217),0)</f>
        <v>409</v>
      </c>
      <c r="H217" s="13" t="n">
        <f aca="false">ROUNDUP((E217+Parámetros!$C$14)/(1-F217),0)</f>
        <v>414</v>
      </c>
      <c r="I217" s="13" t="n">
        <f aca="false">ROUNDUP((E217+Parámetros!$C$15)/(1-F217),0)</f>
        <v>423</v>
      </c>
      <c r="J217" s="13" t="n">
        <f aca="false">MAX(ROUNDUP((E217+Parámetros!$B$8)/(1-F217),0),Parámetros!$B$7)</f>
        <v>380</v>
      </c>
      <c r="K217" s="13" t="n">
        <f aca="false">IF(G217&lt;Parámetros!$B$13,G217,IF(H217&lt;Parámetros!$B$14,H217,IF(I217&lt;Parámetros!$B$15,I217,J217)))</f>
        <v>380</v>
      </c>
      <c r="L217" s="12"/>
      <c r="M217" s="12"/>
      <c r="N217" s="13" t="n">
        <f aca="false">IF(AND(ISNUMBER(M217),M217-Parámetros!$B$6&gt;=K217),M217-Parámetros!$B$6,K217)</f>
        <v>380</v>
      </c>
      <c r="O217" s="3" t="str">
        <f aca="false">IF(ISNUMBER(M217),N217/M217-1,"")</f>
        <v/>
      </c>
      <c r="P217" s="13" t="n">
        <f aca="false">VLOOKUP(N217,Parámetros!$A$13:$C$16,3,TRUE())</f>
        <v>0</v>
      </c>
      <c r="Q217" s="13" t="n">
        <f aca="false">IF(N217&gt;=Parámetros!$B$7,Parámetros!$B$8,0)</f>
        <v>0</v>
      </c>
      <c r="R217" s="13" t="n">
        <f aca="false">N217*(1-F217)-P217-Q217</f>
        <v>326.8</v>
      </c>
      <c r="S217" s="13" t="n">
        <f aca="false">R217-E217</f>
        <v>0.800000000000011</v>
      </c>
    </row>
    <row r="218" customFormat="false" ht="15" hidden="false" customHeight="false" outlineLevel="0" collapsed="false">
      <c r="A218" s="8" t="s">
        <v>2433</v>
      </c>
      <c r="B218" s="10" t="str">
        <f aca="false">'Layout Mercado Libre'!C218</f>
        <v>Enjuague Bucal Colgate Plax Ice Infinity 60 ml</v>
      </c>
      <c r="C218" s="10" t="str">
        <f aca="false">IFERROR(LEFT('Layout Mercado Libre'!E218,FIND(" &gt; ",'Layout Mercado Libre'!E218)-1),"")</f>
        <v>Belleza y Cuidado Personal</v>
      </c>
      <c r="D218" s="12" t="n">
        <v>12.49</v>
      </c>
      <c r="E218" s="13" t="n">
        <f aca="false">D218+Parámetros!$B$5</f>
        <v>16.49</v>
      </c>
      <c r="F218" s="3" t="n">
        <f aca="false">IF(C218="",Parámetros!$B$9,IFERROR(VLOOKUP(C218,Parámetros!$A$20:$B$23,2,FALSE()),Parámetros!$B$9))</f>
        <v>0.14</v>
      </c>
      <c r="G218" s="13" t="n">
        <f aca="false">ROUNDUP((E218+Parámetros!$C$13)/(1-F218),0)</f>
        <v>49</v>
      </c>
      <c r="H218" s="13" t="n">
        <f aca="false">ROUNDUP((E218+Parámetros!$C$14)/(1-F218),0)</f>
        <v>55</v>
      </c>
      <c r="I218" s="13" t="n">
        <f aca="false">ROUNDUP((E218+Parámetros!$C$15)/(1-F218),0)</f>
        <v>63</v>
      </c>
      <c r="J218" s="13" t="n">
        <f aca="false">MAX(ROUNDUP((E218+Parámetros!$B$8)/(1-F218),0),Parámetros!$B$7)</f>
        <v>299</v>
      </c>
      <c r="K218" s="13" t="n">
        <f aca="false">IF(G218&lt;Parámetros!$B$13,G218,IF(H218&lt;Parámetros!$B$14,H218,IF(I218&lt;Parámetros!$B$15,I218,J218)))</f>
        <v>49</v>
      </c>
      <c r="L218" s="12"/>
      <c r="M218" s="12"/>
      <c r="N218" s="13" t="n">
        <f aca="false">IF(AND(ISNUMBER(M218),M218-Parámetros!$B$6&gt;=K218),M218-Parámetros!$B$6,K218)</f>
        <v>49</v>
      </c>
      <c r="O218" s="3" t="str">
        <f aca="false">IF(ISNUMBER(M218),N218/M218-1,"")</f>
        <v/>
      </c>
      <c r="P218" s="13" t="n">
        <f aca="false">VLOOKUP(N218,Parámetros!$A$13:$C$16,3,TRUE())</f>
        <v>25</v>
      </c>
      <c r="Q218" s="13" t="n">
        <f aca="false">IF(N218&gt;=Parámetros!$B$7,Parámetros!$B$8,0)</f>
        <v>0</v>
      </c>
      <c r="R218" s="13" t="n">
        <f aca="false">N218*(1-F218)-P218-Q218</f>
        <v>17.14</v>
      </c>
      <c r="S218" s="13" t="n">
        <f aca="false">R218-E218</f>
        <v>0.649999999999999</v>
      </c>
    </row>
    <row r="219" customFormat="false" ht="15" hidden="false" customHeight="false" outlineLevel="0" collapsed="false">
      <c r="A219" s="8" t="s">
        <v>2444</v>
      </c>
      <c r="B219" s="10" t="str">
        <f aca="false">'Layout Mercado Libre'!C219</f>
        <v>Panoto-S Jarabe Hedera Helix 0.7 g/100 ml 100 ml</v>
      </c>
      <c r="C219" s="10" t="str">
        <f aca="false">IFERROR(LEFT('Layout Mercado Libre'!E219,FIND(" &gt; ",'Layout Mercado Libre'!E219)-1),"")</f>
        <v>Salud y Equipamiento Médico</v>
      </c>
      <c r="D219" s="12" t="n">
        <v>212.32</v>
      </c>
      <c r="E219" s="13" t="n">
        <f aca="false">D219+Parámetros!$B$5</f>
        <v>216.32</v>
      </c>
      <c r="F219" s="3" t="n">
        <f aca="false">IF(C219="",Parámetros!$B$9,IFERROR(VLOOKUP(C219,Parámetros!$A$20:$B$23,2,FALSE()),Parámetros!$B$9))</f>
        <v>0.14</v>
      </c>
      <c r="G219" s="13" t="n">
        <f aca="false">ROUNDUP((E219+Parámetros!$C$13)/(1-F219),0)</f>
        <v>281</v>
      </c>
      <c r="H219" s="13" t="n">
        <f aca="false">ROUNDUP((E219+Parámetros!$C$14)/(1-F219),0)</f>
        <v>287</v>
      </c>
      <c r="I219" s="13" t="n">
        <f aca="false">ROUNDUP((E219+Parámetros!$C$15)/(1-F219),0)</f>
        <v>295</v>
      </c>
      <c r="J219" s="13" t="n">
        <f aca="false">MAX(ROUNDUP((E219+Parámetros!$B$8)/(1-F219),0),Parámetros!$B$7)</f>
        <v>299</v>
      </c>
      <c r="K219" s="13" t="n">
        <f aca="false">IF(G219&lt;Parámetros!$B$13,G219,IF(H219&lt;Parámetros!$B$14,H219,IF(I219&lt;Parámetros!$B$15,I219,J219)))</f>
        <v>295</v>
      </c>
      <c r="L219" s="12"/>
      <c r="M219" s="12"/>
      <c r="N219" s="13" t="n">
        <f aca="false">IF(AND(ISNUMBER(M219),M219-Parámetros!$B$6&gt;=K219),M219-Parámetros!$B$6,K219)</f>
        <v>295</v>
      </c>
      <c r="O219" s="3" t="str">
        <f aca="false">IF(ISNUMBER(M219),N219/M219-1,"")</f>
        <v/>
      </c>
      <c r="P219" s="13" t="n">
        <f aca="false">VLOOKUP(N219,Parámetros!$A$13:$C$16,3,TRUE())</f>
        <v>37</v>
      </c>
      <c r="Q219" s="13" t="n">
        <f aca="false">IF(N219&gt;=Parámetros!$B$7,Parámetros!$B$8,0)</f>
        <v>0</v>
      </c>
      <c r="R219" s="13" t="n">
        <f aca="false">N219*(1-F219)-P219-Q219</f>
        <v>216.7</v>
      </c>
      <c r="S219" s="13" t="n">
        <f aca="false">R219-E219</f>
        <v>0.379999999999995</v>
      </c>
    </row>
    <row r="220" customFormat="false" ht="15" hidden="false" customHeight="false" outlineLevel="0" collapsed="false">
      <c r="A220" s="8" t="s">
        <v>2456</v>
      </c>
      <c r="B220" s="10" t="str">
        <f aca="false">'Layout Mercado Libre'!C220</f>
        <v>Scarpett Betametasona Lidocaína Inyectable 2 Ampolletas</v>
      </c>
      <c r="C220" s="10" t="str">
        <f aca="false">IFERROR(LEFT('Layout Mercado Libre'!E220,FIND(" &gt; ",'Layout Mercado Libre'!E220)-1),"")</f>
        <v>Salud y Equipamiento Médico</v>
      </c>
      <c r="D220" s="12" t="n">
        <v>57.39</v>
      </c>
      <c r="E220" s="13" t="n">
        <f aca="false">D220+Parámetros!$B$5</f>
        <v>61.39</v>
      </c>
      <c r="F220" s="3" t="n">
        <f aca="false">IF(C220="",Parámetros!$B$9,IFERROR(VLOOKUP(C220,Parámetros!$A$20:$B$23,2,FALSE()),Parámetros!$B$9))</f>
        <v>0.14</v>
      </c>
      <c r="G220" s="13" t="n">
        <f aca="false">ROUNDUP((E220+Parámetros!$C$13)/(1-F220),0)</f>
        <v>101</v>
      </c>
      <c r="H220" s="13" t="n">
        <f aca="false">ROUNDUP((E220+Parámetros!$C$14)/(1-F220),0)</f>
        <v>107</v>
      </c>
      <c r="I220" s="13" t="n">
        <f aca="false">ROUNDUP((E220+Parámetros!$C$15)/(1-F220),0)</f>
        <v>115</v>
      </c>
      <c r="J220" s="13" t="n">
        <f aca="false">MAX(ROUNDUP((E220+Parámetros!$B$8)/(1-F220),0),Parámetros!$B$7)</f>
        <v>299</v>
      </c>
      <c r="K220" s="13" t="n">
        <f aca="false">IF(G220&lt;Parámetros!$B$13,G220,IF(H220&lt;Parámetros!$B$14,H220,IF(I220&lt;Parámetros!$B$15,I220,J220)))</f>
        <v>107</v>
      </c>
      <c r="L220" s="12"/>
      <c r="M220" s="12"/>
      <c r="N220" s="13" t="n">
        <f aca="false">IF(AND(ISNUMBER(M220),M220-Parámetros!$B$6&gt;=K220),M220-Parámetros!$B$6,K220)</f>
        <v>107</v>
      </c>
      <c r="O220" s="3" t="str">
        <f aca="false">IF(ISNUMBER(M220),N220/M220-1,"")</f>
        <v/>
      </c>
      <c r="P220" s="13" t="n">
        <f aca="false">VLOOKUP(N220,Parámetros!$A$13:$C$16,3,TRUE())</f>
        <v>30</v>
      </c>
      <c r="Q220" s="13" t="n">
        <f aca="false">IF(N220&gt;=Parámetros!$B$7,Parámetros!$B$8,0)</f>
        <v>0</v>
      </c>
      <c r="R220" s="13" t="n">
        <f aca="false">N220*(1-F220)-P220-Q220</f>
        <v>62.02</v>
      </c>
      <c r="S220" s="13" t="n">
        <f aca="false">R220-E220</f>
        <v>0.629999999999996</v>
      </c>
    </row>
    <row r="221" customFormat="false" ht="15" hidden="false" customHeight="false" outlineLevel="0" collapsed="false">
      <c r="A221" s="8" t="s">
        <v>2468</v>
      </c>
      <c r="B221" s="10" t="str">
        <f aca="false">'Layout Mercado Libre'!C221</f>
        <v>Bactrim Suspensión Sulfametoxazol Trimetoprima 100 ml</v>
      </c>
      <c r="C221" s="10" t="str">
        <f aca="false">IFERROR(LEFT('Layout Mercado Libre'!E221,FIND(" &gt; ",'Layout Mercado Libre'!E221)-1),"")</f>
        <v>Salud y Equipamiento Médico</v>
      </c>
      <c r="D221" s="12" t="n">
        <v>187.62</v>
      </c>
      <c r="E221" s="13" t="n">
        <f aca="false">D221+Parámetros!$B$5</f>
        <v>191.62</v>
      </c>
      <c r="F221" s="3" t="n">
        <f aca="false">IF(C221="",Parámetros!$B$9,IFERROR(VLOOKUP(C221,Parámetros!$A$20:$B$23,2,FALSE()),Parámetros!$B$9))</f>
        <v>0.14</v>
      </c>
      <c r="G221" s="13" t="n">
        <f aca="false">ROUNDUP((E221+Parámetros!$C$13)/(1-F221),0)</f>
        <v>252</v>
      </c>
      <c r="H221" s="13" t="n">
        <f aca="false">ROUNDUP((E221+Parámetros!$C$14)/(1-F221),0)</f>
        <v>258</v>
      </c>
      <c r="I221" s="13" t="n">
        <f aca="false">ROUNDUP((E221+Parámetros!$C$15)/(1-F221),0)</f>
        <v>266</v>
      </c>
      <c r="J221" s="13" t="n">
        <f aca="false">MAX(ROUNDUP((E221+Parámetros!$B$8)/(1-F221),0),Parámetros!$B$7)</f>
        <v>299</v>
      </c>
      <c r="K221" s="13" t="n">
        <f aca="false">IF(G221&lt;Parámetros!$B$13,G221,IF(H221&lt;Parámetros!$B$14,H221,IF(I221&lt;Parámetros!$B$15,I221,J221)))</f>
        <v>266</v>
      </c>
      <c r="L221" s="12"/>
      <c r="M221" s="12"/>
      <c r="N221" s="13" t="n">
        <f aca="false">IF(AND(ISNUMBER(M221),M221-Parámetros!$B$6&gt;=K221),M221-Parámetros!$B$6,K221)</f>
        <v>266</v>
      </c>
      <c r="O221" s="3" t="str">
        <f aca="false">IF(ISNUMBER(M221),N221/M221-1,"")</f>
        <v/>
      </c>
      <c r="P221" s="13" t="n">
        <f aca="false">VLOOKUP(N221,Parámetros!$A$13:$C$16,3,TRUE())</f>
        <v>37</v>
      </c>
      <c r="Q221" s="13" t="n">
        <f aca="false">IF(N221&gt;=Parámetros!$B$7,Parámetros!$B$8,0)</f>
        <v>0</v>
      </c>
      <c r="R221" s="13" t="n">
        <f aca="false">N221*(1-F221)-P221-Q221</f>
        <v>191.76</v>
      </c>
      <c r="S221" s="13" t="n">
        <f aca="false">R221-E221</f>
        <v>0.139999999999986</v>
      </c>
    </row>
    <row r="222" customFormat="false" ht="15" hidden="false" customHeight="false" outlineLevel="0" collapsed="false">
      <c r="A222" s="8" t="s">
        <v>2479</v>
      </c>
      <c r="B222" s="10" t="str">
        <f aca="false">'Layout Mercado Libre'!C222</f>
        <v>Tribedoce Compuesto Diclofenaco Complejo B 3 Dosis</v>
      </c>
      <c r="C222" s="10" t="str">
        <f aca="false">IFERROR(LEFT('Layout Mercado Libre'!E222,FIND(" &gt; ",'Layout Mercado Libre'!E222)-1),"")</f>
        <v>Salud y Equipamiento Médico</v>
      </c>
      <c r="D222" s="12" t="n">
        <v>50.11</v>
      </c>
      <c r="E222" s="13" t="n">
        <f aca="false">D222+Parámetros!$B$5</f>
        <v>54.11</v>
      </c>
      <c r="F222" s="3" t="n">
        <f aca="false">IF(C222="",Parámetros!$B$9,IFERROR(VLOOKUP(C222,Parámetros!$A$20:$B$23,2,FALSE()),Parámetros!$B$9))</f>
        <v>0.14</v>
      </c>
      <c r="G222" s="13" t="n">
        <f aca="false">ROUNDUP((E222+Parámetros!$C$13)/(1-F222),0)</f>
        <v>92</v>
      </c>
      <c r="H222" s="13" t="n">
        <f aca="false">ROUNDUP((E222+Parámetros!$C$14)/(1-F222),0)</f>
        <v>98</v>
      </c>
      <c r="I222" s="13" t="n">
        <f aca="false">ROUNDUP((E222+Parámetros!$C$15)/(1-F222),0)</f>
        <v>106</v>
      </c>
      <c r="J222" s="13" t="n">
        <f aca="false">MAX(ROUNDUP((E222+Parámetros!$B$8)/(1-F222),0),Parámetros!$B$7)</f>
        <v>299</v>
      </c>
      <c r="K222" s="13" t="n">
        <f aca="false">IF(G222&lt;Parámetros!$B$13,G222,IF(H222&lt;Parámetros!$B$14,H222,IF(I222&lt;Parámetros!$B$15,I222,J222)))</f>
        <v>92</v>
      </c>
      <c r="L222" s="12"/>
      <c r="M222" s="12"/>
      <c r="N222" s="13" t="n">
        <f aca="false">IF(AND(ISNUMBER(M222),M222-Parámetros!$B$6&gt;=K222),M222-Parámetros!$B$6,K222)</f>
        <v>92</v>
      </c>
      <c r="O222" s="3" t="str">
        <f aca="false">IF(ISNUMBER(M222),N222/M222-1,"")</f>
        <v/>
      </c>
      <c r="P222" s="13" t="n">
        <f aca="false">VLOOKUP(N222,Parámetros!$A$13:$C$16,3,TRUE())</f>
        <v>25</v>
      </c>
      <c r="Q222" s="13" t="n">
        <f aca="false">IF(N222&gt;=Parámetros!$B$7,Parámetros!$B$8,0)</f>
        <v>0</v>
      </c>
      <c r="R222" s="13" t="n">
        <f aca="false">N222*(1-F222)-P222-Q222</f>
        <v>54.12</v>
      </c>
      <c r="S222" s="13" t="n">
        <f aca="false">R222-E222</f>
        <v>0.0100000000000051</v>
      </c>
    </row>
    <row r="223" customFormat="false" ht="15" hidden="false" customHeight="false" outlineLevel="0" collapsed="false">
      <c r="A223" s="8" t="s">
        <v>2492</v>
      </c>
      <c r="B223" s="10" t="str">
        <f aca="false">'Layout Mercado Libre'!C223</f>
        <v>Fórmula Infantil Nan Optipro 3 Lata 400 g</v>
      </c>
      <c r="C223" s="10" t="str">
        <f aca="false">IFERROR(LEFT('Layout Mercado Libre'!E223,FIND(" &gt; ",'Layout Mercado Libre'!E223)-1),"")</f>
        <v>Bebés</v>
      </c>
      <c r="D223" s="12" t="n">
        <v>91</v>
      </c>
      <c r="E223" s="13" t="n">
        <f aca="false">D223+Parámetros!$B$5</f>
        <v>95</v>
      </c>
      <c r="F223" s="3" t="n">
        <f aca="false">IF(C223="",Parámetros!$B$9,IFERROR(VLOOKUP(C223,Parámetros!$A$20:$B$23,2,FALSE()),Parámetros!$B$9))</f>
        <v>0.15</v>
      </c>
      <c r="G223" s="13" t="n">
        <f aca="false">ROUNDUP((E223+Parámetros!$C$13)/(1-F223),0)</f>
        <v>142</v>
      </c>
      <c r="H223" s="13" t="n">
        <f aca="false">ROUNDUP((E223+Parámetros!$C$14)/(1-F223),0)</f>
        <v>148</v>
      </c>
      <c r="I223" s="13" t="n">
        <f aca="false">ROUNDUP((E223+Parámetros!$C$15)/(1-F223),0)</f>
        <v>156</v>
      </c>
      <c r="J223" s="13" t="n">
        <f aca="false">MAX(ROUNDUP((E223+Parámetros!$B$8)/(1-F223),0),Parámetros!$B$7)</f>
        <v>299</v>
      </c>
      <c r="K223" s="13" t="n">
        <f aca="false">IF(G223&lt;Parámetros!$B$13,G223,IF(H223&lt;Parámetros!$B$14,H223,IF(I223&lt;Parámetros!$B$15,I223,J223)))</f>
        <v>148</v>
      </c>
      <c r="L223" s="12"/>
      <c r="M223" s="12"/>
      <c r="N223" s="13" t="n">
        <f aca="false">IF(AND(ISNUMBER(M223),M223-Parámetros!$B$6&gt;=K223),M223-Parámetros!$B$6,K223)</f>
        <v>148</v>
      </c>
      <c r="O223" s="3" t="str">
        <f aca="false">IF(ISNUMBER(M223),N223/M223-1,"")</f>
        <v/>
      </c>
      <c r="P223" s="13" t="n">
        <f aca="false">VLOOKUP(N223,Parámetros!$A$13:$C$16,3,TRUE())</f>
        <v>30</v>
      </c>
      <c r="Q223" s="13" t="n">
        <f aca="false">IF(N223&gt;=Parámetros!$B$7,Parámetros!$B$8,0)</f>
        <v>0</v>
      </c>
      <c r="R223" s="13" t="n">
        <f aca="false">N223*(1-F223)-P223-Q223</f>
        <v>95.8</v>
      </c>
      <c r="S223" s="13" t="n">
        <f aca="false">R223-E223</f>
        <v>0.799999999999997</v>
      </c>
    </row>
    <row r="224" customFormat="false" ht="15" hidden="false" customHeight="false" outlineLevel="0" collapsed="false">
      <c r="A224" s="8" t="s">
        <v>2499</v>
      </c>
      <c r="B224" s="10" t="str">
        <f aca="false">'Layout Mercado Libre'!C224</f>
        <v>Micardis Duo Telmisartán Amlodipino 80/5 mg 28 Tabletas</v>
      </c>
      <c r="C224" s="10" t="str">
        <f aca="false">IFERROR(LEFT('Layout Mercado Libre'!E224,FIND(" &gt; ",'Layout Mercado Libre'!E224)-1),"")</f>
        <v>Salud y Equipamiento Médico</v>
      </c>
      <c r="D224" s="12" t="n">
        <v>1295.5</v>
      </c>
      <c r="E224" s="13" t="n">
        <f aca="false">D224+Parámetros!$B$5</f>
        <v>1299.5</v>
      </c>
      <c r="F224" s="3" t="n">
        <f aca="false">IF(C224="",Parámetros!$B$9,IFERROR(VLOOKUP(C224,Parámetros!$A$20:$B$23,2,FALSE()),Parámetros!$B$9))</f>
        <v>0.14</v>
      </c>
      <c r="G224" s="13" t="n">
        <f aca="false">ROUNDUP((E224+Parámetros!$C$13)/(1-F224),0)</f>
        <v>1541</v>
      </c>
      <c r="H224" s="13" t="n">
        <f aca="false">ROUNDUP((E224+Parámetros!$C$14)/(1-F224),0)</f>
        <v>1546</v>
      </c>
      <c r="I224" s="13" t="n">
        <f aca="false">ROUNDUP((E224+Parámetros!$C$15)/(1-F224),0)</f>
        <v>1555</v>
      </c>
      <c r="J224" s="13" t="n">
        <f aca="false">MAX(ROUNDUP((E224+Parámetros!$B$8)/(1-F224),0),Parámetros!$B$7)</f>
        <v>1512</v>
      </c>
      <c r="K224" s="13" t="n">
        <f aca="false">IF(G224&lt;Parámetros!$B$13,G224,IF(H224&lt;Parámetros!$B$14,H224,IF(I224&lt;Parámetros!$B$15,I224,J224)))</f>
        <v>1512</v>
      </c>
      <c r="L224" s="12"/>
      <c r="M224" s="12"/>
      <c r="N224" s="13" t="n">
        <f aca="false">IF(AND(ISNUMBER(M224),M224-Parámetros!$B$6&gt;=K224),M224-Parámetros!$B$6,K224)</f>
        <v>1512</v>
      </c>
      <c r="O224" s="3" t="str">
        <f aca="false">IF(ISNUMBER(M224),N224/M224-1,"")</f>
        <v/>
      </c>
      <c r="P224" s="13" t="n">
        <f aca="false">VLOOKUP(N224,Parámetros!$A$13:$C$16,3,TRUE())</f>
        <v>0</v>
      </c>
      <c r="Q224" s="13" t="n">
        <f aca="false">IF(N224&gt;=Parámetros!$B$7,Parámetros!$B$8,0)</f>
        <v>0</v>
      </c>
      <c r="R224" s="13" t="n">
        <f aca="false">N224*(1-F224)-P224-Q224</f>
        <v>1300.32</v>
      </c>
      <c r="S224" s="13" t="n">
        <f aca="false">R224-E224</f>
        <v>0.819999999999936</v>
      </c>
    </row>
    <row r="225" customFormat="false" ht="15" hidden="false" customHeight="false" outlineLevel="0" collapsed="false">
      <c r="A225" s="8" t="s">
        <v>2510</v>
      </c>
      <c r="B225" s="10" t="str">
        <f aca="false">'Layout Mercado Libre'!C225</f>
        <v>Indarzona Indometacina Dexametasona 25/0.5 mg 30 Cápsulas</v>
      </c>
      <c r="C225" s="10" t="str">
        <f aca="false">IFERROR(LEFT('Layout Mercado Libre'!E225,FIND(" &gt; ",'Layout Mercado Libre'!E225)-1),"")</f>
        <v>Salud y Equipamiento Médico</v>
      </c>
      <c r="D225" s="12" t="n">
        <v>56.5</v>
      </c>
      <c r="E225" s="13" t="n">
        <f aca="false">D225+Parámetros!$B$5</f>
        <v>60.5</v>
      </c>
      <c r="F225" s="3" t="n">
        <f aca="false">IF(C225="",Parámetros!$B$9,IFERROR(VLOOKUP(C225,Parámetros!$A$20:$B$23,2,FALSE()),Parámetros!$B$9))</f>
        <v>0.14</v>
      </c>
      <c r="G225" s="13" t="n">
        <f aca="false">ROUNDUP((E225+Parámetros!$C$13)/(1-F225),0)</f>
        <v>100</v>
      </c>
      <c r="H225" s="13" t="n">
        <f aca="false">ROUNDUP((E225+Parámetros!$C$14)/(1-F225),0)</f>
        <v>106</v>
      </c>
      <c r="I225" s="13" t="n">
        <f aca="false">ROUNDUP((E225+Parámetros!$C$15)/(1-F225),0)</f>
        <v>114</v>
      </c>
      <c r="J225" s="13" t="n">
        <f aca="false">MAX(ROUNDUP((E225+Parámetros!$B$8)/(1-F225),0),Parámetros!$B$7)</f>
        <v>299</v>
      </c>
      <c r="K225" s="13" t="n">
        <f aca="false">IF(G225&lt;Parámetros!$B$13,G225,IF(H225&lt;Parámetros!$B$14,H225,IF(I225&lt;Parámetros!$B$15,I225,J225)))</f>
        <v>106</v>
      </c>
      <c r="L225" s="12"/>
      <c r="M225" s="12"/>
      <c r="N225" s="13" t="n">
        <f aca="false">IF(AND(ISNUMBER(M225),M225-Parámetros!$B$6&gt;=K225),M225-Parámetros!$B$6,K225)</f>
        <v>106</v>
      </c>
      <c r="O225" s="3" t="str">
        <f aca="false">IF(ISNUMBER(M225),N225/M225-1,"")</f>
        <v/>
      </c>
      <c r="P225" s="13" t="n">
        <f aca="false">VLOOKUP(N225,Parámetros!$A$13:$C$16,3,TRUE())</f>
        <v>30</v>
      </c>
      <c r="Q225" s="13" t="n">
        <f aca="false">IF(N225&gt;=Parámetros!$B$7,Parámetros!$B$8,0)</f>
        <v>0</v>
      </c>
      <c r="R225" s="13" t="n">
        <f aca="false">N225*(1-F225)-P225-Q225</f>
        <v>61.16</v>
      </c>
      <c r="S225" s="13" t="n">
        <f aca="false">R225-E225</f>
        <v>0.659999999999997</v>
      </c>
    </row>
    <row r="226" customFormat="false" ht="15" hidden="false" customHeight="false" outlineLevel="0" collapsed="false">
      <c r="A226" s="8" t="s">
        <v>2520</v>
      </c>
      <c r="B226" s="10" t="str">
        <f aca="false">'Layout Mercado Libre'!C226</f>
        <v>Vartalon Compositum Glucosamina Condroitina 30 Sobres Limón</v>
      </c>
      <c r="C226" s="10" t="str">
        <f aca="false">IFERROR(LEFT('Layout Mercado Libre'!E226,FIND(" &gt; ",'Layout Mercado Libre'!E226)-1),"")</f>
        <v>Salud y Equipamiento Médico</v>
      </c>
      <c r="D226" s="12" t="n">
        <v>1023.32</v>
      </c>
      <c r="E226" s="13" t="n">
        <f aca="false">D226+Parámetros!$B$5</f>
        <v>1027.32</v>
      </c>
      <c r="F226" s="3" t="n">
        <f aca="false">IF(C226="",Parámetros!$B$9,IFERROR(VLOOKUP(C226,Parámetros!$A$20:$B$23,2,FALSE()),Parámetros!$B$9))</f>
        <v>0.14</v>
      </c>
      <c r="G226" s="13" t="n">
        <f aca="false">ROUNDUP((E226+Parámetros!$C$13)/(1-F226),0)</f>
        <v>1224</v>
      </c>
      <c r="H226" s="13" t="n">
        <f aca="false">ROUNDUP((E226+Parámetros!$C$14)/(1-F226),0)</f>
        <v>1230</v>
      </c>
      <c r="I226" s="13" t="n">
        <f aca="false">ROUNDUP((E226+Parámetros!$C$15)/(1-F226),0)</f>
        <v>1238</v>
      </c>
      <c r="J226" s="13" t="n">
        <f aca="false">MAX(ROUNDUP((E226+Parámetros!$B$8)/(1-F226),0),Parámetros!$B$7)</f>
        <v>1195</v>
      </c>
      <c r="K226" s="13" t="n">
        <f aca="false">IF(G226&lt;Parámetros!$B$13,G226,IF(H226&lt;Parámetros!$B$14,H226,IF(I226&lt;Parámetros!$B$15,I226,J226)))</f>
        <v>1195</v>
      </c>
      <c r="L226" s="12"/>
      <c r="M226" s="12"/>
      <c r="N226" s="13" t="n">
        <f aca="false">IF(AND(ISNUMBER(M226),M226-Parámetros!$B$6&gt;=K226),M226-Parámetros!$B$6,K226)</f>
        <v>1195</v>
      </c>
      <c r="O226" s="3" t="str">
        <f aca="false">IF(ISNUMBER(M226),N226/M226-1,"")</f>
        <v/>
      </c>
      <c r="P226" s="13" t="n">
        <f aca="false">VLOOKUP(N226,Parámetros!$A$13:$C$16,3,TRUE())</f>
        <v>0</v>
      </c>
      <c r="Q226" s="13" t="n">
        <f aca="false">IF(N226&gt;=Parámetros!$B$7,Parámetros!$B$8,0)</f>
        <v>0</v>
      </c>
      <c r="R226" s="13" t="n">
        <f aca="false">N226*(1-F226)-P226-Q226</f>
        <v>1027.7</v>
      </c>
      <c r="S226" s="13" t="n">
        <f aca="false">R226-E226</f>
        <v>0.379999999999882</v>
      </c>
    </row>
    <row r="227" customFormat="false" ht="15" hidden="false" customHeight="false" outlineLevel="0" collapsed="false">
      <c r="A227" s="8" t="s">
        <v>2531</v>
      </c>
      <c r="B227" s="10" t="str">
        <f aca="false">'Layout Mercado Libre'!C227</f>
        <v>Theraflu Td Sabor Limón Paracetamol Fenilefrina 10 Sobres</v>
      </c>
      <c r="C227" s="10" t="str">
        <f aca="false">IFERROR(LEFT('Layout Mercado Libre'!E227,FIND(" &gt; ",'Layout Mercado Libre'!E227)-1),"")</f>
        <v>Salud y Equipamiento Médico</v>
      </c>
      <c r="D227" s="12" t="n">
        <v>170.23</v>
      </c>
      <c r="E227" s="13" t="n">
        <f aca="false">D227+Parámetros!$B$5</f>
        <v>174.23</v>
      </c>
      <c r="F227" s="3" t="n">
        <f aca="false">IF(C227="",Parámetros!$B$9,IFERROR(VLOOKUP(C227,Parámetros!$A$20:$B$23,2,FALSE()),Parámetros!$B$9))</f>
        <v>0.14</v>
      </c>
      <c r="G227" s="13" t="n">
        <f aca="false">ROUNDUP((E227+Parámetros!$C$13)/(1-F227),0)</f>
        <v>232</v>
      </c>
      <c r="H227" s="13" t="n">
        <f aca="false">ROUNDUP((E227+Parámetros!$C$14)/(1-F227),0)</f>
        <v>238</v>
      </c>
      <c r="I227" s="13" t="n">
        <f aca="false">ROUNDUP((E227+Parámetros!$C$15)/(1-F227),0)</f>
        <v>246</v>
      </c>
      <c r="J227" s="13" t="n">
        <f aca="false">MAX(ROUNDUP((E227+Parámetros!$B$8)/(1-F227),0),Parámetros!$B$7)</f>
        <v>299</v>
      </c>
      <c r="K227" s="13" t="n">
        <f aca="false">IF(G227&lt;Parámetros!$B$13,G227,IF(H227&lt;Parámetros!$B$14,H227,IF(I227&lt;Parámetros!$B$15,I227,J227)))</f>
        <v>246</v>
      </c>
      <c r="L227" s="12"/>
      <c r="M227" s="12"/>
      <c r="N227" s="13" t="n">
        <f aca="false">IF(AND(ISNUMBER(M227),M227-Parámetros!$B$6&gt;=K227),M227-Parámetros!$B$6,K227)</f>
        <v>246</v>
      </c>
      <c r="O227" s="3" t="str">
        <f aca="false">IF(ISNUMBER(M227),N227/M227-1,"")</f>
        <v/>
      </c>
      <c r="P227" s="13" t="n">
        <f aca="false">VLOOKUP(N227,Parámetros!$A$13:$C$16,3,TRUE())</f>
        <v>37</v>
      </c>
      <c r="Q227" s="13" t="n">
        <f aca="false">IF(N227&gt;=Parámetros!$B$7,Parámetros!$B$8,0)</f>
        <v>0</v>
      </c>
      <c r="R227" s="13" t="n">
        <f aca="false">N227*(1-F227)-P227-Q227</f>
        <v>174.56</v>
      </c>
      <c r="S227" s="13" t="n">
        <f aca="false">R227-E227</f>
        <v>0.330000000000013</v>
      </c>
    </row>
    <row r="228" customFormat="false" ht="15" hidden="false" customHeight="false" outlineLevel="0" collapsed="false">
      <c r="A228" s="8" t="s">
        <v>2543</v>
      </c>
      <c r="B228" s="10" t="str">
        <f aca="false">'Layout Mercado Libre'!C228</f>
        <v>Zaditen Ofta Ketotifeno 0.025% Gotas Oftálmicas 5 ml</v>
      </c>
      <c r="C228" s="10" t="str">
        <f aca="false">IFERROR(LEFT('Layout Mercado Libre'!E228,FIND(" &gt; ",'Layout Mercado Libre'!E228)-1),"")</f>
        <v>Salud y Equipamiento Médico</v>
      </c>
      <c r="D228" s="12" t="n">
        <v>644.68</v>
      </c>
      <c r="E228" s="13" t="n">
        <f aca="false">D228+Parámetros!$B$5</f>
        <v>648.68</v>
      </c>
      <c r="F228" s="3" t="n">
        <f aca="false">IF(C228="",Parámetros!$B$9,IFERROR(VLOOKUP(C228,Parámetros!$A$20:$B$23,2,FALSE()),Parámetros!$B$9))</f>
        <v>0.14</v>
      </c>
      <c r="G228" s="13" t="n">
        <f aca="false">ROUNDUP((E228+Parámetros!$C$13)/(1-F228),0)</f>
        <v>784</v>
      </c>
      <c r="H228" s="13" t="n">
        <f aca="false">ROUNDUP((E228+Parámetros!$C$14)/(1-F228),0)</f>
        <v>790</v>
      </c>
      <c r="I228" s="13" t="n">
        <f aca="false">ROUNDUP((E228+Parámetros!$C$15)/(1-F228),0)</f>
        <v>798</v>
      </c>
      <c r="J228" s="13" t="n">
        <f aca="false">MAX(ROUNDUP((E228+Parámetros!$B$8)/(1-F228),0),Parámetros!$B$7)</f>
        <v>755</v>
      </c>
      <c r="K228" s="13" t="n">
        <f aca="false">IF(G228&lt;Parámetros!$B$13,G228,IF(H228&lt;Parámetros!$B$14,H228,IF(I228&lt;Parámetros!$B$15,I228,J228)))</f>
        <v>755</v>
      </c>
      <c r="L228" s="12"/>
      <c r="M228" s="12"/>
      <c r="N228" s="13" t="n">
        <f aca="false">IF(AND(ISNUMBER(M228),M228-Parámetros!$B$6&gt;=K228),M228-Parámetros!$B$6,K228)</f>
        <v>755</v>
      </c>
      <c r="O228" s="3" t="str">
        <f aca="false">IF(ISNUMBER(M228),N228/M228-1,"")</f>
        <v/>
      </c>
      <c r="P228" s="13" t="n">
        <f aca="false">VLOOKUP(N228,Parámetros!$A$13:$C$16,3,TRUE())</f>
        <v>0</v>
      </c>
      <c r="Q228" s="13" t="n">
        <f aca="false">IF(N228&gt;=Parámetros!$B$7,Parámetros!$B$8,0)</f>
        <v>0</v>
      </c>
      <c r="R228" s="13" t="n">
        <f aca="false">N228*(1-F228)-P228-Q228</f>
        <v>649.3</v>
      </c>
      <c r="S228" s="13" t="n">
        <f aca="false">R228-E228</f>
        <v>0.620000000000005</v>
      </c>
    </row>
    <row r="229" customFormat="false" ht="15" hidden="false" customHeight="false" outlineLevel="0" collapsed="false">
      <c r="A229" s="8" t="s">
        <v>2557</v>
      </c>
      <c r="B229" s="10" t="str">
        <f aca="false">'Layout Mercado Libre'!C229</f>
        <v>Jarabe Vick 44 Todo Tipo de Tos Cereza 120 ml</v>
      </c>
      <c r="C229" s="10" t="str">
        <f aca="false">IFERROR(LEFT('Layout Mercado Libre'!E229,FIND(" &gt; ",'Layout Mercado Libre'!E229)-1),"")</f>
        <v>Salud y Equipamiento Médico</v>
      </c>
      <c r="D229" s="12" t="n">
        <v>115.28</v>
      </c>
      <c r="E229" s="13" t="n">
        <f aca="false">D229+Parámetros!$B$5</f>
        <v>119.28</v>
      </c>
      <c r="F229" s="3" t="n">
        <f aca="false">IF(C229="",Parámetros!$B$9,IFERROR(VLOOKUP(C229,Parámetros!$A$20:$B$23,2,FALSE()),Parámetros!$B$9))</f>
        <v>0.14</v>
      </c>
      <c r="G229" s="13" t="n">
        <f aca="false">ROUNDUP((E229+Parámetros!$C$13)/(1-F229),0)</f>
        <v>168</v>
      </c>
      <c r="H229" s="13" t="n">
        <f aca="false">ROUNDUP((E229+Parámetros!$C$14)/(1-F229),0)</f>
        <v>174</v>
      </c>
      <c r="I229" s="13" t="n">
        <f aca="false">ROUNDUP((E229+Parámetros!$C$15)/(1-F229),0)</f>
        <v>182</v>
      </c>
      <c r="J229" s="13" t="n">
        <f aca="false">MAX(ROUNDUP((E229+Parámetros!$B$8)/(1-F229),0),Parámetros!$B$7)</f>
        <v>299</v>
      </c>
      <c r="K229" s="13" t="n">
        <f aca="false">IF(G229&lt;Parámetros!$B$13,G229,IF(H229&lt;Parámetros!$B$14,H229,IF(I229&lt;Parámetros!$B$15,I229,J229)))</f>
        <v>182</v>
      </c>
      <c r="L229" s="12"/>
      <c r="M229" s="12"/>
      <c r="N229" s="13" t="n">
        <f aca="false">IF(AND(ISNUMBER(M229),M229-Parámetros!$B$6&gt;=K229),M229-Parámetros!$B$6,K229)</f>
        <v>182</v>
      </c>
      <c r="O229" s="3" t="str">
        <f aca="false">IF(ISNUMBER(M229),N229/M229-1,"")</f>
        <v/>
      </c>
      <c r="P229" s="13" t="n">
        <f aca="false">VLOOKUP(N229,Parámetros!$A$13:$C$16,3,TRUE())</f>
        <v>37</v>
      </c>
      <c r="Q229" s="13" t="n">
        <f aca="false">IF(N229&gt;=Parámetros!$B$7,Parámetros!$B$8,0)</f>
        <v>0</v>
      </c>
      <c r="R229" s="13" t="n">
        <f aca="false">N229*(1-F229)-P229-Q229</f>
        <v>119.52</v>
      </c>
      <c r="S229" s="13" t="n">
        <f aca="false">R229-E229</f>
        <v>0.240000000000009</v>
      </c>
    </row>
    <row r="230" customFormat="false" ht="15" hidden="false" customHeight="false" outlineLevel="0" collapsed="false">
      <c r="A230" s="8" t="s">
        <v>2568</v>
      </c>
      <c r="B230" s="10" t="str">
        <f aca="false">'Layout Mercado Libre'!C230</f>
        <v>Gavindo N Gabapentina Tiamina Cianocobalamina 30 Cápsulas</v>
      </c>
      <c r="C230" s="10" t="str">
        <f aca="false">IFERROR(LEFT('Layout Mercado Libre'!E230,FIND(" &gt; ",'Layout Mercado Libre'!E230)-1),"")</f>
        <v>Salud y Equipamiento Médico</v>
      </c>
      <c r="D230" s="12" t="n">
        <v>869.01</v>
      </c>
      <c r="E230" s="13" t="n">
        <f aca="false">D230+Parámetros!$B$5</f>
        <v>873.01</v>
      </c>
      <c r="F230" s="3" t="n">
        <f aca="false">IF(C230="",Parámetros!$B$9,IFERROR(VLOOKUP(C230,Parámetros!$A$20:$B$23,2,FALSE()),Parámetros!$B$9))</f>
        <v>0.14</v>
      </c>
      <c r="G230" s="13" t="n">
        <f aca="false">ROUNDUP((E230+Parámetros!$C$13)/(1-F230),0)</f>
        <v>1045</v>
      </c>
      <c r="H230" s="13" t="n">
        <f aca="false">ROUNDUP((E230+Parámetros!$C$14)/(1-F230),0)</f>
        <v>1051</v>
      </c>
      <c r="I230" s="13" t="n">
        <f aca="false">ROUNDUP((E230+Parámetros!$C$15)/(1-F230),0)</f>
        <v>1059</v>
      </c>
      <c r="J230" s="13" t="n">
        <f aca="false">MAX(ROUNDUP((E230+Parámetros!$B$8)/(1-F230),0),Parámetros!$B$7)</f>
        <v>1016</v>
      </c>
      <c r="K230" s="13" t="n">
        <f aca="false">IF(G230&lt;Parámetros!$B$13,G230,IF(H230&lt;Parámetros!$B$14,H230,IF(I230&lt;Parámetros!$B$15,I230,J230)))</f>
        <v>1016</v>
      </c>
      <c r="L230" s="12"/>
      <c r="M230" s="12"/>
      <c r="N230" s="13" t="n">
        <f aca="false">IF(AND(ISNUMBER(M230),M230-Parámetros!$B$6&gt;=K230),M230-Parámetros!$B$6,K230)</f>
        <v>1016</v>
      </c>
      <c r="O230" s="3" t="str">
        <f aca="false">IF(ISNUMBER(M230),N230/M230-1,"")</f>
        <v/>
      </c>
      <c r="P230" s="13" t="n">
        <f aca="false">VLOOKUP(N230,Parámetros!$A$13:$C$16,3,TRUE())</f>
        <v>0</v>
      </c>
      <c r="Q230" s="13" t="n">
        <f aca="false">IF(N230&gt;=Parámetros!$B$7,Parámetros!$B$8,0)</f>
        <v>0</v>
      </c>
      <c r="R230" s="13" t="n">
        <f aca="false">N230*(1-F230)-P230-Q230</f>
        <v>873.76</v>
      </c>
      <c r="S230" s="13" t="n">
        <f aca="false">R230-E230</f>
        <v>0.75</v>
      </c>
    </row>
    <row r="231" customFormat="false" ht="15" hidden="false" customHeight="false" outlineLevel="0" collapsed="false">
      <c r="A231" s="8" t="s">
        <v>2579</v>
      </c>
      <c r="B231" s="10" t="str">
        <f aca="false">'Layout Mercado Libre'!C231</f>
        <v>Materna Vitaminas y Minerales 30 Tabletas</v>
      </c>
      <c r="C231" s="10" t="str">
        <f aca="false">IFERROR(LEFT('Layout Mercado Libre'!E231,FIND(" &gt; ",'Layout Mercado Libre'!E231)-1),"")</f>
        <v>Salud y Equipamiento Médico</v>
      </c>
      <c r="D231" s="12" t="n">
        <v>313.83</v>
      </c>
      <c r="E231" s="13" t="n">
        <f aca="false">D231+Parámetros!$B$5</f>
        <v>317.83</v>
      </c>
      <c r="F231" s="3" t="n">
        <f aca="false">IF(C231="",Parámetros!$B$9,IFERROR(VLOOKUP(C231,Parámetros!$A$20:$B$23,2,FALSE()),Parámetros!$B$9))</f>
        <v>0.14</v>
      </c>
      <c r="G231" s="13" t="n">
        <f aca="false">ROUNDUP((E231+Parámetros!$C$13)/(1-F231),0)</f>
        <v>399</v>
      </c>
      <c r="H231" s="13" t="n">
        <f aca="false">ROUNDUP((E231+Parámetros!$C$14)/(1-F231),0)</f>
        <v>405</v>
      </c>
      <c r="I231" s="13" t="n">
        <f aca="false">ROUNDUP((E231+Parámetros!$C$15)/(1-F231),0)</f>
        <v>413</v>
      </c>
      <c r="J231" s="13" t="n">
        <f aca="false">MAX(ROUNDUP((E231+Parámetros!$B$8)/(1-F231),0),Parámetros!$B$7)</f>
        <v>370</v>
      </c>
      <c r="K231" s="13" t="n">
        <f aca="false">IF(G231&lt;Parámetros!$B$13,G231,IF(H231&lt;Parámetros!$B$14,H231,IF(I231&lt;Parámetros!$B$15,I231,J231)))</f>
        <v>370</v>
      </c>
      <c r="L231" s="12"/>
      <c r="M231" s="12"/>
      <c r="N231" s="13" t="n">
        <f aca="false">IF(AND(ISNUMBER(M231),M231-Parámetros!$B$6&gt;=K231),M231-Parámetros!$B$6,K231)</f>
        <v>370</v>
      </c>
      <c r="O231" s="3" t="str">
        <f aca="false">IF(ISNUMBER(M231),N231/M231-1,"")</f>
        <v/>
      </c>
      <c r="P231" s="13" t="n">
        <f aca="false">VLOOKUP(N231,Parámetros!$A$13:$C$16,3,TRUE())</f>
        <v>0</v>
      </c>
      <c r="Q231" s="13" t="n">
        <f aca="false">IF(N231&gt;=Parámetros!$B$7,Parámetros!$B$8,0)</f>
        <v>0</v>
      </c>
      <c r="R231" s="13" t="n">
        <f aca="false">N231*(1-F231)-P231-Q231</f>
        <v>318.2</v>
      </c>
      <c r="S231" s="13" t="n">
        <f aca="false">R231-E231</f>
        <v>0.370000000000005</v>
      </c>
    </row>
    <row r="232" customFormat="false" ht="15" hidden="false" customHeight="false" outlineLevel="0" collapsed="false">
      <c r="A232" s="8" t="s">
        <v>2589</v>
      </c>
      <c r="B232" s="10" t="str">
        <f aca="false">'Layout Mercado Libre'!C232</f>
        <v>Alcohol Etílico Dibar 96° 500 ml Caja 24 Piezas</v>
      </c>
      <c r="C232" s="10" t="str">
        <f aca="false">IFERROR(LEFT('Layout Mercado Libre'!E232,FIND(" &gt; ",'Layout Mercado Libre'!E232)-1),"")</f>
        <v>Salud y Equipamiento Médico</v>
      </c>
      <c r="D232" s="12" t="n">
        <v>489.79</v>
      </c>
      <c r="E232" s="13" t="n">
        <f aca="false">D232+Parámetros!$B$5</f>
        <v>493.79</v>
      </c>
      <c r="F232" s="3" t="n">
        <f aca="false">IF(C232="",Parámetros!$B$9,IFERROR(VLOOKUP(C232,Parámetros!$A$20:$B$23,2,FALSE()),Parámetros!$B$9))</f>
        <v>0.14</v>
      </c>
      <c r="G232" s="13" t="n">
        <f aca="false">ROUNDUP((E232+Parámetros!$C$13)/(1-F232),0)</f>
        <v>604</v>
      </c>
      <c r="H232" s="13" t="n">
        <f aca="false">ROUNDUP((E232+Parámetros!$C$14)/(1-F232),0)</f>
        <v>610</v>
      </c>
      <c r="I232" s="13" t="n">
        <f aca="false">ROUNDUP((E232+Parámetros!$C$15)/(1-F232),0)</f>
        <v>618</v>
      </c>
      <c r="J232" s="13" t="n">
        <f aca="false">MAX(ROUNDUP((E232+Parámetros!$B$8)/(1-F232),0),Parámetros!$B$7)</f>
        <v>575</v>
      </c>
      <c r="K232" s="13" t="n">
        <f aca="false">IF(G232&lt;Parámetros!$B$13,G232,IF(H232&lt;Parámetros!$B$14,H232,IF(I232&lt;Parámetros!$B$15,I232,J232)))</f>
        <v>575</v>
      </c>
      <c r="L232" s="12"/>
      <c r="M232" s="12"/>
      <c r="N232" s="13" t="n">
        <f aca="false">IF(AND(ISNUMBER(M232),M232-Parámetros!$B$6&gt;=K232),M232-Parámetros!$B$6,K232)</f>
        <v>575</v>
      </c>
      <c r="O232" s="3" t="str">
        <f aca="false">IF(ISNUMBER(M232),N232/M232-1,"")</f>
        <v/>
      </c>
      <c r="P232" s="13" t="n">
        <f aca="false">VLOOKUP(N232,Parámetros!$A$13:$C$16,3,TRUE())</f>
        <v>0</v>
      </c>
      <c r="Q232" s="13" t="n">
        <f aca="false">IF(N232&gt;=Parámetros!$B$7,Parámetros!$B$8,0)</f>
        <v>0</v>
      </c>
      <c r="R232" s="13" t="n">
        <f aca="false">N232*(1-F232)-P232-Q232</f>
        <v>494.5</v>
      </c>
      <c r="S232" s="13" t="n">
        <f aca="false">R232-E232</f>
        <v>0.70999999999998</v>
      </c>
    </row>
    <row r="233" customFormat="false" ht="15" hidden="false" customHeight="false" outlineLevel="0" collapsed="false">
      <c r="A233" s="8" t="s">
        <v>2598</v>
      </c>
      <c r="B233" s="10" t="str">
        <f aca="false">'Layout Mercado Libre'!C233</f>
        <v>Desenfriol D Antigripal 30 Tabletas</v>
      </c>
      <c r="C233" s="10" t="str">
        <f aca="false">IFERROR(LEFT('Layout Mercado Libre'!E233,FIND(" &gt; ",'Layout Mercado Libre'!E233)-1),"")</f>
        <v>Salud y Equipamiento Médico</v>
      </c>
      <c r="D233" s="12" t="n">
        <v>60.75</v>
      </c>
      <c r="E233" s="13" t="n">
        <f aca="false">D233+Parámetros!$B$5</f>
        <v>64.75</v>
      </c>
      <c r="F233" s="3" t="n">
        <f aca="false">IF(C233="",Parámetros!$B$9,IFERROR(VLOOKUP(C233,Parámetros!$A$20:$B$23,2,FALSE()),Parámetros!$B$9))</f>
        <v>0.14</v>
      </c>
      <c r="G233" s="13" t="n">
        <f aca="false">ROUNDUP((E233+Parámetros!$C$13)/(1-F233),0)</f>
        <v>105</v>
      </c>
      <c r="H233" s="13" t="n">
        <f aca="false">ROUNDUP((E233+Parámetros!$C$14)/(1-F233),0)</f>
        <v>111</v>
      </c>
      <c r="I233" s="13" t="n">
        <f aca="false">ROUNDUP((E233+Parámetros!$C$15)/(1-F233),0)</f>
        <v>119</v>
      </c>
      <c r="J233" s="13" t="n">
        <f aca="false">MAX(ROUNDUP((E233+Parámetros!$B$8)/(1-F233),0),Parámetros!$B$7)</f>
        <v>299</v>
      </c>
      <c r="K233" s="13" t="n">
        <f aca="false">IF(G233&lt;Parámetros!$B$13,G233,IF(H233&lt;Parámetros!$B$14,H233,IF(I233&lt;Parámetros!$B$15,I233,J233)))</f>
        <v>111</v>
      </c>
      <c r="L233" s="12"/>
      <c r="M233" s="12"/>
      <c r="N233" s="13" t="n">
        <f aca="false">IF(AND(ISNUMBER(M233),M233-Parámetros!$B$6&gt;=K233),M233-Parámetros!$B$6,K233)</f>
        <v>111</v>
      </c>
      <c r="O233" s="3" t="str">
        <f aca="false">IF(ISNUMBER(M233),N233/M233-1,"")</f>
        <v/>
      </c>
      <c r="P233" s="13" t="n">
        <f aca="false">VLOOKUP(N233,Parámetros!$A$13:$C$16,3,TRUE())</f>
        <v>30</v>
      </c>
      <c r="Q233" s="13" t="n">
        <f aca="false">IF(N233&gt;=Parámetros!$B$7,Parámetros!$B$8,0)</f>
        <v>0</v>
      </c>
      <c r="R233" s="13" t="n">
        <f aca="false">N233*(1-F233)-P233-Q233</f>
        <v>65.46</v>
      </c>
      <c r="S233" s="13" t="n">
        <f aca="false">R233-E233</f>
        <v>0.709999999999994</v>
      </c>
    </row>
    <row r="234" customFormat="false" ht="15" hidden="false" customHeight="false" outlineLevel="0" collapsed="false">
      <c r="A234" s="8" t="s">
        <v>2609</v>
      </c>
      <c r="B234" s="10" t="str">
        <f aca="false">'Layout Mercado Libre'!C234</f>
        <v>Prueba de Embarazo Clearblue Plus 1 Prueba</v>
      </c>
      <c r="C234" s="10" t="str">
        <f aca="false">IFERROR(LEFT('Layout Mercado Libre'!E234,FIND(" &gt; ",'Layout Mercado Libre'!E234)-1),"")</f>
        <v>Salud y Equipamiento Médico</v>
      </c>
      <c r="D234" s="12" t="n">
        <v>73.41</v>
      </c>
      <c r="E234" s="13" t="n">
        <f aca="false">D234+Parámetros!$B$5</f>
        <v>77.41</v>
      </c>
      <c r="F234" s="3" t="n">
        <f aca="false">IF(C234="",Parámetros!$B$9,IFERROR(VLOOKUP(C234,Parámetros!$A$20:$B$23,2,FALSE()),Parámetros!$B$9))</f>
        <v>0.14</v>
      </c>
      <c r="G234" s="13" t="n">
        <f aca="false">ROUNDUP((E234+Parámetros!$C$13)/(1-F234),0)</f>
        <v>120</v>
      </c>
      <c r="H234" s="13" t="n">
        <f aca="false">ROUNDUP((E234+Parámetros!$C$14)/(1-F234),0)</f>
        <v>125</v>
      </c>
      <c r="I234" s="13" t="n">
        <f aca="false">ROUNDUP((E234+Parámetros!$C$15)/(1-F234),0)</f>
        <v>134</v>
      </c>
      <c r="J234" s="13" t="n">
        <f aca="false">MAX(ROUNDUP((E234+Parámetros!$B$8)/(1-F234),0),Parámetros!$B$7)</f>
        <v>299</v>
      </c>
      <c r="K234" s="13" t="n">
        <f aca="false">IF(G234&lt;Parámetros!$B$13,G234,IF(H234&lt;Parámetros!$B$14,H234,IF(I234&lt;Parámetros!$B$15,I234,J234)))</f>
        <v>125</v>
      </c>
      <c r="L234" s="12"/>
      <c r="M234" s="12"/>
      <c r="N234" s="13" t="n">
        <f aca="false">IF(AND(ISNUMBER(M234),M234-Parámetros!$B$6&gt;=K234),M234-Parámetros!$B$6,K234)</f>
        <v>125</v>
      </c>
      <c r="O234" s="3" t="str">
        <f aca="false">IF(ISNUMBER(M234),N234/M234-1,"")</f>
        <v/>
      </c>
      <c r="P234" s="13" t="n">
        <f aca="false">VLOOKUP(N234,Parámetros!$A$13:$C$16,3,TRUE())</f>
        <v>30</v>
      </c>
      <c r="Q234" s="13" t="n">
        <f aca="false">IF(N234&gt;=Parámetros!$B$7,Parámetros!$B$8,0)</f>
        <v>0</v>
      </c>
      <c r="R234" s="13" t="n">
        <f aca="false">N234*(1-F234)-P234-Q234</f>
        <v>77.5</v>
      </c>
      <c r="S234" s="13" t="n">
        <f aca="false">R234-E234</f>
        <v>0.0900000000000034</v>
      </c>
    </row>
    <row r="235" customFormat="false" ht="15" hidden="false" customHeight="false" outlineLevel="0" collapsed="false">
      <c r="A235" s="8" t="s">
        <v>2620</v>
      </c>
      <c r="B235" s="10" t="str">
        <f aca="false">'Layout Mercado Libre'!C235</f>
        <v>Hemosin-K Oral Carbazocromo Menadiona 25/5 mg 32 Tabletas</v>
      </c>
      <c r="C235" s="10" t="str">
        <f aca="false">IFERROR(LEFT('Layout Mercado Libre'!E235,FIND(" &gt; ",'Layout Mercado Libre'!E235)-1),"")</f>
        <v>Salud y Equipamiento Médico</v>
      </c>
      <c r="D235" s="12" t="n">
        <v>419.13</v>
      </c>
      <c r="E235" s="13" t="n">
        <f aca="false">D235+Parámetros!$B$5</f>
        <v>423.13</v>
      </c>
      <c r="F235" s="3" t="n">
        <f aca="false">IF(C235="",Parámetros!$B$9,IFERROR(VLOOKUP(C235,Parámetros!$A$20:$B$23,2,FALSE()),Parámetros!$B$9))</f>
        <v>0.14</v>
      </c>
      <c r="G235" s="13" t="n">
        <f aca="false">ROUNDUP((E235+Parámetros!$C$13)/(1-F235),0)</f>
        <v>522</v>
      </c>
      <c r="H235" s="13" t="n">
        <f aca="false">ROUNDUP((E235+Parámetros!$C$14)/(1-F235),0)</f>
        <v>527</v>
      </c>
      <c r="I235" s="13" t="n">
        <f aca="false">ROUNDUP((E235+Parámetros!$C$15)/(1-F235),0)</f>
        <v>536</v>
      </c>
      <c r="J235" s="13" t="n">
        <f aca="false">MAX(ROUNDUP((E235+Parámetros!$B$8)/(1-F235),0),Parámetros!$B$7)</f>
        <v>493</v>
      </c>
      <c r="K235" s="13" t="n">
        <f aca="false">IF(G235&lt;Parámetros!$B$13,G235,IF(H235&lt;Parámetros!$B$14,H235,IF(I235&lt;Parámetros!$B$15,I235,J235)))</f>
        <v>493</v>
      </c>
      <c r="L235" s="12"/>
      <c r="M235" s="12"/>
      <c r="N235" s="13" t="n">
        <f aca="false">IF(AND(ISNUMBER(M235),M235-Parámetros!$B$6&gt;=K235),M235-Parámetros!$B$6,K235)</f>
        <v>493</v>
      </c>
      <c r="O235" s="3" t="str">
        <f aca="false">IF(ISNUMBER(M235),N235/M235-1,"")</f>
        <v/>
      </c>
      <c r="P235" s="13" t="n">
        <f aca="false">VLOOKUP(N235,Parámetros!$A$13:$C$16,3,TRUE())</f>
        <v>0</v>
      </c>
      <c r="Q235" s="13" t="n">
        <f aca="false">IF(N235&gt;=Parámetros!$B$7,Parámetros!$B$8,0)</f>
        <v>0</v>
      </c>
      <c r="R235" s="13" t="n">
        <f aca="false">N235*(1-F235)-P235-Q235</f>
        <v>423.98</v>
      </c>
      <c r="S235" s="13" t="n">
        <f aca="false">R235-E235</f>
        <v>0.850000000000023</v>
      </c>
    </row>
    <row r="236" customFormat="false" ht="15" hidden="false" customHeight="false" outlineLevel="0" collapsed="false">
      <c r="A236" s="8" t="s">
        <v>2630</v>
      </c>
      <c r="B236" s="10" t="str">
        <f aca="false">'Layout Mercado Libre'!C236</f>
        <v>Bepanthen Pomada Dexpantenol 5% Protectora 100 g</v>
      </c>
      <c r="C236" s="10" t="str">
        <f aca="false">IFERROR(LEFT('Layout Mercado Libre'!E236,FIND(" &gt; ",'Layout Mercado Libre'!E236)-1),"")</f>
        <v>Salud y Equipamiento Médico</v>
      </c>
      <c r="D236" s="12" t="n">
        <v>131.67</v>
      </c>
      <c r="E236" s="13" t="n">
        <f aca="false">D236+Parámetros!$B$5</f>
        <v>135.67</v>
      </c>
      <c r="F236" s="3" t="n">
        <f aca="false">IF(C236="",Parámetros!$B$9,IFERROR(VLOOKUP(C236,Parámetros!$A$20:$B$23,2,FALSE()),Parámetros!$B$9))</f>
        <v>0.14</v>
      </c>
      <c r="G236" s="13" t="n">
        <f aca="false">ROUNDUP((E236+Parámetros!$C$13)/(1-F236),0)</f>
        <v>187</v>
      </c>
      <c r="H236" s="13" t="n">
        <f aca="false">ROUNDUP((E236+Parámetros!$C$14)/(1-F236),0)</f>
        <v>193</v>
      </c>
      <c r="I236" s="13" t="n">
        <f aca="false">ROUNDUP((E236+Parámetros!$C$15)/(1-F236),0)</f>
        <v>201</v>
      </c>
      <c r="J236" s="13" t="n">
        <f aca="false">MAX(ROUNDUP((E236+Parámetros!$B$8)/(1-F236),0),Parámetros!$B$7)</f>
        <v>299</v>
      </c>
      <c r="K236" s="13" t="n">
        <f aca="false">IF(G236&lt;Parámetros!$B$13,G236,IF(H236&lt;Parámetros!$B$14,H236,IF(I236&lt;Parámetros!$B$15,I236,J236)))</f>
        <v>201</v>
      </c>
      <c r="L236" s="12"/>
      <c r="M236" s="12"/>
      <c r="N236" s="13" t="n">
        <f aca="false">IF(AND(ISNUMBER(M236),M236-Parámetros!$B$6&gt;=K236),M236-Parámetros!$B$6,K236)</f>
        <v>201</v>
      </c>
      <c r="O236" s="3" t="str">
        <f aca="false">IF(ISNUMBER(M236),N236/M236-1,"")</f>
        <v/>
      </c>
      <c r="P236" s="13" t="n">
        <f aca="false">VLOOKUP(N236,Parámetros!$A$13:$C$16,3,TRUE())</f>
        <v>37</v>
      </c>
      <c r="Q236" s="13" t="n">
        <f aca="false">IF(N236&gt;=Parámetros!$B$7,Parámetros!$B$8,0)</f>
        <v>0</v>
      </c>
      <c r="R236" s="13" t="n">
        <f aca="false">N236*(1-F236)-P236-Q236</f>
        <v>135.86</v>
      </c>
      <c r="S236" s="13" t="n">
        <f aca="false">R236-E236</f>
        <v>0.189999999999998</v>
      </c>
    </row>
    <row r="237" customFormat="false" ht="15" hidden="false" customHeight="false" outlineLevel="0" collapsed="false">
      <c r="A237" s="8" t="s">
        <v>2640</v>
      </c>
      <c r="B237" s="10" t="str">
        <f aca="false">'Layout Mercado Libre'!C237</f>
        <v>Glucovance Metformina Glibenclamida 500/5 mg 60 Tabletas</v>
      </c>
      <c r="C237" s="10" t="str">
        <f aca="false">IFERROR(LEFT('Layout Mercado Libre'!E237,FIND(" &gt; ",'Layout Mercado Libre'!E237)-1),"")</f>
        <v>Salud y Equipamiento Médico</v>
      </c>
      <c r="D237" s="12" t="n">
        <v>562.81</v>
      </c>
      <c r="E237" s="13" t="n">
        <f aca="false">D237+Parámetros!$B$5</f>
        <v>566.81</v>
      </c>
      <c r="F237" s="3" t="n">
        <f aca="false">IF(C237="",Parámetros!$B$9,IFERROR(VLOOKUP(C237,Parámetros!$A$20:$B$23,2,FALSE()),Parámetros!$B$9))</f>
        <v>0.14</v>
      </c>
      <c r="G237" s="13" t="n">
        <f aca="false">ROUNDUP((E237+Parámetros!$C$13)/(1-F237),0)</f>
        <v>689</v>
      </c>
      <c r="H237" s="13" t="n">
        <f aca="false">ROUNDUP((E237+Parámetros!$C$14)/(1-F237),0)</f>
        <v>694</v>
      </c>
      <c r="I237" s="13" t="n">
        <f aca="false">ROUNDUP((E237+Parámetros!$C$15)/(1-F237),0)</f>
        <v>703</v>
      </c>
      <c r="J237" s="13" t="n">
        <f aca="false">MAX(ROUNDUP((E237+Parámetros!$B$8)/(1-F237),0),Parámetros!$B$7)</f>
        <v>660</v>
      </c>
      <c r="K237" s="13" t="n">
        <f aca="false">IF(G237&lt;Parámetros!$B$13,G237,IF(H237&lt;Parámetros!$B$14,H237,IF(I237&lt;Parámetros!$B$15,I237,J237)))</f>
        <v>660</v>
      </c>
      <c r="L237" s="12"/>
      <c r="M237" s="12"/>
      <c r="N237" s="13" t="n">
        <f aca="false">IF(AND(ISNUMBER(M237),M237-Parámetros!$B$6&gt;=K237),M237-Parámetros!$B$6,K237)</f>
        <v>660</v>
      </c>
      <c r="O237" s="3" t="str">
        <f aca="false">IF(ISNUMBER(M237),N237/M237-1,"")</f>
        <v/>
      </c>
      <c r="P237" s="13" t="n">
        <f aca="false">VLOOKUP(N237,Parámetros!$A$13:$C$16,3,TRUE())</f>
        <v>0</v>
      </c>
      <c r="Q237" s="13" t="n">
        <f aca="false">IF(N237&gt;=Parámetros!$B$7,Parámetros!$B$8,0)</f>
        <v>0</v>
      </c>
      <c r="R237" s="13" t="n">
        <f aca="false">N237*(1-F237)-P237-Q237</f>
        <v>567.6</v>
      </c>
      <c r="S237" s="13" t="n">
        <f aca="false">R237-E237</f>
        <v>0.790000000000077</v>
      </c>
    </row>
    <row r="238" customFormat="false" ht="15" hidden="false" customHeight="false" outlineLevel="0" collapsed="false">
      <c r="A238" s="8" t="s">
        <v>2650</v>
      </c>
      <c r="B238" s="10" t="str">
        <f aca="false">'Layout Mercado Libre'!C238</f>
        <v>Concor Bisoprolol 2.5 mg 30 Tabletas</v>
      </c>
      <c r="C238" s="10" t="str">
        <f aca="false">IFERROR(LEFT('Layout Mercado Libre'!E238,FIND(" &gt; ",'Layout Mercado Libre'!E238)-1),"")</f>
        <v>Salud y Equipamiento Médico</v>
      </c>
      <c r="D238" s="12" t="n">
        <v>398.32</v>
      </c>
      <c r="E238" s="13" t="n">
        <f aca="false">D238+Parámetros!$B$5</f>
        <v>402.32</v>
      </c>
      <c r="F238" s="3" t="n">
        <f aca="false">IF(C238="",Parámetros!$B$9,IFERROR(VLOOKUP(C238,Parámetros!$A$20:$B$23,2,FALSE()),Parámetros!$B$9))</f>
        <v>0.14</v>
      </c>
      <c r="G238" s="13" t="n">
        <f aca="false">ROUNDUP((E238+Parámetros!$C$13)/(1-F238),0)</f>
        <v>497</v>
      </c>
      <c r="H238" s="13" t="n">
        <f aca="false">ROUNDUP((E238+Parámetros!$C$14)/(1-F238),0)</f>
        <v>503</v>
      </c>
      <c r="I238" s="13" t="n">
        <f aca="false">ROUNDUP((E238+Parámetros!$C$15)/(1-F238),0)</f>
        <v>511</v>
      </c>
      <c r="J238" s="13" t="n">
        <f aca="false">MAX(ROUNDUP((E238+Parámetros!$B$8)/(1-F238),0),Parámetros!$B$7)</f>
        <v>468</v>
      </c>
      <c r="K238" s="13" t="n">
        <f aca="false">IF(G238&lt;Parámetros!$B$13,G238,IF(H238&lt;Parámetros!$B$14,H238,IF(I238&lt;Parámetros!$B$15,I238,J238)))</f>
        <v>468</v>
      </c>
      <c r="L238" s="12"/>
      <c r="M238" s="12"/>
      <c r="N238" s="13" t="n">
        <f aca="false">IF(AND(ISNUMBER(M238),M238-Parámetros!$B$6&gt;=K238),M238-Parámetros!$B$6,K238)</f>
        <v>468</v>
      </c>
      <c r="O238" s="3" t="str">
        <f aca="false">IF(ISNUMBER(M238),N238/M238-1,"")</f>
        <v/>
      </c>
      <c r="P238" s="13" t="n">
        <f aca="false">VLOOKUP(N238,Parámetros!$A$13:$C$16,3,TRUE())</f>
        <v>0</v>
      </c>
      <c r="Q238" s="13" t="n">
        <f aca="false">IF(N238&gt;=Parámetros!$B$7,Parámetros!$B$8,0)</f>
        <v>0</v>
      </c>
      <c r="R238" s="13" t="n">
        <f aca="false">N238*(1-F238)-P238-Q238</f>
        <v>402.48</v>
      </c>
      <c r="S238" s="13" t="n">
        <f aca="false">R238-E238</f>
        <v>0.160000000000025</v>
      </c>
    </row>
    <row r="239" customFormat="false" ht="15" hidden="false" customHeight="false" outlineLevel="0" collapsed="false">
      <c r="A239" s="8" t="s">
        <v>2659</v>
      </c>
      <c r="B239" s="10" t="str">
        <f aca="false">'Layout Mercado Libre'!C239</f>
        <v>Clamoxin 12h Amoxicilina Clavulanato 875/125 mg 10 Tabletas</v>
      </c>
      <c r="C239" s="10" t="str">
        <f aca="false">IFERROR(LEFT('Layout Mercado Libre'!E239,FIND(" &gt; ",'Layout Mercado Libre'!E239)-1),"")</f>
        <v>Salud y Equipamiento Médico</v>
      </c>
      <c r="D239" s="12" t="n">
        <v>55.96</v>
      </c>
      <c r="E239" s="13" t="n">
        <f aca="false">D239+Parámetros!$B$5</f>
        <v>59.96</v>
      </c>
      <c r="F239" s="3" t="n">
        <f aca="false">IF(C239="",Parámetros!$B$9,IFERROR(VLOOKUP(C239,Parámetros!$A$20:$B$23,2,FALSE()),Parámetros!$B$9))</f>
        <v>0.14</v>
      </c>
      <c r="G239" s="13" t="n">
        <f aca="false">ROUNDUP((E239+Parámetros!$C$13)/(1-F239),0)</f>
        <v>99</v>
      </c>
      <c r="H239" s="13" t="n">
        <f aca="false">ROUNDUP((E239+Parámetros!$C$14)/(1-F239),0)</f>
        <v>105</v>
      </c>
      <c r="I239" s="13" t="n">
        <f aca="false">ROUNDUP((E239+Parámetros!$C$15)/(1-F239),0)</f>
        <v>113</v>
      </c>
      <c r="J239" s="13" t="n">
        <f aca="false">MAX(ROUNDUP((E239+Parámetros!$B$8)/(1-F239),0),Parámetros!$B$7)</f>
        <v>299</v>
      </c>
      <c r="K239" s="13" t="n">
        <f aca="false">IF(G239&lt;Parámetros!$B$13,G239,IF(H239&lt;Parámetros!$B$14,H239,IF(I239&lt;Parámetros!$B$15,I239,J239)))</f>
        <v>105</v>
      </c>
      <c r="L239" s="12"/>
      <c r="M239" s="12"/>
      <c r="N239" s="13" t="n">
        <f aca="false">IF(AND(ISNUMBER(M239),M239-Parámetros!$B$6&gt;=K239),M239-Parámetros!$B$6,K239)</f>
        <v>105</v>
      </c>
      <c r="O239" s="3" t="str">
        <f aca="false">IF(ISNUMBER(M239),N239/M239-1,"")</f>
        <v/>
      </c>
      <c r="P239" s="13" t="n">
        <f aca="false">VLOOKUP(N239,Parámetros!$A$13:$C$16,3,TRUE())</f>
        <v>30</v>
      </c>
      <c r="Q239" s="13" t="n">
        <f aca="false">IF(N239&gt;=Parámetros!$B$7,Parámetros!$B$8,0)</f>
        <v>0</v>
      </c>
      <c r="R239" s="13" t="n">
        <f aca="false">N239*(1-F239)-P239-Q239</f>
        <v>60.3</v>
      </c>
      <c r="S239" s="13" t="n">
        <f aca="false">R239-E239</f>
        <v>0.339999999999996</v>
      </c>
    </row>
    <row r="240" customFormat="false" ht="15" hidden="false" customHeight="false" outlineLevel="0" collapsed="false">
      <c r="A240" s="8" t="s">
        <v>2673</v>
      </c>
      <c r="B240" s="10" t="str">
        <f aca="false">'Layout Mercado Libre'!C240</f>
        <v>Tiaminal B12 Trivalente A.P. 30 Cápsulas</v>
      </c>
      <c r="C240" s="10" t="str">
        <f aca="false">IFERROR(LEFT('Layout Mercado Libre'!E240,FIND(" &gt; ",'Layout Mercado Libre'!E240)-1),"")</f>
        <v>Salud y Equipamiento Médico</v>
      </c>
      <c r="D240" s="12" t="n">
        <v>307.45</v>
      </c>
      <c r="E240" s="13" t="n">
        <f aca="false">D240+Parámetros!$B$5</f>
        <v>311.45</v>
      </c>
      <c r="F240" s="3" t="n">
        <f aca="false">IF(C240="",Parámetros!$B$9,IFERROR(VLOOKUP(C240,Parámetros!$A$20:$B$23,2,FALSE()),Parámetros!$B$9))</f>
        <v>0.14</v>
      </c>
      <c r="G240" s="13" t="n">
        <f aca="false">ROUNDUP((E240+Parámetros!$C$13)/(1-F240),0)</f>
        <v>392</v>
      </c>
      <c r="H240" s="13" t="n">
        <f aca="false">ROUNDUP((E240+Parámetros!$C$14)/(1-F240),0)</f>
        <v>398</v>
      </c>
      <c r="I240" s="13" t="n">
        <f aca="false">ROUNDUP((E240+Parámetros!$C$15)/(1-F240),0)</f>
        <v>406</v>
      </c>
      <c r="J240" s="13" t="n">
        <f aca="false">MAX(ROUNDUP((E240+Parámetros!$B$8)/(1-F240),0),Parámetros!$B$7)</f>
        <v>363</v>
      </c>
      <c r="K240" s="13" t="n">
        <f aca="false">IF(G240&lt;Parámetros!$B$13,G240,IF(H240&lt;Parámetros!$B$14,H240,IF(I240&lt;Parámetros!$B$15,I240,J240)))</f>
        <v>363</v>
      </c>
      <c r="L240" s="12"/>
      <c r="M240" s="12"/>
      <c r="N240" s="13" t="n">
        <f aca="false">IF(AND(ISNUMBER(M240),M240-Parámetros!$B$6&gt;=K240),M240-Parámetros!$B$6,K240)</f>
        <v>363</v>
      </c>
      <c r="O240" s="3" t="str">
        <f aca="false">IF(ISNUMBER(M240),N240/M240-1,"")</f>
        <v/>
      </c>
      <c r="P240" s="13" t="n">
        <f aca="false">VLOOKUP(N240,Parámetros!$A$13:$C$16,3,TRUE())</f>
        <v>0</v>
      </c>
      <c r="Q240" s="13" t="n">
        <f aca="false">IF(N240&gt;=Parámetros!$B$7,Parámetros!$B$8,0)</f>
        <v>0</v>
      </c>
      <c r="R240" s="13" t="n">
        <f aca="false">N240*(1-F240)-P240-Q240</f>
        <v>312.18</v>
      </c>
      <c r="S240" s="13" t="n">
        <f aca="false">R240-E240</f>
        <v>0.730000000000018</v>
      </c>
    </row>
    <row r="241" customFormat="false" ht="15" hidden="false" customHeight="false" outlineLevel="0" collapsed="false">
      <c r="A241" s="8" t="s">
        <v>2684</v>
      </c>
      <c r="B241" s="10" t="str">
        <f aca="false">'Layout Mercado Libre'!C241</f>
        <v>Sophipren Ofteno Prednisolona 10 mg/ml Gotas Oftálmicas 5 ml</v>
      </c>
      <c r="C241" s="10" t="str">
        <f aca="false">IFERROR(LEFT('Layout Mercado Libre'!E241,FIND(" &gt; ",'Layout Mercado Libre'!E241)-1),"")</f>
        <v>Salud y Equipamiento Médico</v>
      </c>
      <c r="D241" s="12" t="n">
        <v>360.64</v>
      </c>
      <c r="E241" s="13" t="n">
        <f aca="false">D241+Parámetros!$B$5</f>
        <v>364.64</v>
      </c>
      <c r="F241" s="3" t="n">
        <f aca="false">IF(C241="",Parámetros!$B$9,IFERROR(VLOOKUP(C241,Parámetros!$A$20:$B$23,2,FALSE()),Parámetros!$B$9))</f>
        <v>0.14</v>
      </c>
      <c r="G241" s="13" t="n">
        <f aca="false">ROUNDUP((E241+Parámetros!$C$13)/(1-F241),0)</f>
        <v>454</v>
      </c>
      <c r="H241" s="13" t="n">
        <f aca="false">ROUNDUP((E241+Parámetros!$C$14)/(1-F241),0)</f>
        <v>459</v>
      </c>
      <c r="I241" s="13" t="n">
        <f aca="false">ROUNDUP((E241+Parámetros!$C$15)/(1-F241),0)</f>
        <v>468</v>
      </c>
      <c r="J241" s="13" t="n">
        <f aca="false">MAX(ROUNDUP((E241+Parámetros!$B$8)/(1-F241),0),Parámetros!$B$7)</f>
        <v>424</v>
      </c>
      <c r="K241" s="13" t="n">
        <f aca="false">IF(G241&lt;Parámetros!$B$13,G241,IF(H241&lt;Parámetros!$B$14,H241,IF(I241&lt;Parámetros!$B$15,I241,J241)))</f>
        <v>424</v>
      </c>
      <c r="L241" s="12"/>
      <c r="M241" s="12"/>
      <c r="N241" s="13" t="n">
        <f aca="false">IF(AND(ISNUMBER(M241),M241-Parámetros!$B$6&gt;=K241),M241-Parámetros!$B$6,K241)</f>
        <v>424</v>
      </c>
      <c r="O241" s="3" t="str">
        <f aca="false">IF(ISNUMBER(M241),N241/M241-1,"")</f>
        <v/>
      </c>
      <c r="P241" s="13" t="n">
        <f aca="false">VLOOKUP(N241,Parámetros!$A$13:$C$16,3,TRUE())</f>
        <v>0</v>
      </c>
      <c r="Q241" s="13" t="n">
        <f aca="false">IF(N241&gt;=Parámetros!$B$7,Parámetros!$B$8,0)</f>
        <v>0</v>
      </c>
      <c r="R241" s="13" t="n">
        <f aca="false">N241*(1-F241)-P241-Q241</f>
        <v>364.64</v>
      </c>
      <c r="S241" s="13" t="n">
        <f aca="false">R241-E241</f>
        <v>0</v>
      </c>
    </row>
    <row r="242" customFormat="false" ht="15" hidden="false" customHeight="false" outlineLevel="0" collapsed="false">
      <c r="A242" s="8" t="s">
        <v>2696</v>
      </c>
      <c r="B242" s="10" t="str">
        <f aca="false">'Layout Mercado Libre'!C242</f>
        <v>Tesalon Adulto Tesaperl Benzonatato 100 mg 20 Cápsulas</v>
      </c>
      <c r="C242" s="10" t="str">
        <f aca="false">IFERROR(LEFT('Layout Mercado Libre'!E242,FIND(" &gt; ",'Layout Mercado Libre'!E242)-1),"")</f>
        <v>Salud y Equipamiento Médico</v>
      </c>
      <c r="D242" s="12" t="n">
        <v>146.95</v>
      </c>
      <c r="E242" s="13" t="n">
        <f aca="false">D242+Parámetros!$B$5</f>
        <v>150.95</v>
      </c>
      <c r="F242" s="3" t="n">
        <f aca="false">IF(C242="",Parámetros!$B$9,IFERROR(VLOOKUP(C242,Parámetros!$A$20:$B$23,2,FALSE()),Parámetros!$B$9))</f>
        <v>0.14</v>
      </c>
      <c r="G242" s="13" t="n">
        <f aca="false">ROUNDUP((E242+Parámetros!$C$13)/(1-F242),0)</f>
        <v>205</v>
      </c>
      <c r="H242" s="13" t="n">
        <f aca="false">ROUNDUP((E242+Parámetros!$C$14)/(1-F242),0)</f>
        <v>211</v>
      </c>
      <c r="I242" s="13" t="n">
        <f aca="false">ROUNDUP((E242+Parámetros!$C$15)/(1-F242),0)</f>
        <v>219</v>
      </c>
      <c r="J242" s="13" t="n">
        <f aca="false">MAX(ROUNDUP((E242+Parámetros!$B$8)/(1-F242),0),Parámetros!$B$7)</f>
        <v>299</v>
      </c>
      <c r="K242" s="13" t="n">
        <f aca="false">IF(G242&lt;Parámetros!$B$13,G242,IF(H242&lt;Parámetros!$B$14,H242,IF(I242&lt;Parámetros!$B$15,I242,J242)))</f>
        <v>219</v>
      </c>
      <c r="L242" s="12"/>
      <c r="M242" s="12"/>
      <c r="N242" s="13" t="n">
        <f aca="false">IF(AND(ISNUMBER(M242),M242-Parámetros!$B$6&gt;=K242),M242-Parámetros!$B$6,K242)</f>
        <v>219</v>
      </c>
      <c r="O242" s="3" t="str">
        <f aca="false">IF(ISNUMBER(M242),N242/M242-1,"")</f>
        <v/>
      </c>
      <c r="P242" s="13" t="n">
        <f aca="false">VLOOKUP(N242,Parámetros!$A$13:$C$16,3,TRUE())</f>
        <v>37</v>
      </c>
      <c r="Q242" s="13" t="n">
        <f aca="false">IF(N242&gt;=Parámetros!$B$7,Parámetros!$B$8,0)</f>
        <v>0</v>
      </c>
      <c r="R242" s="13" t="n">
        <f aca="false">N242*(1-F242)-P242-Q242</f>
        <v>151.34</v>
      </c>
      <c r="S242" s="13" t="n">
        <f aca="false">R242-E242</f>
        <v>0.390000000000015</v>
      </c>
    </row>
    <row r="243" customFormat="false" ht="15" hidden="false" customHeight="false" outlineLevel="0" collapsed="false">
      <c r="A243" s="8" t="s">
        <v>2708</v>
      </c>
      <c r="B243" s="10" t="str">
        <f aca="false">'Layout Mercado Libre'!C243</f>
        <v>Vick VapoRub Ungüento 12 g Exhibidor 12 Latas</v>
      </c>
      <c r="C243" s="10" t="str">
        <f aca="false">IFERROR(LEFT('Layout Mercado Libre'!E243,FIND(" &gt; ",'Layout Mercado Libre'!E243)-1),"")</f>
        <v>Salud y Equipamiento Médico</v>
      </c>
      <c r="D243" s="12" t="n">
        <v>353.35</v>
      </c>
      <c r="E243" s="13" t="n">
        <f aca="false">D243+Parámetros!$B$5</f>
        <v>357.35</v>
      </c>
      <c r="F243" s="3" t="n">
        <f aca="false">IF(C243="",Parámetros!$B$9,IFERROR(VLOOKUP(C243,Parámetros!$A$20:$B$23,2,FALSE()),Parámetros!$B$9))</f>
        <v>0.14</v>
      </c>
      <c r="G243" s="13" t="n">
        <f aca="false">ROUNDUP((E243+Parámetros!$C$13)/(1-F243),0)</f>
        <v>445</v>
      </c>
      <c r="H243" s="13" t="n">
        <f aca="false">ROUNDUP((E243+Parámetros!$C$14)/(1-F243),0)</f>
        <v>451</v>
      </c>
      <c r="I243" s="13" t="n">
        <f aca="false">ROUNDUP((E243+Parámetros!$C$15)/(1-F243),0)</f>
        <v>459</v>
      </c>
      <c r="J243" s="13" t="n">
        <f aca="false">MAX(ROUNDUP((E243+Parámetros!$B$8)/(1-F243),0),Parámetros!$B$7)</f>
        <v>416</v>
      </c>
      <c r="K243" s="13" t="n">
        <f aca="false">IF(G243&lt;Parámetros!$B$13,G243,IF(H243&lt;Parámetros!$B$14,H243,IF(I243&lt;Parámetros!$B$15,I243,J243)))</f>
        <v>416</v>
      </c>
      <c r="L243" s="12"/>
      <c r="M243" s="12"/>
      <c r="N243" s="13" t="n">
        <f aca="false">IF(AND(ISNUMBER(M243),M243-Parámetros!$B$6&gt;=K243),M243-Parámetros!$B$6,K243)</f>
        <v>416</v>
      </c>
      <c r="O243" s="3" t="str">
        <f aca="false">IF(ISNUMBER(M243),N243/M243-1,"")</f>
        <v/>
      </c>
      <c r="P243" s="13" t="n">
        <f aca="false">VLOOKUP(N243,Parámetros!$A$13:$C$16,3,TRUE())</f>
        <v>0</v>
      </c>
      <c r="Q243" s="13" t="n">
        <f aca="false">IF(N243&gt;=Parámetros!$B$7,Parámetros!$B$8,0)</f>
        <v>0</v>
      </c>
      <c r="R243" s="13" t="n">
        <f aca="false">N243*(1-F243)-P243-Q243</f>
        <v>357.76</v>
      </c>
      <c r="S243" s="13" t="n">
        <f aca="false">R243-E243</f>
        <v>0.409999999999968</v>
      </c>
    </row>
    <row r="244" customFormat="false" ht="15" hidden="false" customHeight="false" outlineLevel="0" collapsed="false">
      <c r="A244" s="8" t="s">
        <v>2717</v>
      </c>
      <c r="B244" s="10" t="str">
        <f aca="false">'Layout Mercado Libre'!C244</f>
        <v>Alin Dexametasona 8 mg/2 ml Solución Inyectable 1 Ampolleta</v>
      </c>
      <c r="C244" s="10" t="str">
        <f aca="false">IFERROR(LEFT('Layout Mercado Libre'!E244,FIND(" &gt; ",'Layout Mercado Libre'!E244)-1),"")</f>
        <v>Salud y Equipamiento Médico</v>
      </c>
      <c r="D244" s="12" t="n">
        <v>68.25</v>
      </c>
      <c r="E244" s="13" t="n">
        <f aca="false">D244+Parámetros!$B$5</f>
        <v>72.25</v>
      </c>
      <c r="F244" s="3" t="n">
        <f aca="false">IF(C244="",Parámetros!$B$9,IFERROR(VLOOKUP(C244,Parámetros!$A$20:$B$23,2,FALSE()),Parámetros!$B$9))</f>
        <v>0.14</v>
      </c>
      <c r="G244" s="13" t="n">
        <f aca="false">ROUNDUP((E244+Parámetros!$C$13)/(1-F244),0)</f>
        <v>114</v>
      </c>
      <c r="H244" s="13" t="n">
        <f aca="false">ROUNDUP((E244+Parámetros!$C$14)/(1-F244),0)</f>
        <v>119</v>
      </c>
      <c r="I244" s="13" t="n">
        <f aca="false">ROUNDUP((E244+Parámetros!$C$15)/(1-F244),0)</f>
        <v>128</v>
      </c>
      <c r="J244" s="13" t="n">
        <f aca="false">MAX(ROUNDUP((E244+Parámetros!$B$8)/(1-F244),0),Parámetros!$B$7)</f>
        <v>299</v>
      </c>
      <c r="K244" s="13" t="n">
        <f aca="false">IF(G244&lt;Parámetros!$B$13,G244,IF(H244&lt;Parámetros!$B$14,H244,IF(I244&lt;Parámetros!$B$15,I244,J244)))</f>
        <v>119</v>
      </c>
      <c r="L244" s="12"/>
      <c r="M244" s="12"/>
      <c r="N244" s="13" t="n">
        <f aca="false">IF(AND(ISNUMBER(M244),M244-Parámetros!$B$6&gt;=K244),M244-Parámetros!$B$6,K244)</f>
        <v>119</v>
      </c>
      <c r="O244" s="3" t="str">
        <f aca="false">IF(ISNUMBER(M244),N244/M244-1,"")</f>
        <v/>
      </c>
      <c r="P244" s="13" t="n">
        <f aca="false">VLOOKUP(N244,Parámetros!$A$13:$C$16,3,TRUE())</f>
        <v>30</v>
      </c>
      <c r="Q244" s="13" t="n">
        <f aca="false">IF(N244&gt;=Parámetros!$B$7,Parámetros!$B$8,0)</f>
        <v>0</v>
      </c>
      <c r="R244" s="13" t="n">
        <f aca="false">N244*(1-F244)-P244-Q244</f>
        <v>72.34</v>
      </c>
      <c r="S244" s="13" t="n">
        <f aca="false">R244-E244</f>
        <v>0.0900000000000034</v>
      </c>
    </row>
    <row r="245" customFormat="false" ht="15" hidden="false" customHeight="false" outlineLevel="0" collapsed="false">
      <c r="A245" s="8" t="s">
        <v>2730</v>
      </c>
      <c r="B245" s="10" t="str">
        <f aca="false">'Layout Mercado Libre'!C245</f>
        <v>Avapena Cloropiramina 25 mg 20 Tabletas</v>
      </c>
      <c r="C245" s="10" t="str">
        <f aca="false">IFERROR(LEFT('Layout Mercado Libre'!E245,FIND(" &gt; ",'Layout Mercado Libre'!E245)-1),"")</f>
        <v>Salud y Equipamiento Médico</v>
      </c>
      <c r="D245" s="12" t="n">
        <v>243.57</v>
      </c>
      <c r="E245" s="13" t="n">
        <f aca="false">D245+Parámetros!$B$5</f>
        <v>247.57</v>
      </c>
      <c r="F245" s="3" t="n">
        <f aca="false">IF(C245="",Parámetros!$B$9,IFERROR(VLOOKUP(C245,Parámetros!$A$20:$B$23,2,FALSE()),Parámetros!$B$9))</f>
        <v>0.14</v>
      </c>
      <c r="G245" s="13" t="n">
        <f aca="false">ROUNDUP((E245+Parámetros!$C$13)/(1-F245),0)</f>
        <v>317</v>
      </c>
      <c r="H245" s="13" t="n">
        <f aca="false">ROUNDUP((E245+Parámetros!$C$14)/(1-F245),0)</f>
        <v>323</v>
      </c>
      <c r="I245" s="13" t="n">
        <f aca="false">ROUNDUP((E245+Parámetros!$C$15)/(1-F245),0)</f>
        <v>331</v>
      </c>
      <c r="J245" s="13" t="n">
        <f aca="false">MAX(ROUNDUP((E245+Parámetros!$B$8)/(1-F245),0),Parámetros!$B$7)</f>
        <v>299</v>
      </c>
      <c r="K245" s="13" t="n">
        <f aca="false">IF(G245&lt;Parámetros!$B$13,G245,IF(H245&lt;Parámetros!$B$14,H245,IF(I245&lt;Parámetros!$B$15,I245,J245)))</f>
        <v>299</v>
      </c>
      <c r="L245" s="12"/>
      <c r="M245" s="12"/>
      <c r="N245" s="13" t="n">
        <f aca="false">IF(AND(ISNUMBER(M245),M245-Parámetros!$B$6&gt;=K245),M245-Parámetros!$B$6,K245)</f>
        <v>299</v>
      </c>
      <c r="O245" s="3" t="str">
        <f aca="false">IF(ISNUMBER(M245),N245/M245-1,"")</f>
        <v/>
      </c>
      <c r="P245" s="13" t="n">
        <f aca="false">VLOOKUP(N245,Parámetros!$A$13:$C$16,3,TRUE())</f>
        <v>0</v>
      </c>
      <c r="Q245" s="13" t="n">
        <f aca="false">IF(N245&gt;=Parámetros!$B$7,Parámetros!$B$8,0)</f>
        <v>0</v>
      </c>
      <c r="R245" s="13" t="n">
        <f aca="false">N245*(1-F245)-P245-Q245</f>
        <v>257.14</v>
      </c>
      <c r="S245" s="13" t="n">
        <f aca="false">R245-E245</f>
        <v>9.56999999999999</v>
      </c>
    </row>
    <row r="246" customFormat="false" ht="15" hidden="false" customHeight="false" outlineLevel="0" collapsed="false">
      <c r="A246" s="8" t="s">
        <v>2743</v>
      </c>
      <c r="B246" s="10" t="str">
        <f aca="false">'Layout Mercado Libre'!C246</f>
        <v>Lodestar Losartán Potásico 50 mg 30 Tabletas</v>
      </c>
      <c r="C246" s="10" t="str">
        <f aca="false">IFERROR(LEFT('Layout Mercado Libre'!E246,FIND(" &gt; ",'Layout Mercado Libre'!E246)-1),"")</f>
        <v>Salud y Equipamiento Médico</v>
      </c>
      <c r="D246" s="12" t="n">
        <v>522.72</v>
      </c>
      <c r="E246" s="13" t="n">
        <f aca="false">D246+Parámetros!$B$5</f>
        <v>526.72</v>
      </c>
      <c r="F246" s="3" t="n">
        <f aca="false">IF(C246="",Parámetros!$B$9,IFERROR(VLOOKUP(C246,Parámetros!$A$20:$B$23,2,FALSE()),Parámetros!$B$9))</f>
        <v>0.14</v>
      </c>
      <c r="G246" s="13" t="n">
        <f aca="false">ROUNDUP((E246+Parámetros!$C$13)/(1-F246),0)</f>
        <v>642</v>
      </c>
      <c r="H246" s="13" t="n">
        <f aca="false">ROUNDUP((E246+Parámetros!$C$14)/(1-F246),0)</f>
        <v>648</v>
      </c>
      <c r="I246" s="13" t="n">
        <f aca="false">ROUNDUP((E246+Parámetros!$C$15)/(1-F246),0)</f>
        <v>656</v>
      </c>
      <c r="J246" s="13" t="n">
        <f aca="false">MAX(ROUNDUP((E246+Parámetros!$B$8)/(1-F246),0),Parámetros!$B$7)</f>
        <v>613</v>
      </c>
      <c r="K246" s="13" t="n">
        <f aca="false">IF(G246&lt;Parámetros!$B$13,G246,IF(H246&lt;Parámetros!$B$14,H246,IF(I246&lt;Parámetros!$B$15,I246,J246)))</f>
        <v>613</v>
      </c>
      <c r="L246" s="12"/>
      <c r="M246" s="12"/>
      <c r="N246" s="13" t="n">
        <f aca="false">IF(AND(ISNUMBER(M246),M246-Parámetros!$B$6&gt;=K246),M246-Parámetros!$B$6,K246)</f>
        <v>613</v>
      </c>
      <c r="O246" s="3" t="str">
        <f aca="false">IF(ISNUMBER(M246),N246/M246-1,"")</f>
        <v/>
      </c>
      <c r="P246" s="13" t="n">
        <f aca="false">VLOOKUP(N246,Parámetros!$A$13:$C$16,3,TRUE())</f>
        <v>0</v>
      </c>
      <c r="Q246" s="13" t="n">
        <f aca="false">IF(N246&gt;=Parámetros!$B$7,Parámetros!$B$8,0)</f>
        <v>0</v>
      </c>
      <c r="R246" s="13" t="n">
        <f aca="false">N246*(1-F246)-P246-Q246</f>
        <v>527.18</v>
      </c>
      <c r="S246" s="13" t="n">
        <f aca="false">R246-E246</f>
        <v>0.459999999999923</v>
      </c>
    </row>
    <row r="247" customFormat="false" ht="15" hidden="false" customHeight="false" outlineLevel="0" collapsed="false">
      <c r="A247" s="8" t="s">
        <v>2753</v>
      </c>
      <c r="B247" s="10" t="str">
        <f aca="false">'Layout Mercado Libre'!C247</f>
        <v>Somazina Citicolina 500 mg 20 Comprimidos Recubiertos</v>
      </c>
      <c r="C247" s="10" t="str">
        <f aca="false">IFERROR(LEFT('Layout Mercado Libre'!E247,FIND(" &gt; ",'Layout Mercado Libre'!E247)-1),"")</f>
        <v>Salud y Equipamiento Médico</v>
      </c>
      <c r="D247" s="12" t="n">
        <v>797.2</v>
      </c>
      <c r="E247" s="13" t="n">
        <f aca="false">D247+Parámetros!$B$5</f>
        <v>801.2</v>
      </c>
      <c r="F247" s="3" t="n">
        <f aca="false">IF(C247="",Parámetros!$B$9,IFERROR(VLOOKUP(C247,Parámetros!$A$20:$B$23,2,FALSE()),Parámetros!$B$9))</f>
        <v>0.14</v>
      </c>
      <c r="G247" s="13" t="n">
        <f aca="false">ROUNDUP((E247+Parámetros!$C$13)/(1-F247),0)</f>
        <v>961</v>
      </c>
      <c r="H247" s="13" t="n">
        <f aca="false">ROUNDUP((E247+Parámetros!$C$14)/(1-F247),0)</f>
        <v>967</v>
      </c>
      <c r="I247" s="13" t="n">
        <f aca="false">ROUNDUP((E247+Parámetros!$C$15)/(1-F247),0)</f>
        <v>975</v>
      </c>
      <c r="J247" s="13" t="n">
        <f aca="false">MAX(ROUNDUP((E247+Parámetros!$B$8)/(1-F247),0),Parámetros!$B$7)</f>
        <v>932</v>
      </c>
      <c r="K247" s="13" t="n">
        <f aca="false">IF(G247&lt;Parámetros!$B$13,G247,IF(H247&lt;Parámetros!$B$14,H247,IF(I247&lt;Parámetros!$B$15,I247,J247)))</f>
        <v>932</v>
      </c>
      <c r="L247" s="12"/>
      <c r="M247" s="12"/>
      <c r="N247" s="13" t="n">
        <f aca="false">IF(AND(ISNUMBER(M247),M247-Parámetros!$B$6&gt;=K247),M247-Parámetros!$B$6,K247)</f>
        <v>932</v>
      </c>
      <c r="O247" s="3" t="str">
        <f aca="false">IF(ISNUMBER(M247),N247/M247-1,"")</f>
        <v/>
      </c>
      <c r="P247" s="13" t="n">
        <f aca="false">VLOOKUP(N247,Parámetros!$A$13:$C$16,3,TRUE())</f>
        <v>0</v>
      </c>
      <c r="Q247" s="13" t="n">
        <f aca="false">IF(N247&gt;=Parámetros!$B$7,Parámetros!$B$8,0)</f>
        <v>0</v>
      </c>
      <c r="R247" s="13" t="n">
        <f aca="false">N247*(1-F247)-P247-Q247</f>
        <v>801.52</v>
      </c>
      <c r="S247" s="13" t="n">
        <f aca="false">R247-E247</f>
        <v>0.319999999999936</v>
      </c>
    </row>
    <row r="248" customFormat="false" ht="15" hidden="false" customHeight="false" outlineLevel="0" collapsed="false">
      <c r="A248" s="8" t="s">
        <v>2763</v>
      </c>
      <c r="B248" s="10" t="str">
        <f aca="false">'Layout Mercado Libre'!C248</f>
        <v>Ajolotius Jarabe Original con Miel Ajolomiel 250 ml</v>
      </c>
      <c r="C248" s="10" t="str">
        <f aca="false">IFERROR(LEFT('Layout Mercado Libre'!E248,FIND(" &gt; ",'Layout Mercado Libre'!E248)-1),"")</f>
        <v>Salud y Equipamiento Médico</v>
      </c>
      <c r="D248" s="12" t="n">
        <v>39.43</v>
      </c>
      <c r="E248" s="13" t="n">
        <f aca="false">D248+Parámetros!$B$5</f>
        <v>43.43</v>
      </c>
      <c r="F248" s="3" t="n">
        <f aca="false">IF(C248="",Parámetros!$B$9,IFERROR(VLOOKUP(C248,Parámetros!$A$20:$B$23,2,FALSE()),Parámetros!$B$9))</f>
        <v>0.14</v>
      </c>
      <c r="G248" s="13" t="n">
        <f aca="false">ROUNDUP((E248+Parámetros!$C$13)/(1-F248),0)</f>
        <v>80</v>
      </c>
      <c r="H248" s="13" t="n">
        <f aca="false">ROUNDUP((E248+Parámetros!$C$14)/(1-F248),0)</f>
        <v>86</v>
      </c>
      <c r="I248" s="13" t="n">
        <f aca="false">ROUNDUP((E248+Parámetros!$C$15)/(1-F248),0)</f>
        <v>94</v>
      </c>
      <c r="J248" s="13" t="n">
        <f aca="false">MAX(ROUNDUP((E248+Parámetros!$B$8)/(1-F248),0),Parámetros!$B$7)</f>
        <v>299</v>
      </c>
      <c r="K248" s="13" t="n">
        <f aca="false">IF(G248&lt;Parámetros!$B$13,G248,IF(H248&lt;Parámetros!$B$14,H248,IF(I248&lt;Parámetros!$B$15,I248,J248)))</f>
        <v>80</v>
      </c>
      <c r="L248" s="12"/>
      <c r="M248" s="12"/>
      <c r="N248" s="13" t="n">
        <f aca="false">IF(AND(ISNUMBER(M248),M248-Parámetros!$B$6&gt;=K248),M248-Parámetros!$B$6,K248)</f>
        <v>80</v>
      </c>
      <c r="O248" s="3" t="str">
        <f aca="false">IF(ISNUMBER(M248),N248/M248-1,"")</f>
        <v/>
      </c>
      <c r="P248" s="13" t="n">
        <f aca="false">VLOOKUP(N248,Parámetros!$A$13:$C$16,3,TRUE())</f>
        <v>25</v>
      </c>
      <c r="Q248" s="13" t="n">
        <f aca="false">IF(N248&gt;=Parámetros!$B$7,Parámetros!$B$8,0)</f>
        <v>0</v>
      </c>
      <c r="R248" s="13" t="n">
        <f aca="false">N248*(1-F248)-P248-Q248</f>
        <v>43.8</v>
      </c>
      <c r="S248" s="13" t="n">
        <f aca="false">R248-E248</f>
        <v>0.369999999999997</v>
      </c>
    </row>
    <row r="249" customFormat="false" ht="15" hidden="false" customHeight="false" outlineLevel="0" collapsed="false">
      <c r="A249" s="8" t="s">
        <v>2776</v>
      </c>
      <c r="B249" s="10" t="str">
        <f aca="false">'Layout Mercado Libre'!C249</f>
        <v>Tempra Paracetamol 500 mg 10 Tabletas</v>
      </c>
      <c r="C249" s="10" t="str">
        <f aca="false">IFERROR(LEFT('Layout Mercado Libre'!E249,FIND(" &gt; ",'Layout Mercado Libre'!E249)-1),"")</f>
        <v>Salud y Equipamiento Médico</v>
      </c>
      <c r="D249" s="12" t="n">
        <v>50.08</v>
      </c>
      <c r="E249" s="13" t="n">
        <f aca="false">D249+Parámetros!$B$5</f>
        <v>54.08</v>
      </c>
      <c r="F249" s="3" t="n">
        <f aca="false">IF(C249="",Parámetros!$B$9,IFERROR(VLOOKUP(C249,Parámetros!$A$20:$B$23,2,FALSE()),Parámetros!$B$9))</f>
        <v>0.14</v>
      </c>
      <c r="G249" s="13" t="n">
        <f aca="false">ROUNDUP((E249+Parámetros!$C$13)/(1-F249),0)</f>
        <v>92</v>
      </c>
      <c r="H249" s="13" t="n">
        <f aca="false">ROUNDUP((E249+Parámetros!$C$14)/(1-F249),0)</f>
        <v>98</v>
      </c>
      <c r="I249" s="13" t="n">
        <f aca="false">ROUNDUP((E249+Parámetros!$C$15)/(1-F249),0)</f>
        <v>106</v>
      </c>
      <c r="J249" s="13" t="n">
        <f aca="false">MAX(ROUNDUP((E249+Parámetros!$B$8)/(1-F249),0),Parámetros!$B$7)</f>
        <v>299</v>
      </c>
      <c r="K249" s="13" t="n">
        <f aca="false">IF(G249&lt;Parámetros!$B$13,G249,IF(H249&lt;Parámetros!$B$14,H249,IF(I249&lt;Parámetros!$B$15,I249,J249)))</f>
        <v>92</v>
      </c>
      <c r="L249" s="12"/>
      <c r="M249" s="12"/>
      <c r="N249" s="13" t="n">
        <f aca="false">IF(AND(ISNUMBER(M249),M249-Parámetros!$B$6&gt;=K249),M249-Parámetros!$B$6,K249)</f>
        <v>92</v>
      </c>
      <c r="O249" s="3" t="str">
        <f aca="false">IF(ISNUMBER(M249),N249/M249-1,"")</f>
        <v/>
      </c>
      <c r="P249" s="13" t="n">
        <f aca="false">VLOOKUP(N249,Parámetros!$A$13:$C$16,3,TRUE())</f>
        <v>25</v>
      </c>
      <c r="Q249" s="13" t="n">
        <f aca="false">IF(N249&gt;=Parámetros!$B$7,Parámetros!$B$8,0)</f>
        <v>0</v>
      </c>
      <c r="R249" s="13" t="n">
        <f aca="false">N249*(1-F249)-P249-Q249</f>
        <v>54.12</v>
      </c>
      <c r="S249" s="13" t="n">
        <f aca="false">R249-E249</f>
        <v>0.0400000000000063</v>
      </c>
    </row>
    <row r="250" customFormat="false" ht="15" hidden="false" customHeight="false" outlineLevel="0" collapsed="false">
      <c r="A250" s="8" t="s">
        <v>2787</v>
      </c>
      <c r="B250" s="10" t="str">
        <f aca="false">'Layout Mercado Libre'!C250</f>
        <v>Fitoestimulina Crema Tópica 30 g</v>
      </c>
      <c r="C250" s="10" t="str">
        <f aca="false">IFERROR(LEFT('Layout Mercado Libre'!E250,FIND(" &gt; ",'Layout Mercado Libre'!E250)-1),"")</f>
        <v>Salud y Equipamiento Médico</v>
      </c>
      <c r="D250" s="12" t="n">
        <v>278.4</v>
      </c>
      <c r="E250" s="13" t="n">
        <f aca="false">D250+Parámetros!$B$5</f>
        <v>282.4</v>
      </c>
      <c r="F250" s="3" t="n">
        <f aca="false">IF(C250="",Parámetros!$B$9,IFERROR(VLOOKUP(C250,Parámetros!$A$20:$B$23,2,FALSE()),Parámetros!$B$9))</f>
        <v>0.14</v>
      </c>
      <c r="G250" s="13" t="n">
        <f aca="false">ROUNDUP((E250+Parámetros!$C$13)/(1-F250),0)</f>
        <v>358</v>
      </c>
      <c r="H250" s="13" t="n">
        <f aca="false">ROUNDUP((E250+Parámetros!$C$14)/(1-F250),0)</f>
        <v>364</v>
      </c>
      <c r="I250" s="13" t="n">
        <f aca="false">ROUNDUP((E250+Parámetros!$C$15)/(1-F250),0)</f>
        <v>372</v>
      </c>
      <c r="J250" s="13" t="n">
        <f aca="false">MAX(ROUNDUP((E250+Parámetros!$B$8)/(1-F250),0),Parámetros!$B$7)</f>
        <v>329</v>
      </c>
      <c r="K250" s="13" t="n">
        <f aca="false">IF(G250&lt;Parámetros!$B$13,G250,IF(H250&lt;Parámetros!$B$14,H250,IF(I250&lt;Parámetros!$B$15,I250,J250)))</f>
        <v>329</v>
      </c>
      <c r="L250" s="12"/>
      <c r="M250" s="12"/>
      <c r="N250" s="13" t="n">
        <f aca="false">IF(AND(ISNUMBER(M250),M250-Parámetros!$B$6&gt;=K250),M250-Parámetros!$B$6,K250)</f>
        <v>329</v>
      </c>
      <c r="O250" s="3" t="str">
        <f aca="false">IF(ISNUMBER(M250),N250/M250-1,"")</f>
        <v/>
      </c>
      <c r="P250" s="13" t="n">
        <f aca="false">VLOOKUP(N250,Parámetros!$A$13:$C$16,3,TRUE())</f>
        <v>0</v>
      </c>
      <c r="Q250" s="13" t="n">
        <f aca="false">IF(N250&gt;=Parámetros!$B$7,Parámetros!$B$8,0)</f>
        <v>0</v>
      </c>
      <c r="R250" s="13" t="n">
        <f aca="false">N250*(1-F250)-P250-Q250</f>
        <v>282.94</v>
      </c>
      <c r="S250" s="13" t="n">
        <f aca="false">R250-E250</f>
        <v>0.540000000000021</v>
      </c>
    </row>
    <row r="251" customFormat="false" ht="15" hidden="false" customHeight="false" outlineLevel="0" collapsed="false">
      <c r="A251" s="8" t="s">
        <v>2796</v>
      </c>
      <c r="B251" s="10" t="str">
        <f aca="false">'Layout Mercado Libre'!C251</f>
        <v>Fabroven 150/150/100 mg Extracto de Ruscus 30 Cápsulas</v>
      </c>
      <c r="C251" s="10" t="str">
        <f aca="false">IFERROR(LEFT('Layout Mercado Libre'!E251,FIND(" &gt; ",'Layout Mercado Libre'!E251)-1),"")</f>
        <v>Salud y Equipamiento Médico</v>
      </c>
      <c r="D251" s="12" t="n">
        <v>575.27</v>
      </c>
      <c r="E251" s="13" t="n">
        <f aca="false">D251+Parámetros!$B$5</f>
        <v>579.27</v>
      </c>
      <c r="F251" s="3" t="n">
        <f aca="false">IF(C251="",Parámetros!$B$9,IFERROR(VLOOKUP(C251,Parámetros!$A$20:$B$23,2,FALSE()),Parámetros!$B$9))</f>
        <v>0.14</v>
      </c>
      <c r="G251" s="13" t="n">
        <f aca="false">ROUNDUP((E251+Parámetros!$C$13)/(1-F251),0)</f>
        <v>703</v>
      </c>
      <c r="H251" s="13" t="n">
        <f aca="false">ROUNDUP((E251+Parámetros!$C$14)/(1-F251),0)</f>
        <v>709</v>
      </c>
      <c r="I251" s="13" t="n">
        <f aca="false">ROUNDUP((E251+Parámetros!$C$15)/(1-F251),0)</f>
        <v>717</v>
      </c>
      <c r="J251" s="13" t="n">
        <f aca="false">MAX(ROUNDUP((E251+Parámetros!$B$8)/(1-F251),0),Parámetros!$B$7)</f>
        <v>674</v>
      </c>
      <c r="K251" s="13" t="n">
        <f aca="false">IF(G251&lt;Parámetros!$B$13,G251,IF(H251&lt;Parámetros!$B$14,H251,IF(I251&lt;Parámetros!$B$15,I251,J251)))</f>
        <v>674</v>
      </c>
      <c r="L251" s="12"/>
      <c r="M251" s="12"/>
      <c r="N251" s="13" t="n">
        <f aca="false">IF(AND(ISNUMBER(M251),M251-Parámetros!$B$6&gt;=K251),M251-Parámetros!$B$6,K251)</f>
        <v>674</v>
      </c>
      <c r="O251" s="3" t="str">
        <f aca="false">IF(ISNUMBER(M251),N251/M251-1,"")</f>
        <v/>
      </c>
      <c r="P251" s="13" t="n">
        <f aca="false">VLOOKUP(N251,Parámetros!$A$13:$C$16,3,TRUE())</f>
        <v>0</v>
      </c>
      <c r="Q251" s="13" t="n">
        <f aca="false">IF(N251&gt;=Parámetros!$B$7,Parámetros!$B$8,0)</f>
        <v>0</v>
      </c>
      <c r="R251" s="13" t="n">
        <f aca="false">N251*(1-F251)-P251-Q251</f>
        <v>579.64</v>
      </c>
      <c r="S251" s="13" t="n">
        <f aca="false">R251-E251</f>
        <v>0.370000000000005</v>
      </c>
    </row>
    <row r="252" customFormat="false" ht="15" hidden="false" customHeight="false" outlineLevel="0" collapsed="false">
      <c r="A252" s="8" t="s">
        <v>2806</v>
      </c>
      <c r="B252" s="10" t="str">
        <f aca="false">'Layout Mercado Libre'!C252</f>
        <v>Next Tabs Antigripal 10 Tabletas</v>
      </c>
      <c r="C252" s="10" t="str">
        <f aca="false">IFERROR(LEFT('Layout Mercado Libre'!E252,FIND(" &gt; ",'Layout Mercado Libre'!E252)-1),"")</f>
        <v>Salud y Equipamiento Médico</v>
      </c>
      <c r="D252" s="12" t="n">
        <v>22.5</v>
      </c>
      <c r="E252" s="13" t="n">
        <f aca="false">D252+Parámetros!$B$5</f>
        <v>26.5</v>
      </c>
      <c r="F252" s="3" t="n">
        <f aca="false">IF(C252="",Parámetros!$B$9,IFERROR(VLOOKUP(C252,Parámetros!$A$20:$B$23,2,FALSE()),Parámetros!$B$9))</f>
        <v>0.14</v>
      </c>
      <c r="G252" s="13" t="n">
        <f aca="false">ROUNDUP((E252+Parámetros!$C$13)/(1-F252),0)</f>
        <v>60</v>
      </c>
      <c r="H252" s="13" t="n">
        <f aca="false">ROUNDUP((E252+Parámetros!$C$14)/(1-F252),0)</f>
        <v>66</v>
      </c>
      <c r="I252" s="13" t="n">
        <f aca="false">ROUNDUP((E252+Parámetros!$C$15)/(1-F252),0)</f>
        <v>74</v>
      </c>
      <c r="J252" s="13" t="n">
        <f aca="false">MAX(ROUNDUP((E252+Parámetros!$B$8)/(1-F252),0),Parámetros!$B$7)</f>
        <v>299</v>
      </c>
      <c r="K252" s="13" t="n">
        <f aca="false">IF(G252&lt;Parámetros!$B$13,G252,IF(H252&lt;Parámetros!$B$14,H252,IF(I252&lt;Parámetros!$B$15,I252,J252)))</f>
        <v>60</v>
      </c>
      <c r="L252" s="12"/>
      <c r="M252" s="12"/>
      <c r="N252" s="13" t="n">
        <f aca="false">IF(AND(ISNUMBER(M252),M252-Parámetros!$B$6&gt;=K252),M252-Parámetros!$B$6,K252)</f>
        <v>60</v>
      </c>
      <c r="O252" s="3" t="str">
        <f aca="false">IF(ISNUMBER(M252),N252/M252-1,"")</f>
        <v/>
      </c>
      <c r="P252" s="13" t="n">
        <f aca="false">VLOOKUP(N252,Parámetros!$A$13:$C$16,3,TRUE())</f>
        <v>25</v>
      </c>
      <c r="Q252" s="13" t="n">
        <f aca="false">IF(N252&gt;=Parámetros!$B$7,Parámetros!$B$8,0)</f>
        <v>0</v>
      </c>
      <c r="R252" s="13" t="n">
        <f aca="false">N252*(1-F252)-P252-Q252</f>
        <v>26.6</v>
      </c>
      <c r="S252" s="13" t="n">
        <f aca="false">R252-E252</f>
        <v>0.100000000000001</v>
      </c>
    </row>
    <row r="253" customFormat="false" ht="15" hidden="false" customHeight="false" outlineLevel="0" collapsed="false">
      <c r="A253" s="8" t="s">
        <v>2816</v>
      </c>
      <c r="B253" s="10" t="str">
        <f aca="false">'Layout Mercado Libre'!C253</f>
        <v>Lomotil Loperamida 2 mg 8 Tabletas</v>
      </c>
      <c r="C253" s="10" t="str">
        <f aca="false">IFERROR(LEFT('Layout Mercado Libre'!E253,FIND(" &gt; ",'Layout Mercado Libre'!E253)-1),"")</f>
        <v>Salud y Equipamiento Médico</v>
      </c>
      <c r="D253" s="12" t="n">
        <v>143.87</v>
      </c>
      <c r="E253" s="13" t="n">
        <f aca="false">D253+Parámetros!$B$5</f>
        <v>147.87</v>
      </c>
      <c r="F253" s="3" t="n">
        <f aca="false">IF(C253="",Parámetros!$B$9,IFERROR(VLOOKUP(C253,Parámetros!$A$20:$B$23,2,FALSE()),Parámetros!$B$9))</f>
        <v>0.14</v>
      </c>
      <c r="G253" s="13" t="n">
        <f aca="false">ROUNDUP((E253+Parámetros!$C$13)/(1-F253),0)</f>
        <v>202</v>
      </c>
      <c r="H253" s="13" t="n">
        <f aca="false">ROUNDUP((E253+Parámetros!$C$14)/(1-F253),0)</f>
        <v>207</v>
      </c>
      <c r="I253" s="13" t="n">
        <f aca="false">ROUNDUP((E253+Parámetros!$C$15)/(1-F253),0)</f>
        <v>215</v>
      </c>
      <c r="J253" s="13" t="n">
        <f aca="false">MAX(ROUNDUP((E253+Parámetros!$B$8)/(1-F253),0),Parámetros!$B$7)</f>
        <v>299</v>
      </c>
      <c r="K253" s="13" t="n">
        <f aca="false">IF(G253&lt;Parámetros!$B$13,G253,IF(H253&lt;Parámetros!$B$14,H253,IF(I253&lt;Parámetros!$B$15,I253,J253)))</f>
        <v>215</v>
      </c>
      <c r="L253" s="12"/>
      <c r="M253" s="12"/>
      <c r="N253" s="13" t="n">
        <f aca="false">IF(AND(ISNUMBER(M253),M253-Parámetros!$B$6&gt;=K253),M253-Parámetros!$B$6,K253)</f>
        <v>215</v>
      </c>
      <c r="O253" s="3" t="str">
        <f aca="false">IF(ISNUMBER(M253),N253/M253-1,"")</f>
        <v/>
      </c>
      <c r="P253" s="13" t="n">
        <f aca="false">VLOOKUP(N253,Parámetros!$A$13:$C$16,3,TRUE())</f>
        <v>37</v>
      </c>
      <c r="Q253" s="13" t="n">
        <f aca="false">IF(N253&gt;=Parámetros!$B$7,Parámetros!$B$8,0)</f>
        <v>0</v>
      </c>
      <c r="R253" s="13" t="n">
        <f aca="false">N253*(1-F253)-P253-Q253</f>
        <v>147.9</v>
      </c>
      <c r="S253" s="13" t="n">
        <f aca="false">R253-E253</f>
        <v>0.0300000000000011</v>
      </c>
    </row>
    <row r="254" customFormat="false" ht="15" hidden="false" customHeight="false" outlineLevel="0" collapsed="false">
      <c r="A254" s="8" t="s">
        <v>2826</v>
      </c>
      <c r="B254" s="10" t="str">
        <f aca="false">'Layout Mercado Libre'!C254</f>
        <v>Recoverón N Ungüento Acexamato Neomicina 40 g</v>
      </c>
      <c r="C254" s="10" t="str">
        <f aca="false">IFERROR(LEFT('Layout Mercado Libre'!E254,FIND(" &gt; ",'Layout Mercado Libre'!E254)-1),"")</f>
        <v>Salud y Equipamiento Médico</v>
      </c>
      <c r="D254" s="12" t="n">
        <v>456.56</v>
      </c>
      <c r="E254" s="13" t="n">
        <f aca="false">D254+Parámetros!$B$5</f>
        <v>460.56</v>
      </c>
      <c r="F254" s="3" t="n">
        <f aca="false">IF(C254="",Parámetros!$B$9,IFERROR(VLOOKUP(C254,Parámetros!$A$20:$B$23,2,FALSE()),Parámetros!$B$9))</f>
        <v>0.14</v>
      </c>
      <c r="G254" s="13" t="n">
        <f aca="false">ROUNDUP((E254+Parámetros!$C$13)/(1-F254),0)</f>
        <v>565</v>
      </c>
      <c r="H254" s="13" t="n">
        <f aca="false">ROUNDUP((E254+Parámetros!$C$14)/(1-F254),0)</f>
        <v>571</v>
      </c>
      <c r="I254" s="13" t="n">
        <f aca="false">ROUNDUP((E254+Parámetros!$C$15)/(1-F254),0)</f>
        <v>579</v>
      </c>
      <c r="J254" s="13" t="n">
        <f aca="false">MAX(ROUNDUP((E254+Parámetros!$B$8)/(1-F254),0),Parámetros!$B$7)</f>
        <v>536</v>
      </c>
      <c r="K254" s="13" t="n">
        <f aca="false">IF(G254&lt;Parámetros!$B$13,G254,IF(H254&lt;Parámetros!$B$14,H254,IF(I254&lt;Parámetros!$B$15,I254,J254)))</f>
        <v>536</v>
      </c>
      <c r="L254" s="12"/>
      <c r="M254" s="12"/>
      <c r="N254" s="13" t="n">
        <f aca="false">IF(AND(ISNUMBER(M254),M254-Parámetros!$B$6&gt;=K254),M254-Parámetros!$B$6,K254)</f>
        <v>536</v>
      </c>
      <c r="O254" s="3" t="str">
        <f aca="false">IF(ISNUMBER(M254),N254/M254-1,"")</f>
        <v/>
      </c>
      <c r="P254" s="13" t="n">
        <f aca="false">VLOOKUP(N254,Parámetros!$A$13:$C$16,3,TRUE())</f>
        <v>0</v>
      </c>
      <c r="Q254" s="13" t="n">
        <f aca="false">IF(N254&gt;=Parámetros!$B$7,Parámetros!$B$8,0)</f>
        <v>0</v>
      </c>
      <c r="R254" s="13" t="n">
        <f aca="false">N254*(1-F254)-P254-Q254</f>
        <v>460.96</v>
      </c>
      <c r="S254" s="13" t="n">
        <f aca="false">R254-E254</f>
        <v>0.399999999999977</v>
      </c>
    </row>
    <row r="255" customFormat="false" ht="15" hidden="false" customHeight="false" outlineLevel="0" collapsed="false">
      <c r="A255" s="8" t="s">
        <v>2836</v>
      </c>
      <c r="B255" s="10" t="str">
        <f aca="false">'Layout Mercado Libre'!C255</f>
        <v>Cuerpo Amarillo Fuerte Progesterona 50 mg/2 ml 6 Ampolletas</v>
      </c>
      <c r="C255" s="10" t="str">
        <f aca="false">IFERROR(LEFT('Layout Mercado Libre'!E255,FIND(" &gt; ",'Layout Mercado Libre'!E255)-1),"")</f>
        <v>Salud y Equipamiento Médico</v>
      </c>
      <c r="D255" s="12" t="n">
        <v>677.16</v>
      </c>
      <c r="E255" s="13" t="n">
        <f aca="false">D255+Parámetros!$B$5</f>
        <v>681.16</v>
      </c>
      <c r="F255" s="3" t="n">
        <f aca="false">IF(C255="",Parámetros!$B$9,IFERROR(VLOOKUP(C255,Parámetros!$A$20:$B$23,2,FALSE()),Parámetros!$B$9))</f>
        <v>0.14</v>
      </c>
      <c r="G255" s="13" t="n">
        <f aca="false">ROUNDUP((E255+Parámetros!$C$13)/(1-F255),0)</f>
        <v>822</v>
      </c>
      <c r="H255" s="13" t="n">
        <f aca="false">ROUNDUP((E255+Parámetros!$C$14)/(1-F255),0)</f>
        <v>827</v>
      </c>
      <c r="I255" s="13" t="n">
        <f aca="false">ROUNDUP((E255+Parámetros!$C$15)/(1-F255),0)</f>
        <v>836</v>
      </c>
      <c r="J255" s="13" t="n">
        <f aca="false">MAX(ROUNDUP((E255+Parámetros!$B$8)/(1-F255),0),Parámetros!$B$7)</f>
        <v>793</v>
      </c>
      <c r="K255" s="13" t="n">
        <f aca="false">IF(G255&lt;Parámetros!$B$13,G255,IF(H255&lt;Parámetros!$B$14,H255,IF(I255&lt;Parámetros!$B$15,I255,J255)))</f>
        <v>793</v>
      </c>
      <c r="L255" s="12"/>
      <c r="M255" s="12"/>
      <c r="N255" s="13" t="n">
        <f aca="false">IF(AND(ISNUMBER(M255),M255-Parámetros!$B$6&gt;=K255),M255-Parámetros!$B$6,K255)</f>
        <v>793</v>
      </c>
      <c r="O255" s="3" t="str">
        <f aca="false">IF(ISNUMBER(M255),N255/M255-1,"")</f>
        <v/>
      </c>
      <c r="P255" s="13" t="n">
        <f aca="false">VLOOKUP(N255,Parámetros!$A$13:$C$16,3,TRUE())</f>
        <v>0</v>
      </c>
      <c r="Q255" s="13" t="n">
        <f aca="false">IF(N255&gt;=Parámetros!$B$7,Parámetros!$B$8,0)</f>
        <v>0</v>
      </c>
      <c r="R255" s="13" t="n">
        <f aca="false">N255*(1-F255)-P255-Q255</f>
        <v>681.98</v>
      </c>
      <c r="S255" s="13" t="n">
        <f aca="false">R255-E255</f>
        <v>0.82000000000005</v>
      </c>
    </row>
    <row r="256" customFormat="false" ht="15" hidden="false" customHeight="false" outlineLevel="0" collapsed="false">
      <c r="A256" s="8" t="s">
        <v>2846</v>
      </c>
      <c r="B256" s="10" t="str">
        <f aca="false">'Layout Mercado Libre'!C256</f>
        <v>Desenfriol-ito Plus Antigripal Masticable 24 Tabletas</v>
      </c>
      <c r="C256" s="10" t="str">
        <f aca="false">IFERROR(LEFT('Layout Mercado Libre'!E256,FIND(" &gt; ",'Layout Mercado Libre'!E256)-1),"")</f>
        <v>Salud y Equipamiento Médico</v>
      </c>
      <c r="D256" s="12" t="n">
        <v>56.42</v>
      </c>
      <c r="E256" s="13" t="n">
        <f aca="false">D256+Parámetros!$B$5</f>
        <v>60.42</v>
      </c>
      <c r="F256" s="3" t="n">
        <f aca="false">IF(C256="",Parámetros!$B$9,IFERROR(VLOOKUP(C256,Parámetros!$A$20:$B$23,2,FALSE()),Parámetros!$B$9))</f>
        <v>0.14</v>
      </c>
      <c r="G256" s="13" t="n">
        <f aca="false">ROUNDUP((E256+Parámetros!$C$13)/(1-F256),0)</f>
        <v>100</v>
      </c>
      <c r="H256" s="13" t="n">
        <f aca="false">ROUNDUP((E256+Parámetros!$C$14)/(1-F256),0)</f>
        <v>106</v>
      </c>
      <c r="I256" s="13" t="n">
        <f aca="false">ROUNDUP((E256+Parámetros!$C$15)/(1-F256),0)</f>
        <v>114</v>
      </c>
      <c r="J256" s="13" t="n">
        <f aca="false">MAX(ROUNDUP((E256+Parámetros!$B$8)/(1-F256),0),Parámetros!$B$7)</f>
        <v>299</v>
      </c>
      <c r="K256" s="13" t="n">
        <f aca="false">IF(G256&lt;Parámetros!$B$13,G256,IF(H256&lt;Parámetros!$B$14,H256,IF(I256&lt;Parámetros!$B$15,I256,J256)))</f>
        <v>106</v>
      </c>
      <c r="L256" s="12"/>
      <c r="M256" s="12"/>
      <c r="N256" s="13" t="n">
        <f aca="false">IF(AND(ISNUMBER(M256),M256-Parámetros!$B$6&gt;=K256),M256-Parámetros!$B$6,K256)</f>
        <v>106</v>
      </c>
      <c r="O256" s="3" t="str">
        <f aca="false">IF(ISNUMBER(M256),N256/M256-1,"")</f>
        <v/>
      </c>
      <c r="P256" s="13" t="n">
        <f aca="false">VLOOKUP(N256,Parámetros!$A$13:$C$16,3,TRUE())</f>
        <v>30</v>
      </c>
      <c r="Q256" s="13" t="n">
        <f aca="false">IF(N256&gt;=Parámetros!$B$7,Parámetros!$B$8,0)</f>
        <v>0</v>
      </c>
      <c r="R256" s="13" t="n">
        <f aca="false">N256*(1-F256)-P256-Q256</f>
        <v>61.16</v>
      </c>
      <c r="S256" s="13" t="n">
        <f aca="false">R256-E256</f>
        <v>0.739999999999995</v>
      </c>
    </row>
    <row r="257" customFormat="false" ht="15" hidden="false" customHeight="false" outlineLevel="0" collapsed="false">
      <c r="A257" s="8" t="s">
        <v>2856</v>
      </c>
      <c r="B257" s="10" t="str">
        <f aca="false">'Layout Mercado Libre'!C257</f>
        <v>Sinuberase Colitis Probiótico 4 Billones 20 Ampolletas</v>
      </c>
      <c r="C257" s="10" t="str">
        <f aca="false">IFERROR(LEFT('Layout Mercado Libre'!E257,FIND(" &gt; ",'Layout Mercado Libre'!E257)-1),"")</f>
        <v>Salud y Equipamiento Médico</v>
      </c>
      <c r="D257" s="12" t="n">
        <v>333.57</v>
      </c>
      <c r="E257" s="13" t="n">
        <f aca="false">D257+Parámetros!$B$5</f>
        <v>337.57</v>
      </c>
      <c r="F257" s="3" t="n">
        <f aca="false">IF(C257="",Parámetros!$B$9,IFERROR(VLOOKUP(C257,Parámetros!$A$20:$B$23,2,FALSE()),Parámetros!$B$9))</f>
        <v>0.14</v>
      </c>
      <c r="G257" s="13" t="n">
        <f aca="false">ROUNDUP((E257+Parámetros!$C$13)/(1-F257),0)</f>
        <v>422</v>
      </c>
      <c r="H257" s="13" t="n">
        <f aca="false">ROUNDUP((E257+Parámetros!$C$14)/(1-F257),0)</f>
        <v>428</v>
      </c>
      <c r="I257" s="13" t="n">
        <f aca="false">ROUNDUP((E257+Parámetros!$C$15)/(1-F257),0)</f>
        <v>436</v>
      </c>
      <c r="J257" s="13" t="n">
        <f aca="false">MAX(ROUNDUP((E257+Parámetros!$B$8)/(1-F257),0),Parámetros!$B$7)</f>
        <v>393</v>
      </c>
      <c r="K257" s="13" t="n">
        <f aca="false">IF(G257&lt;Parámetros!$B$13,G257,IF(H257&lt;Parámetros!$B$14,H257,IF(I257&lt;Parámetros!$B$15,I257,J257)))</f>
        <v>393</v>
      </c>
      <c r="L257" s="12"/>
      <c r="M257" s="12"/>
      <c r="N257" s="13" t="n">
        <f aca="false">IF(AND(ISNUMBER(M257),M257-Parámetros!$B$6&gt;=K257),M257-Parámetros!$B$6,K257)</f>
        <v>393</v>
      </c>
      <c r="O257" s="3" t="str">
        <f aca="false">IF(ISNUMBER(M257),N257/M257-1,"")</f>
        <v/>
      </c>
      <c r="P257" s="13" t="n">
        <f aca="false">VLOOKUP(N257,Parámetros!$A$13:$C$16,3,TRUE())</f>
        <v>0</v>
      </c>
      <c r="Q257" s="13" t="n">
        <f aca="false">IF(N257&gt;=Parámetros!$B$7,Parámetros!$B$8,0)</f>
        <v>0</v>
      </c>
      <c r="R257" s="13" t="n">
        <f aca="false">N257*(1-F257)-P257-Q257</f>
        <v>337.98</v>
      </c>
      <c r="S257" s="13" t="n">
        <f aca="false">R257-E257</f>
        <v>0.410000000000025</v>
      </c>
    </row>
    <row r="258" customFormat="false" ht="15" hidden="false" customHeight="false" outlineLevel="0" collapsed="false">
      <c r="A258" s="8" t="s">
        <v>2867</v>
      </c>
      <c r="B258" s="10" t="str">
        <f aca="false">'Layout Mercado Libre'!C258</f>
        <v>Buscapina Compositum 10 mg/250 mg 20 Tabletas</v>
      </c>
      <c r="C258" s="10" t="str">
        <f aca="false">IFERROR(LEFT('Layout Mercado Libre'!E258,FIND(" &gt; ",'Layout Mercado Libre'!E258)-1),"")</f>
        <v>Salud y Equipamiento Médico</v>
      </c>
      <c r="D258" s="12" t="n">
        <v>344.51</v>
      </c>
      <c r="E258" s="13" t="n">
        <f aca="false">D258+Parámetros!$B$5</f>
        <v>348.51</v>
      </c>
      <c r="F258" s="3" t="n">
        <f aca="false">IF(C258="",Parámetros!$B$9,IFERROR(VLOOKUP(C258,Parámetros!$A$20:$B$23,2,FALSE()),Parámetros!$B$9))</f>
        <v>0.14</v>
      </c>
      <c r="G258" s="13" t="n">
        <f aca="false">ROUNDUP((E258+Parámetros!$C$13)/(1-F258),0)</f>
        <v>435</v>
      </c>
      <c r="H258" s="13" t="n">
        <f aca="false">ROUNDUP((E258+Parámetros!$C$14)/(1-F258),0)</f>
        <v>441</v>
      </c>
      <c r="I258" s="13" t="n">
        <f aca="false">ROUNDUP((E258+Parámetros!$C$15)/(1-F258),0)</f>
        <v>449</v>
      </c>
      <c r="J258" s="13" t="n">
        <f aca="false">MAX(ROUNDUP((E258+Parámetros!$B$8)/(1-F258),0),Parámetros!$B$7)</f>
        <v>406</v>
      </c>
      <c r="K258" s="13" t="n">
        <f aca="false">IF(G258&lt;Parámetros!$B$13,G258,IF(H258&lt;Parámetros!$B$14,H258,IF(I258&lt;Parámetros!$B$15,I258,J258)))</f>
        <v>406</v>
      </c>
      <c r="L258" s="12"/>
      <c r="M258" s="12"/>
      <c r="N258" s="13" t="n">
        <f aca="false">IF(AND(ISNUMBER(M258),M258-Parámetros!$B$6&gt;=K258),M258-Parámetros!$B$6,K258)</f>
        <v>406</v>
      </c>
      <c r="O258" s="3" t="str">
        <f aca="false">IF(ISNUMBER(M258),N258/M258-1,"")</f>
        <v/>
      </c>
      <c r="P258" s="13" t="n">
        <f aca="false">VLOOKUP(N258,Parámetros!$A$13:$C$16,3,TRUE())</f>
        <v>0</v>
      </c>
      <c r="Q258" s="13" t="n">
        <f aca="false">IF(N258&gt;=Parámetros!$B$7,Parámetros!$B$8,0)</f>
        <v>0</v>
      </c>
      <c r="R258" s="13" t="n">
        <f aca="false">N258*(1-F258)-P258-Q258</f>
        <v>349.16</v>
      </c>
      <c r="S258" s="13" t="n">
        <f aca="false">R258-E258</f>
        <v>0.649999999999977</v>
      </c>
    </row>
    <row r="259" customFormat="false" ht="15" hidden="false" customHeight="false" outlineLevel="0" collapsed="false">
      <c r="A259" s="8" t="s">
        <v>2875</v>
      </c>
      <c r="B259" s="10" t="str">
        <f aca="false">'Layout Mercado Libre'!C259</f>
        <v>Salofalk Mesalazina 500 mg 40 Tabletas</v>
      </c>
      <c r="C259" s="10" t="str">
        <f aca="false">IFERROR(LEFT('Layout Mercado Libre'!E259,FIND(" &gt; ",'Layout Mercado Libre'!E259)-1),"")</f>
        <v>Salud y Equipamiento Médico</v>
      </c>
      <c r="D259" s="12" t="n">
        <v>446.06</v>
      </c>
      <c r="E259" s="13" t="n">
        <f aca="false">D259+Parámetros!$B$5</f>
        <v>450.06</v>
      </c>
      <c r="F259" s="3" t="n">
        <f aca="false">IF(C259="",Parámetros!$B$9,IFERROR(VLOOKUP(C259,Parámetros!$A$20:$B$23,2,FALSE()),Parámetros!$B$9))</f>
        <v>0.14</v>
      </c>
      <c r="G259" s="13" t="n">
        <f aca="false">ROUNDUP((E259+Parámetros!$C$13)/(1-F259),0)</f>
        <v>553</v>
      </c>
      <c r="H259" s="13" t="n">
        <f aca="false">ROUNDUP((E259+Parámetros!$C$14)/(1-F259),0)</f>
        <v>559</v>
      </c>
      <c r="I259" s="13" t="n">
        <f aca="false">ROUNDUP((E259+Parámetros!$C$15)/(1-F259),0)</f>
        <v>567</v>
      </c>
      <c r="J259" s="13" t="n">
        <f aca="false">MAX(ROUNDUP((E259+Parámetros!$B$8)/(1-F259),0),Parámetros!$B$7)</f>
        <v>524</v>
      </c>
      <c r="K259" s="13" t="n">
        <f aca="false">IF(G259&lt;Parámetros!$B$13,G259,IF(H259&lt;Parámetros!$B$14,H259,IF(I259&lt;Parámetros!$B$15,I259,J259)))</f>
        <v>524</v>
      </c>
      <c r="L259" s="12"/>
      <c r="M259" s="12"/>
      <c r="N259" s="13" t="n">
        <f aca="false">IF(AND(ISNUMBER(M259),M259-Parámetros!$B$6&gt;=K259),M259-Parámetros!$B$6,K259)</f>
        <v>524</v>
      </c>
      <c r="O259" s="3" t="str">
        <f aca="false">IF(ISNUMBER(M259),N259/M259-1,"")</f>
        <v/>
      </c>
      <c r="P259" s="13" t="n">
        <f aca="false">VLOOKUP(N259,Parámetros!$A$13:$C$16,3,TRUE())</f>
        <v>0</v>
      </c>
      <c r="Q259" s="13" t="n">
        <f aca="false">IF(N259&gt;=Parámetros!$B$7,Parámetros!$B$8,0)</f>
        <v>0</v>
      </c>
      <c r="R259" s="13" t="n">
        <f aca="false">N259*(1-F259)-P259-Q259</f>
        <v>450.64</v>
      </c>
      <c r="S259" s="13" t="n">
        <f aca="false">R259-E259</f>
        <v>0.579999999999984</v>
      </c>
    </row>
    <row r="260" customFormat="false" ht="15" hidden="false" customHeight="false" outlineLevel="0" collapsed="false">
      <c r="A260" s="8" t="s">
        <v>2885</v>
      </c>
      <c r="B260" s="10" t="str">
        <f aca="false">'Layout Mercado Libre'!C260</f>
        <v>Pañales Huggies All Around Unisex Etapa 7 40 Piezas</v>
      </c>
      <c r="C260" s="10" t="str">
        <f aca="false">IFERROR(LEFT('Layout Mercado Libre'!E260,FIND(" &gt; ",'Layout Mercado Libre'!E260)-1),"")</f>
        <v>Bebés</v>
      </c>
      <c r="D260" s="12" t="n">
        <v>244.34</v>
      </c>
      <c r="E260" s="13" t="n">
        <f aca="false">D260+Parámetros!$B$5</f>
        <v>248.34</v>
      </c>
      <c r="F260" s="3" t="n">
        <f aca="false">IF(C260="",Parámetros!$B$9,IFERROR(VLOOKUP(C260,Parámetros!$A$20:$B$23,2,FALSE()),Parámetros!$B$9))</f>
        <v>0.15</v>
      </c>
      <c r="G260" s="13" t="n">
        <f aca="false">ROUNDUP((E260+Parámetros!$C$13)/(1-F260),0)</f>
        <v>322</v>
      </c>
      <c r="H260" s="13" t="n">
        <f aca="false">ROUNDUP((E260+Parámetros!$C$14)/(1-F260),0)</f>
        <v>328</v>
      </c>
      <c r="I260" s="13" t="n">
        <f aca="false">ROUNDUP((E260+Parámetros!$C$15)/(1-F260),0)</f>
        <v>336</v>
      </c>
      <c r="J260" s="13" t="n">
        <f aca="false">MAX(ROUNDUP((E260+Parámetros!$B$8)/(1-F260),0),Parámetros!$B$7)</f>
        <v>299</v>
      </c>
      <c r="K260" s="13" t="n">
        <f aca="false">IF(G260&lt;Parámetros!$B$13,G260,IF(H260&lt;Parámetros!$B$14,H260,IF(I260&lt;Parámetros!$B$15,I260,J260)))</f>
        <v>299</v>
      </c>
      <c r="L260" s="12"/>
      <c r="M260" s="12"/>
      <c r="N260" s="13" t="n">
        <f aca="false">IF(AND(ISNUMBER(M260),M260-Parámetros!$B$6&gt;=K260),M260-Parámetros!$B$6,K260)</f>
        <v>299</v>
      </c>
      <c r="O260" s="3" t="str">
        <f aca="false">IF(ISNUMBER(M260),N260/M260-1,"")</f>
        <v/>
      </c>
      <c r="P260" s="13" t="n">
        <f aca="false">VLOOKUP(N260,Parámetros!$A$13:$C$16,3,TRUE())</f>
        <v>0</v>
      </c>
      <c r="Q260" s="13" t="n">
        <f aca="false">IF(N260&gt;=Parámetros!$B$7,Parámetros!$B$8,0)</f>
        <v>0</v>
      </c>
      <c r="R260" s="13" t="n">
        <f aca="false">N260*(1-F260)-P260-Q260</f>
        <v>254.15</v>
      </c>
      <c r="S260" s="13" t="n">
        <f aca="false">R260-E260</f>
        <v>5.81</v>
      </c>
    </row>
    <row r="261" customFormat="false" ht="15" hidden="false" customHeight="false" outlineLevel="0" collapsed="false">
      <c r="A261" s="8" t="s">
        <v>2894</v>
      </c>
      <c r="B261" s="10" t="str">
        <f aca="false">'Layout Mercado Libre'!C261</f>
        <v>Pañales KleenBebé Absorsec Ultra Mediano 40 Piezas</v>
      </c>
      <c r="C261" s="10" t="str">
        <f aca="false">IFERROR(LEFT('Layout Mercado Libre'!E261,FIND(" &gt; ",'Layout Mercado Libre'!E261)-1),"")</f>
        <v>Bebés</v>
      </c>
      <c r="D261" s="12" t="n">
        <v>107.15</v>
      </c>
      <c r="E261" s="13" t="n">
        <f aca="false">D261+Parámetros!$B$5</f>
        <v>111.15</v>
      </c>
      <c r="F261" s="3" t="n">
        <f aca="false">IF(C261="",Parámetros!$B$9,IFERROR(VLOOKUP(C261,Parámetros!$A$20:$B$23,2,FALSE()),Parámetros!$B$9))</f>
        <v>0.15</v>
      </c>
      <c r="G261" s="13" t="n">
        <f aca="false">ROUNDUP((E261+Parámetros!$C$13)/(1-F261),0)</f>
        <v>161</v>
      </c>
      <c r="H261" s="13" t="n">
        <f aca="false">ROUNDUP((E261+Parámetros!$C$14)/(1-F261),0)</f>
        <v>167</v>
      </c>
      <c r="I261" s="13" t="n">
        <f aca="false">ROUNDUP((E261+Parámetros!$C$15)/(1-F261),0)</f>
        <v>175</v>
      </c>
      <c r="J261" s="13" t="n">
        <f aca="false">MAX(ROUNDUP((E261+Parámetros!$B$8)/(1-F261),0),Parámetros!$B$7)</f>
        <v>299</v>
      </c>
      <c r="K261" s="13" t="n">
        <f aca="false">IF(G261&lt;Parámetros!$B$13,G261,IF(H261&lt;Parámetros!$B$14,H261,IF(I261&lt;Parámetros!$B$15,I261,J261)))</f>
        <v>175</v>
      </c>
      <c r="L261" s="12"/>
      <c r="M261" s="12"/>
      <c r="N261" s="13" t="n">
        <f aca="false">IF(AND(ISNUMBER(M261),M261-Parámetros!$B$6&gt;=K261),M261-Parámetros!$B$6,K261)</f>
        <v>175</v>
      </c>
      <c r="O261" s="3" t="str">
        <f aca="false">IF(ISNUMBER(M261),N261/M261-1,"")</f>
        <v/>
      </c>
      <c r="P261" s="13" t="n">
        <f aca="false">VLOOKUP(N261,Parámetros!$A$13:$C$16,3,TRUE())</f>
        <v>37</v>
      </c>
      <c r="Q261" s="13" t="n">
        <f aca="false">IF(N261&gt;=Parámetros!$B$7,Parámetros!$B$8,0)</f>
        <v>0</v>
      </c>
      <c r="R261" s="13" t="n">
        <f aca="false">N261*(1-F261)-P261-Q261</f>
        <v>111.75</v>
      </c>
      <c r="S261" s="13" t="n">
        <f aca="false">R261-E261</f>
        <v>0.599999999999994</v>
      </c>
    </row>
    <row r="262" customFormat="false" ht="15" hidden="false" customHeight="false" outlineLevel="0" collapsed="false">
      <c r="A262" s="8" t="s">
        <v>2901</v>
      </c>
      <c r="B262" s="10" t="str">
        <f aca="false">'Layout Mercado Libre'!C262</f>
        <v>PediaSure Fórmula Especializada Chocolate 237 ml</v>
      </c>
      <c r="C262" s="10" t="str">
        <f aca="false">IFERROR(LEFT('Layout Mercado Libre'!E262,FIND(" &gt; ",'Layout Mercado Libre'!E262)-1),"")</f>
        <v>Bebés</v>
      </c>
      <c r="D262" s="12" t="n">
        <v>38.45</v>
      </c>
      <c r="E262" s="13" t="n">
        <f aca="false">D262+Parámetros!$B$5</f>
        <v>42.45</v>
      </c>
      <c r="F262" s="3" t="n">
        <f aca="false">IF(C262="",Parámetros!$B$9,IFERROR(VLOOKUP(C262,Parámetros!$A$20:$B$23,2,FALSE()),Parámetros!$B$9))</f>
        <v>0.15</v>
      </c>
      <c r="G262" s="13" t="n">
        <f aca="false">ROUNDUP((E262+Parámetros!$C$13)/(1-F262),0)</f>
        <v>80</v>
      </c>
      <c r="H262" s="13" t="n">
        <f aca="false">ROUNDUP((E262+Parámetros!$C$14)/(1-F262),0)</f>
        <v>86</v>
      </c>
      <c r="I262" s="13" t="n">
        <f aca="false">ROUNDUP((E262+Parámetros!$C$15)/(1-F262),0)</f>
        <v>94</v>
      </c>
      <c r="J262" s="13" t="n">
        <f aca="false">MAX(ROUNDUP((E262+Parámetros!$B$8)/(1-F262),0),Parámetros!$B$7)</f>
        <v>299</v>
      </c>
      <c r="K262" s="13" t="n">
        <f aca="false">IF(G262&lt;Parámetros!$B$13,G262,IF(H262&lt;Parámetros!$B$14,H262,IF(I262&lt;Parámetros!$B$15,I262,J262)))</f>
        <v>80</v>
      </c>
      <c r="L262" s="12"/>
      <c r="M262" s="12"/>
      <c r="N262" s="13" t="n">
        <f aca="false">IF(AND(ISNUMBER(M262),M262-Parámetros!$B$6&gt;=K262),M262-Parámetros!$B$6,K262)</f>
        <v>80</v>
      </c>
      <c r="O262" s="3" t="str">
        <f aca="false">IF(ISNUMBER(M262),N262/M262-1,"")</f>
        <v/>
      </c>
      <c r="P262" s="13" t="n">
        <f aca="false">VLOOKUP(N262,Parámetros!$A$13:$C$16,3,TRUE())</f>
        <v>25</v>
      </c>
      <c r="Q262" s="13" t="n">
        <f aca="false">IF(N262&gt;=Parámetros!$B$7,Parámetros!$B$8,0)</f>
        <v>0</v>
      </c>
      <c r="R262" s="13" t="n">
        <f aca="false">N262*(1-F262)-P262-Q262</f>
        <v>43</v>
      </c>
      <c r="S262" s="13" t="n">
        <f aca="false">R262-E262</f>
        <v>0.549999999999997</v>
      </c>
    </row>
    <row r="263" customFormat="false" ht="15" hidden="false" customHeight="false" outlineLevel="0" collapsed="false">
      <c r="A263" s="8" t="s">
        <v>2910</v>
      </c>
      <c r="B263" s="10" t="str">
        <f aca="false">'Layout Mercado Libre'!C263</f>
        <v>Aspirina Ácido Acetilsalicílico 500 mg 40 Tabletas</v>
      </c>
      <c r="C263" s="10" t="str">
        <f aca="false">IFERROR(LEFT('Layout Mercado Libre'!E263,FIND(" &gt; ",'Layout Mercado Libre'!E263)-1),"")</f>
        <v>Salud y Equipamiento Médico</v>
      </c>
      <c r="D263" s="12" t="n">
        <v>45.53</v>
      </c>
      <c r="E263" s="13" t="n">
        <f aca="false">D263+Parámetros!$B$5</f>
        <v>49.53</v>
      </c>
      <c r="F263" s="3" t="n">
        <f aca="false">IF(C263="",Parámetros!$B$9,IFERROR(VLOOKUP(C263,Parámetros!$A$20:$B$23,2,FALSE()),Parámetros!$B$9))</f>
        <v>0.14</v>
      </c>
      <c r="G263" s="13" t="n">
        <f aca="false">ROUNDUP((E263+Parámetros!$C$13)/(1-F263),0)</f>
        <v>87</v>
      </c>
      <c r="H263" s="13" t="n">
        <f aca="false">ROUNDUP((E263+Parámetros!$C$14)/(1-F263),0)</f>
        <v>93</v>
      </c>
      <c r="I263" s="13" t="n">
        <f aca="false">ROUNDUP((E263+Parámetros!$C$15)/(1-F263),0)</f>
        <v>101</v>
      </c>
      <c r="J263" s="13" t="n">
        <f aca="false">MAX(ROUNDUP((E263+Parámetros!$B$8)/(1-F263),0),Parámetros!$B$7)</f>
        <v>299</v>
      </c>
      <c r="K263" s="13" t="n">
        <f aca="false">IF(G263&lt;Parámetros!$B$13,G263,IF(H263&lt;Parámetros!$B$14,H263,IF(I263&lt;Parámetros!$B$15,I263,J263)))</f>
        <v>87</v>
      </c>
      <c r="L263" s="12"/>
      <c r="M263" s="12"/>
      <c r="N263" s="13" t="n">
        <f aca="false">IF(AND(ISNUMBER(M263),M263-Parámetros!$B$6&gt;=K263),M263-Parámetros!$B$6,K263)</f>
        <v>87</v>
      </c>
      <c r="O263" s="3" t="str">
        <f aca="false">IF(ISNUMBER(M263),N263/M263-1,"")</f>
        <v/>
      </c>
      <c r="P263" s="13" t="n">
        <f aca="false">VLOOKUP(N263,Parámetros!$A$13:$C$16,3,TRUE())</f>
        <v>25</v>
      </c>
      <c r="Q263" s="13" t="n">
        <f aca="false">IF(N263&gt;=Parámetros!$B$7,Parámetros!$B$8,0)</f>
        <v>0</v>
      </c>
      <c r="R263" s="13" t="n">
        <f aca="false">N263*(1-F263)-P263-Q263</f>
        <v>49.82</v>
      </c>
      <c r="S263" s="13" t="n">
        <f aca="false">R263-E263</f>
        <v>0.289999999999992</v>
      </c>
    </row>
    <row r="264" customFormat="false" ht="15" hidden="false" customHeight="false" outlineLevel="0" collapsed="false">
      <c r="A264" s="8" t="s">
        <v>2916</v>
      </c>
      <c r="B264" s="10" t="str">
        <f aca="false">'Layout Mercado Libre'!C264</f>
        <v>Calzones Incontinencia Diapro Pants Mediano 10 Piezas</v>
      </c>
      <c r="C264" s="10" t="str">
        <f aca="false">IFERROR(LEFT('Layout Mercado Libre'!E264,FIND(" &gt; ",'Layout Mercado Libre'!E264)-1),"")</f>
        <v>Salud y Equipamiento Médico</v>
      </c>
      <c r="D264" s="12" t="n">
        <v>96.7</v>
      </c>
      <c r="E264" s="13" t="n">
        <f aca="false">D264+Parámetros!$B$5</f>
        <v>100.7</v>
      </c>
      <c r="F264" s="3" t="n">
        <f aca="false">IF(C264="",Parámetros!$B$9,IFERROR(VLOOKUP(C264,Parámetros!$A$20:$B$23,2,FALSE()),Parámetros!$B$9))</f>
        <v>0.14</v>
      </c>
      <c r="G264" s="13" t="n">
        <f aca="false">ROUNDUP((E264+Parámetros!$C$13)/(1-F264),0)</f>
        <v>147</v>
      </c>
      <c r="H264" s="13" t="n">
        <f aca="false">ROUNDUP((E264+Parámetros!$C$14)/(1-F264),0)</f>
        <v>152</v>
      </c>
      <c r="I264" s="13" t="n">
        <f aca="false">ROUNDUP((E264+Parámetros!$C$15)/(1-F264),0)</f>
        <v>161</v>
      </c>
      <c r="J264" s="13" t="n">
        <f aca="false">MAX(ROUNDUP((E264+Parámetros!$B$8)/(1-F264),0),Parámetros!$B$7)</f>
        <v>299</v>
      </c>
      <c r="K264" s="13" t="n">
        <f aca="false">IF(G264&lt;Parámetros!$B$13,G264,IF(H264&lt;Parámetros!$B$14,H264,IF(I264&lt;Parámetros!$B$15,I264,J264)))</f>
        <v>161</v>
      </c>
      <c r="L264" s="12"/>
      <c r="M264" s="12"/>
      <c r="N264" s="13" t="n">
        <f aca="false">IF(AND(ISNUMBER(M264),M264-Parámetros!$B$6&gt;=K264),M264-Parámetros!$B$6,K264)</f>
        <v>161</v>
      </c>
      <c r="O264" s="3" t="str">
        <f aca="false">IF(ISNUMBER(M264),N264/M264-1,"")</f>
        <v/>
      </c>
      <c r="P264" s="13" t="n">
        <f aca="false">VLOOKUP(N264,Parámetros!$A$13:$C$16,3,TRUE())</f>
        <v>37</v>
      </c>
      <c r="Q264" s="13" t="n">
        <f aca="false">IF(N264&gt;=Parámetros!$B$7,Parámetros!$B$8,0)</f>
        <v>0</v>
      </c>
      <c r="R264" s="13" t="n">
        <f aca="false">N264*(1-F264)-P264-Q264</f>
        <v>101.46</v>
      </c>
      <c r="S264" s="13" t="n">
        <f aca="false">R264-E264</f>
        <v>0.760000000000005</v>
      </c>
    </row>
    <row r="265" customFormat="false" ht="15" hidden="false" customHeight="false" outlineLevel="0" collapsed="false">
      <c r="A265" s="8" t="s">
        <v>2925</v>
      </c>
      <c r="B265" s="10" t="str">
        <f aca="false">'Layout Mercado Libre'!C265</f>
        <v>Gaap Ofteno Latanoprost 0.05 mg/ml Solución 3 ml</v>
      </c>
      <c r="C265" s="10" t="str">
        <f aca="false">IFERROR(LEFT('Layout Mercado Libre'!E265,FIND(" &gt; ",'Layout Mercado Libre'!E265)-1),"")</f>
        <v>Salud y Equipamiento Médico</v>
      </c>
      <c r="D265" s="12" t="n">
        <v>503.74</v>
      </c>
      <c r="E265" s="13" t="n">
        <f aca="false">D265+Parámetros!$B$5</f>
        <v>507.74</v>
      </c>
      <c r="F265" s="3" t="n">
        <f aca="false">IF(C265="",Parámetros!$B$9,IFERROR(VLOOKUP(C265,Parámetros!$A$20:$B$23,2,FALSE()),Parámetros!$B$9))</f>
        <v>0.14</v>
      </c>
      <c r="G265" s="13" t="n">
        <f aca="false">ROUNDUP((E265+Parámetros!$C$13)/(1-F265),0)</f>
        <v>620</v>
      </c>
      <c r="H265" s="13" t="n">
        <f aca="false">ROUNDUP((E265+Parámetros!$C$14)/(1-F265),0)</f>
        <v>626</v>
      </c>
      <c r="I265" s="13" t="n">
        <f aca="false">ROUNDUP((E265+Parámetros!$C$15)/(1-F265),0)</f>
        <v>634</v>
      </c>
      <c r="J265" s="13" t="n">
        <f aca="false">MAX(ROUNDUP((E265+Parámetros!$B$8)/(1-F265),0),Parámetros!$B$7)</f>
        <v>591</v>
      </c>
      <c r="K265" s="13" t="n">
        <f aca="false">IF(G265&lt;Parámetros!$B$13,G265,IF(H265&lt;Parámetros!$B$14,H265,IF(I265&lt;Parámetros!$B$15,I265,J265)))</f>
        <v>591</v>
      </c>
      <c r="L265" s="12"/>
      <c r="M265" s="12"/>
      <c r="N265" s="13" t="n">
        <f aca="false">IF(AND(ISNUMBER(M265),M265-Parámetros!$B$6&gt;=K265),M265-Parámetros!$B$6,K265)</f>
        <v>591</v>
      </c>
      <c r="O265" s="3" t="str">
        <f aca="false">IF(ISNUMBER(M265),N265/M265-1,"")</f>
        <v/>
      </c>
      <c r="P265" s="13" t="n">
        <f aca="false">VLOOKUP(N265,Parámetros!$A$13:$C$16,3,TRUE())</f>
        <v>0</v>
      </c>
      <c r="Q265" s="13" t="n">
        <f aca="false">IF(N265&gt;=Parámetros!$B$7,Parámetros!$B$8,0)</f>
        <v>0</v>
      </c>
      <c r="R265" s="13" t="n">
        <f aca="false">N265*(1-F265)-P265-Q265</f>
        <v>508.26</v>
      </c>
      <c r="S265" s="13" t="n">
        <f aca="false">R265-E265</f>
        <v>0.519999999999982</v>
      </c>
    </row>
    <row r="266" customFormat="false" ht="15" hidden="false" customHeight="false" outlineLevel="0" collapsed="false">
      <c r="A266" s="8" t="s">
        <v>2934</v>
      </c>
      <c r="B266" s="10" t="str">
        <f aca="false">'Layout Mercado Libre'!C266</f>
        <v>Histiacil NF Adultos Jarabe para la Tos 150 ml</v>
      </c>
      <c r="C266" s="10" t="str">
        <f aca="false">IFERROR(LEFT('Layout Mercado Libre'!E266,FIND(" &gt; ",'Layout Mercado Libre'!E266)-1),"")</f>
        <v>Salud y Equipamiento Médico</v>
      </c>
      <c r="D266" s="12" t="n">
        <v>113.45</v>
      </c>
      <c r="E266" s="13" t="n">
        <f aca="false">D266+Parámetros!$B$5</f>
        <v>117.45</v>
      </c>
      <c r="F266" s="3" t="n">
        <f aca="false">IF(C266="",Parámetros!$B$9,IFERROR(VLOOKUP(C266,Parámetros!$A$20:$B$23,2,FALSE()),Parámetros!$B$9))</f>
        <v>0.14</v>
      </c>
      <c r="G266" s="13" t="n">
        <f aca="false">ROUNDUP((E266+Parámetros!$C$13)/(1-F266),0)</f>
        <v>166</v>
      </c>
      <c r="H266" s="13" t="n">
        <f aca="false">ROUNDUP((E266+Parámetros!$C$14)/(1-F266),0)</f>
        <v>172</v>
      </c>
      <c r="I266" s="13" t="n">
        <f aca="false">ROUNDUP((E266+Parámetros!$C$15)/(1-F266),0)</f>
        <v>180</v>
      </c>
      <c r="J266" s="13" t="n">
        <f aca="false">MAX(ROUNDUP((E266+Parámetros!$B$8)/(1-F266),0),Parámetros!$B$7)</f>
        <v>299</v>
      </c>
      <c r="K266" s="13" t="n">
        <f aca="false">IF(G266&lt;Parámetros!$B$13,G266,IF(H266&lt;Parámetros!$B$14,H266,IF(I266&lt;Parámetros!$B$15,I266,J266)))</f>
        <v>180</v>
      </c>
      <c r="L266" s="12"/>
      <c r="M266" s="12"/>
      <c r="N266" s="13" t="n">
        <f aca="false">IF(AND(ISNUMBER(M266),M266-Parámetros!$B$6&gt;=K266),M266-Parámetros!$B$6,K266)</f>
        <v>180</v>
      </c>
      <c r="O266" s="3" t="str">
        <f aca="false">IF(ISNUMBER(M266),N266/M266-1,"")</f>
        <v/>
      </c>
      <c r="P266" s="13" t="n">
        <f aca="false">VLOOKUP(N266,Parámetros!$A$13:$C$16,3,TRUE())</f>
        <v>37</v>
      </c>
      <c r="Q266" s="13" t="n">
        <f aca="false">IF(N266&gt;=Parámetros!$B$7,Parámetros!$B$8,0)</f>
        <v>0</v>
      </c>
      <c r="R266" s="13" t="n">
        <f aca="false">N266*(1-F266)-P266-Q266</f>
        <v>117.8</v>
      </c>
      <c r="S266" s="13" t="n">
        <f aca="false">R266-E266</f>
        <v>0.350000000000009</v>
      </c>
    </row>
    <row r="267" customFormat="false" ht="15" hidden="false" customHeight="false" outlineLevel="0" collapsed="false">
      <c r="A267" s="8" t="s">
        <v>2946</v>
      </c>
      <c r="B267" s="10" t="str">
        <f aca="false">'Layout Mercado Libre'!C267</f>
        <v>Vantal Bucofaríngeo Bencidamina Solución 360 ml</v>
      </c>
      <c r="C267" s="10" t="str">
        <f aca="false">IFERROR(LEFT('Layout Mercado Libre'!E267,FIND(" &gt; ",'Layout Mercado Libre'!E267)-1),"")</f>
        <v>Salud y Equipamiento Médico</v>
      </c>
      <c r="D267" s="12" t="n">
        <v>192.6</v>
      </c>
      <c r="E267" s="13" t="n">
        <f aca="false">D267+Parámetros!$B$5</f>
        <v>196.6</v>
      </c>
      <c r="F267" s="3" t="n">
        <f aca="false">IF(C267="",Parámetros!$B$9,IFERROR(VLOOKUP(C267,Parámetros!$A$20:$B$23,2,FALSE()),Parámetros!$B$9))</f>
        <v>0.14</v>
      </c>
      <c r="G267" s="13" t="n">
        <f aca="false">ROUNDUP((E267+Parámetros!$C$13)/(1-F267),0)</f>
        <v>258</v>
      </c>
      <c r="H267" s="13" t="n">
        <f aca="false">ROUNDUP((E267+Parámetros!$C$14)/(1-F267),0)</f>
        <v>264</v>
      </c>
      <c r="I267" s="13" t="n">
        <f aca="false">ROUNDUP((E267+Parámetros!$C$15)/(1-F267),0)</f>
        <v>272</v>
      </c>
      <c r="J267" s="13" t="n">
        <f aca="false">MAX(ROUNDUP((E267+Parámetros!$B$8)/(1-F267),0),Parámetros!$B$7)</f>
        <v>299</v>
      </c>
      <c r="K267" s="13" t="n">
        <f aca="false">IF(G267&lt;Parámetros!$B$13,G267,IF(H267&lt;Parámetros!$B$14,H267,IF(I267&lt;Parámetros!$B$15,I267,J267)))</f>
        <v>272</v>
      </c>
      <c r="L267" s="12"/>
      <c r="M267" s="12"/>
      <c r="N267" s="13" t="n">
        <f aca="false">IF(AND(ISNUMBER(M267),M267-Parámetros!$B$6&gt;=K267),M267-Parámetros!$B$6,K267)</f>
        <v>272</v>
      </c>
      <c r="O267" s="3" t="str">
        <f aca="false">IF(ISNUMBER(M267),N267/M267-1,"")</f>
        <v/>
      </c>
      <c r="P267" s="13" t="n">
        <f aca="false">VLOOKUP(N267,Parámetros!$A$13:$C$16,3,TRUE())</f>
        <v>37</v>
      </c>
      <c r="Q267" s="13" t="n">
        <f aca="false">IF(N267&gt;=Parámetros!$B$7,Parámetros!$B$8,0)</f>
        <v>0</v>
      </c>
      <c r="R267" s="13" t="n">
        <f aca="false">N267*(1-F267)-P267-Q267</f>
        <v>196.92</v>
      </c>
      <c r="S267" s="13" t="n">
        <f aca="false">R267-E267</f>
        <v>0.319999999999993</v>
      </c>
    </row>
    <row r="268" customFormat="false" ht="15" hidden="false" customHeight="false" outlineLevel="0" collapsed="false">
      <c r="A268" s="8" t="s">
        <v>2959</v>
      </c>
      <c r="B268" s="10" t="str">
        <f aca="false">'Layout Mercado Libre'!C268</f>
        <v>Dactil OB Piperidolato 100 mg 30 Comprimidos</v>
      </c>
      <c r="C268" s="10" t="str">
        <f aca="false">IFERROR(LEFT('Layout Mercado Libre'!E268,FIND(" &gt; ",'Layout Mercado Libre'!E268)-1),"")</f>
        <v>Salud y Equipamiento Médico</v>
      </c>
      <c r="D268" s="12" t="n">
        <v>652.75</v>
      </c>
      <c r="E268" s="13" t="n">
        <f aca="false">D268+Parámetros!$B$5</f>
        <v>656.75</v>
      </c>
      <c r="F268" s="3" t="n">
        <f aca="false">IF(C268="",Parámetros!$B$9,IFERROR(VLOOKUP(C268,Parámetros!$A$20:$B$23,2,FALSE()),Parámetros!$B$9))</f>
        <v>0.14</v>
      </c>
      <c r="G268" s="13" t="n">
        <f aca="false">ROUNDUP((E268+Parámetros!$C$13)/(1-F268),0)</f>
        <v>793</v>
      </c>
      <c r="H268" s="13" t="n">
        <f aca="false">ROUNDUP((E268+Parámetros!$C$14)/(1-F268),0)</f>
        <v>799</v>
      </c>
      <c r="I268" s="13" t="n">
        <f aca="false">ROUNDUP((E268+Parámetros!$C$15)/(1-F268),0)</f>
        <v>807</v>
      </c>
      <c r="J268" s="13" t="n">
        <f aca="false">MAX(ROUNDUP((E268+Parámetros!$B$8)/(1-F268),0),Parámetros!$B$7)</f>
        <v>764</v>
      </c>
      <c r="K268" s="13" t="n">
        <f aca="false">IF(G268&lt;Parámetros!$B$13,G268,IF(H268&lt;Parámetros!$B$14,H268,IF(I268&lt;Parámetros!$B$15,I268,J268)))</f>
        <v>764</v>
      </c>
      <c r="L268" s="12"/>
      <c r="M268" s="12"/>
      <c r="N268" s="13" t="n">
        <f aca="false">IF(AND(ISNUMBER(M268),M268-Parámetros!$B$6&gt;=K268),M268-Parámetros!$B$6,K268)</f>
        <v>764</v>
      </c>
      <c r="O268" s="3" t="str">
        <f aca="false">IF(ISNUMBER(M268),N268/M268-1,"")</f>
        <v/>
      </c>
      <c r="P268" s="13" t="n">
        <f aca="false">VLOOKUP(N268,Parámetros!$A$13:$C$16,3,TRUE())</f>
        <v>0</v>
      </c>
      <c r="Q268" s="13" t="n">
        <f aca="false">IF(N268&gt;=Parámetros!$B$7,Parámetros!$B$8,0)</f>
        <v>0</v>
      </c>
      <c r="R268" s="13" t="n">
        <f aca="false">N268*(1-F268)-P268-Q268</f>
        <v>657.04</v>
      </c>
      <c r="S268" s="13" t="n">
        <f aca="false">R268-E268</f>
        <v>0.289999999999964</v>
      </c>
    </row>
    <row r="269" customFormat="false" ht="15" hidden="false" customHeight="false" outlineLevel="0" collapsed="false">
      <c r="A269" s="8" t="s">
        <v>2967</v>
      </c>
      <c r="B269" s="10" t="str">
        <f aca="false">'Layout Mercado Libre'!C269</f>
        <v>Tribedoce Compuesto Diclofenaco Complejo B 30 Grageas</v>
      </c>
      <c r="C269" s="10" t="str">
        <f aca="false">IFERROR(LEFT('Layout Mercado Libre'!E269,FIND(" &gt; ",'Layout Mercado Libre'!E269)-1),"")</f>
        <v>Salud y Equipamiento Médico</v>
      </c>
      <c r="D269" s="12" t="n">
        <v>43.24</v>
      </c>
      <c r="E269" s="13" t="n">
        <f aca="false">D269+Parámetros!$B$5</f>
        <v>47.24</v>
      </c>
      <c r="F269" s="3" t="n">
        <f aca="false">IF(C269="",Parámetros!$B$9,IFERROR(VLOOKUP(C269,Parámetros!$A$20:$B$23,2,FALSE()),Parámetros!$B$9))</f>
        <v>0.14</v>
      </c>
      <c r="G269" s="13" t="n">
        <f aca="false">ROUNDUP((E269+Parámetros!$C$13)/(1-F269),0)</f>
        <v>84</v>
      </c>
      <c r="H269" s="13" t="n">
        <f aca="false">ROUNDUP((E269+Parámetros!$C$14)/(1-F269),0)</f>
        <v>90</v>
      </c>
      <c r="I269" s="13" t="n">
        <f aca="false">ROUNDUP((E269+Parámetros!$C$15)/(1-F269),0)</f>
        <v>98</v>
      </c>
      <c r="J269" s="13" t="n">
        <f aca="false">MAX(ROUNDUP((E269+Parámetros!$B$8)/(1-F269),0),Parámetros!$B$7)</f>
        <v>299</v>
      </c>
      <c r="K269" s="13" t="n">
        <f aca="false">IF(G269&lt;Parámetros!$B$13,G269,IF(H269&lt;Parámetros!$B$14,H269,IF(I269&lt;Parámetros!$B$15,I269,J269)))</f>
        <v>84</v>
      </c>
      <c r="L269" s="12"/>
      <c r="M269" s="12"/>
      <c r="N269" s="13" t="n">
        <f aca="false">IF(AND(ISNUMBER(M269),M269-Parámetros!$B$6&gt;=K269),M269-Parámetros!$B$6,K269)</f>
        <v>84</v>
      </c>
      <c r="O269" s="3" t="str">
        <f aca="false">IF(ISNUMBER(M269),N269/M269-1,"")</f>
        <v/>
      </c>
      <c r="P269" s="13" t="n">
        <f aca="false">VLOOKUP(N269,Parámetros!$A$13:$C$16,3,TRUE())</f>
        <v>25</v>
      </c>
      <c r="Q269" s="13" t="n">
        <f aca="false">IF(N269&gt;=Parámetros!$B$7,Parámetros!$B$8,0)</f>
        <v>0</v>
      </c>
      <c r="R269" s="13" t="n">
        <f aca="false">N269*(1-F269)-P269-Q269</f>
        <v>47.24</v>
      </c>
      <c r="S269" s="13" t="n">
        <f aca="false">R269-E269</f>
        <v>0</v>
      </c>
    </row>
    <row r="270" customFormat="false" ht="15" hidden="false" customHeight="false" outlineLevel="0" collapsed="false">
      <c r="A270" s="8" t="s">
        <v>2977</v>
      </c>
      <c r="B270" s="10" t="str">
        <f aca="false">'Layout Mercado Libre'!C270</f>
        <v>Toallitas Húmedas KleenBebé Absorsec 120 Piezas</v>
      </c>
      <c r="C270" s="10" t="str">
        <f aca="false">IFERROR(LEFT('Layout Mercado Libre'!E270,FIND(" &gt; ",'Layout Mercado Libre'!E270)-1),"")</f>
        <v>Bebés</v>
      </c>
      <c r="D270" s="12" t="n">
        <v>17.35</v>
      </c>
      <c r="E270" s="13" t="n">
        <f aca="false">D270+Parámetros!$B$5</f>
        <v>21.35</v>
      </c>
      <c r="F270" s="3" t="n">
        <f aca="false">IF(C270="",Parámetros!$B$9,IFERROR(VLOOKUP(C270,Parámetros!$A$20:$B$23,2,FALSE()),Parámetros!$B$9))</f>
        <v>0.15</v>
      </c>
      <c r="G270" s="13" t="n">
        <f aca="false">ROUNDUP((E270+Parámetros!$C$13)/(1-F270),0)</f>
        <v>55</v>
      </c>
      <c r="H270" s="13" t="n">
        <f aca="false">ROUNDUP((E270+Parámetros!$C$14)/(1-F270),0)</f>
        <v>61</v>
      </c>
      <c r="I270" s="13" t="n">
        <f aca="false">ROUNDUP((E270+Parámetros!$C$15)/(1-F270),0)</f>
        <v>69</v>
      </c>
      <c r="J270" s="13" t="n">
        <f aca="false">MAX(ROUNDUP((E270+Parámetros!$B$8)/(1-F270),0),Parámetros!$B$7)</f>
        <v>299</v>
      </c>
      <c r="K270" s="13" t="n">
        <f aca="false">IF(G270&lt;Parámetros!$B$13,G270,IF(H270&lt;Parámetros!$B$14,H270,IF(I270&lt;Parámetros!$B$15,I270,J270)))</f>
        <v>55</v>
      </c>
      <c r="L270" s="12"/>
      <c r="M270" s="12"/>
      <c r="N270" s="13" t="n">
        <f aca="false">IF(AND(ISNUMBER(M270),M270-Parámetros!$B$6&gt;=K270),M270-Parámetros!$B$6,K270)</f>
        <v>55</v>
      </c>
      <c r="O270" s="3" t="str">
        <f aca="false">IF(ISNUMBER(M270),N270/M270-1,"")</f>
        <v/>
      </c>
      <c r="P270" s="13" t="n">
        <f aca="false">VLOOKUP(N270,Parámetros!$A$13:$C$16,3,TRUE())</f>
        <v>25</v>
      </c>
      <c r="Q270" s="13" t="n">
        <f aca="false">IF(N270&gt;=Parámetros!$B$7,Parámetros!$B$8,0)</f>
        <v>0</v>
      </c>
      <c r="R270" s="13" t="n">
        <f aca="false">N270*(1-F270)-P270-Q270</f>
        <v>21.75</v>
      </c>
      <c r="S270" s="13" t="n">
        <f aca="false">R270-E270</f>
        <v>0.399999999999999</v>
      </c>
    </row>
    <row r="271" customFormat="false" ht="15" hidden="false" customHeight="false" outlineLevel="0" collapsed="false">
      <c r="A271" s="8" t="s">
        <v>2986</v>
      </c>
      <c r="B271" s="10" t="str">
        <f aca="false">'Layout Mercado Libre'!C271</f>
        <v>Plidán Compuesto Pargeverina 10 mg 20 Comprimidos</v>
      </c>
      <c r="C271" s="10" t="str">
        <f aca="false">IFERROR(LEFT('Layout Mercado Libre'!E271,FIND(" &gt; ",'Layout Mercado Libre'!E271)-1),"")</f>
        <v>Salud y Equipamiento Médico</v>
      </c>
      <c r="D271" s="12" t="n">
        <v>253.08</v>
      </c>
      <c r="E271" s="13" t="n">
        <f aca="false">D271+Parámetros!$B$5</f>
        <v>257.08</v>
      </c>
      <c r="F271" s="3" t="n">
        <f aca="false">IF(C271="",Parámetros!$B$9,IFERROR(VLOOKUP(C271,Parámetros!$A$20:$B$23,2,FALSE()),Parámetros!$B$9))</f>
        <v>0.14</v>
      </c>
      <c r="G271" s="13" t="n">
        <f aca="false">ROUNDUP((E271+Parámetros!$C$13)/(1-F271),0)</f>
        <v>328</v>
      </c>
      <c r="H271" s="13" t="n">
        <f aca="false">ROUNDUP((E271+Parámetros!$C$14)/(1-F271),0)</f>
        <v>334</v>
      </c>
      <c r="I271" s="13" t="n">
        <f aca="false">ROUNDUP((E271+Parámetros!$C$15)/(1-F271),0)</f>
        <v>342</v>
      </c>
      <c r="J271" s="13" t="n">
        <f aca="false">MAX(ROUNDUP((E271+Parámetros!$B$8)/(1-F271),0),Parámetros!$B$7)</f>
        <v>299</v>
      </c>
      <c r="K271" s="13" t="n">
        <f aca="false">IF(G271&lt;Parámetros!$B$13,G271,IF(H271&lt;Parámetros!$B$14,H271,IF(I271&lt;Parámetros!$B$15,I271,J271)))</f>
        <v>299</v>
      </c>
      <c r="L271" s="12"/>
      <c r="M271" s="12"/>
      <c r="N271" s="13" t="n">
        <f aca="false">IF(AND(ISNUMBER(M271),M271-Parámetros!$B$6&gt;=K271),M271-Parámetros!$B$6,K271)</f>
        <v>299</v>
      </c>
      <c r="O271" s="3" t="str">
        <f aca="false">IF(ISNUMBER(M271),N271/M271-1,"")</f>
        <v/>
      </c>
      <c r="P271" s="13" t="n">
        <f aca="false">VLOOKUP(N271,Parámetros!$A$13:$C$16,3,TRUE())</f>
        <v>0</v>
      </c>
      <c r="Q271" s="13" t="n">
        <f aca="false">IF(N271&gt;=Parámetros!$B$7,Parámetros!$B$8,0)</f>
        <v>0</v>
      </c>
      <c r="R271" s="13" t="n">
        <f aca="false">N271*(1-F271)-P271-Q271</f>
        <v>257.14</v>
      </c>
      <c r="S271" s="13" t="n">
        <f aca="false">R271-E271</f>
        <v>0.0599999999999454</v>
      </c>
    </row>
    <row r="272" customFormat="false" ht="15" hidden="false" customHeight="false" outlineLevel="0" collapsed="false">
      <c r="A272" s="8" t="s">
        <v>2995</v>
      </c>
      <c r="B272" s="10" t="str">
        <f aca="false">'Layout Mercado Libre'!C272</f>
        <v>Caladryl Clear Loción Pramoxina Acetato de Zinc 180 ml</v>
      </c>
      <c r="C272" s="10" t="str">
        <f aca="false">IFERROR(LEFT('Layout Mercado Libre'!E272,FIND(" &gt; ",'Layout Mercado Libre'!E272)-1),"")</f>
        <v>Salud y Equipamiento Médico</v>
      </c>
      <c r="D272" s="12" t="n">
        <v>168.68</v>
      </c>
      <c r="E272" s="13" t="n">
        <f aca="false">D272+Parámetros!$B$5</f>
        <v>172.68</v>
      </c>
      <c r="F272" s="3" t="n">
        <f aca="false">IF(C272="",Parámetros!$B$9,IFERROR(VLOOKUP(C272,Parámetros!$A$20:$B$23,2,FALSE()),Parámetros!$B$9))</f>
        <v>0.14</v>
      </c>
      <c r="G272" s="13" t="n">
        <f aca="false">ROUNDUP((E272+Parámetros!$C$13)/(1-F272),0)</f>
        <v>230</v>
      </c>
      <c r="H272" s="13" t="n">
        <f aca="false">ROUNDUP((E272+Parámetros!$C$14)/(1-F272),0)</f>
        <v>236</v>
      </c>
      <c r="I272" s="13" t="n">
        <f aca="false">ROUNDUP((E272+Parámetros!$C$15)/(1-F272),0)</f>
        <v>244</v>
      </c>
      <c r="J272" s="13" t="n">
        <f aca="false">MAX(ROUNDUP((E272+Parámetros!$B$8)/(1-F272),0),Parámetros!$B$7)</f>
        <v>299</v>
      </c>
      <c r="K272" s="13" t="n">
        <f aca="false">IF(G272&lt;Parámetros!$B$13,G272,IF(H272&lt;Parámetros!$B$14,H272,IF(I272&lt;Parámetros!$B$15,I272,J272)))</f>
        <v>244</v>
      </c>
      <c r="L272" s="12"/>
      <c r="M272" s="12"/>
      <c r="N272" s="13" t="n">
        <f aca="false">IF(AND(ISNUMBER(M272),M272-Parámetros!$B$6&gt;=K272),M272-Parámetros!$B$6,K272)</f>
        <v>244</v>
      </c>
      <c r="O272" s="3" t="str">
        <f aca="false">IF(ISNUMBER(M272),N272/M272-1,"")</f>
        <v/>
      </c>
      <c r="P272" s="13" t="n">
        <f aca="false">VLOOKUP(N272,Parámetros!$A$13:$C$16,3,TRUE())</f>
        <v>37</v>
      </c>
      <c r="Q272" s="13" t="n">
        <f aca="false">IF(N272&gt;=Parámetros!$B$7,Parámetros!$B$8,0)</f>
        <v>0</v>
      </c>
      <c r="R272" s="13" t="n">
        <f aca="false">N272*(1-F272)-P272-Q272</f>
        <v>172.84</v>
      </c>
      <c r="S272" s="13" t="n">
        <f aca="false">R272-E272</f>
        <v>0.159999999999997</v>
      </c>
    </row>
    <row r="273" customFormat="false" ht="15" hidden="false" customHeight="false" outlineLevel="0" collapsed="false">
      <c r="A273" s="8" t="s">
        <v>3006</v>
      </c>
      <c r="B273" s="10" t="str">
        <f aca="false">'Layout Mercado Libre'!C273</f>
        <v>Brillantina Palmolive Líquida con Aceite de Oliva 115 ml</v>
      </c>
      <c r="C273" s="10" t="str">
        <f aca="false">IFERROR(LEFT('Layout Mercado Libre'!E273,FIND(" &gt; ",'Layout Mercado Libre'!E273)-1),"")</f>
        <v>Belleza y Cuidado Personal</v>
      </c>
      <c r="D273" s="12" t="n">
        <v>42.86</v>
      </c>
      <c r="E273" s="13" t="n">
        <f aca="false">D273+Parámetros!$B$5</f>
        <v>46.86</v>
      </c>
      <c r="F273" s="3" t="n">
        <f aca="false">IF(C273="",Parámetros!$B$9,IFERROR(VLOOKUP(C273,Parámetros!$A$20:$B$23,2,FALSE()),Parámetros!$B$9))</f>
        <v>0.14</v>
      </c>
      <c r="G273" s="13" t="n">
        <f aca="false">ROUNDUP((E273+Parámetros!$C$13)/(1-F273),0)</f>
        <v>84</v>
      </c>
      <c r="H273" s="13" t="n">
        <f aca="false">ROUNDUP((E273+Parámetros!$C$14)/(1-F273),0)</f>
        <v>90</v>
      </c>
      <c r="I273" s="13" t="n">
        <f aca="false">ROUNDUP((E273+Parámetros!$C$15)/(1-F273),0)</f>
        <v>98</v>
      </c>
      <c r="J273" s="13" t="n">
        <f aca="false">MAX(ROUNDUP((E273+Parámetros!$B$8)/(1-F273),0),Parámetros!$B$7)</f>
        <v>299</v>
      </c>
      <c r="K273" s="13" t="n">
        <f aca="false">IF(G273&lt;Parámetros!$B$13,G273,IF(H273&lt;Parámetros!$B$14,H273,IF(I273&lt;Parámetros!$B$15,I273,J273)))</f>
        <v>84</v>
      </c>
      <c r="L273" s="12"/>
      <c r="M273" s="12"/>
      <c r="N273" s="13" t="n">
        <f aca="false">IF(AND(ISNUMBER(M273),M273-Parámetros!$B$6&gt;=K273),M273-Parámetros!$B$6,K273)</f>
        <v>84</v>
      </c>
      <c r="O273" s="3" t="str">
        <f aca="false">IF(ISNUMBER(M273),N273/M273-1,"")</f>
        <v/>
      </c>
      <c r="P273" s="13" t="n">
        <f aca="false">VLOOKUP(N273,Parámetros!$A$13:$C$16,3,TRUE())</f>
        <v>25</v>
      </c>
      <c r="Q273" s="13" t="n">
        <f aca="false">IF(N273&gt;=Parámetros!$B$7,Parámetros!$B$8,0)</f>
        <v>0</v>
      </c>
      <c r="R273" s="13" t="n">
        <f aca="false">N273*(1-F273)-P273-Q273</f>
        <v>47.24</v>
      </c>
      <c r="S273" s="13" t="n">
        <f aca="false">R273-E273</f>
        <v>0.379999999999995</v>
      </c>
    </row>
    <row r="274" customFormat="false" ht="15" hidden="false" customHeight="false" outlineLevel="0" collapsed="false">
      <c r="A274" s="8" t="s">
        <v>3016</v>
      </c>
      <c r="B274" s="10" t="str">
        <f aca="false">'Layout Mercado Libre'!C274</f>
        <v>Eutirox Levotiroxina Sódica 25 mcg 50 Tabletas</v>
      </c>
      <c r="C274" s="10" t="str">
        <f aca="false">IFERROR(LEFT('Layout Mercado Libre'!E274,FIND(" &gt; ",'Layout Mercado Libre'!E274)-1),"")</f>
        <v>Salud y Equipamiento Médico</v>
      </c>
      <c r="D274" s="12" t="n">
        <v>132.98</v>
      </c>
      <c r="E274" s="13" t="n">
        <f aca="false">D274+Parámetros!$B$5</f>
        <v>136.98</v>
      </c>
      <c r="F274" s="3" t="n">
        <f aca="false">IF(C274="",Parámetros!$B$9,IFERROR(VLOOKUP(C274,Parámetros!$A$20:$B$23,2,FALSE()),Parámetros!$B$9))</f>
        <v>0.14</v>
      </c>
      <c r="G274" s="13" t="n">
        <f aca="false">ROUNDUP((E274+Parámetros!$C$13)/(1-F274),0)</f>
        <v>189</v>
      </c>
      <c r="H274" s="13" t="n">
        <f aca="false">ROUNDUP((E274+Parámetros!$C$14)/(1-F274),0)</f>
        <v>195</v>
      </c>
      <c r="I274" s="13" t="n">
        <f aca="false">ROUNDUP((E274+Parámetros!$C$15)/(1-F274),0)</f>
        <v>203</v>
      </c>
      <c r="J274" s="13" t="n">
        <f aca="false">MAX(ROUNDUP((E274+Parámetros!$B$8)/(1-F274),0),Parámetros!$B$7)</f>
        <v>299</v>
      </c>
      <c r="K274" s="13" t="n">
        <f aca="false">IF(G274&lt;Parámetros!$B$13,G274,IF(H274&lt;Parámetros!$B$14,H274,IF(I274&lt;Parámetros!$B$15,I274,J274)))</f>
        <v>203</v>
      </c>
      <c r="L274" s="12"/>
      <c r="M274" s="12"/>
      <c r="N274" s="13" t="n">
        <f aca="false">IF(AND(ISNUMBER(M274),M274-Parámetros!$B$6&gt;=K274),M274-Parámetros!$B$6,K274)</f>
        <v>203</v>
      </c>
      <c r="O274" s="3" t="str">
        <f aca="false">IF(ISNUMBER(M274),N274/M274-1,"")</f>
        <v/>
      </c>
      <c r="P274" s="13" t="n">
        <f aca="false">VLOOKUP(N274,Parámetros!$A$13:$C$16,3,TRUE())</f>
        <v>37</v>
      </c>
      <c r="Q274" s="13" t="n">
        <f aca="false">IF(N274&gt;=Parámetros!$B$7,Parámetros!$B$8,0)</f>
        <v>0</v>
      </c>
      <c r="R274" s="13" t="n">
        <f aca="false">N274*(1-F274)-P274-Q274</f>
        <v>137.58</v>
      </c>
      <c r="S274" s="13" t="n">
        <f aca="false">R274-E274</f>
        <v>0.599999999999994</v>
      </c>
    </row>
    <row r="275" customFormat="false" ht="15" hidden="false" customHeight="false" outlineLevel="0" collapsed="false">
      <c r="A275" s="8" t="s">
        <v>3023</v>
      </c>
      <c r="B275" s="10" t="str">
        <f aca="false">'Layout Mercado Libre'!C275</f>
        <v>Pañales Adulto Diapro Predoblados Gel Unitalla 40 Pzas</v>
      </c>
      <c r="C275" s="10" t="str">
        <f aca="false">IFERROR(LEFT('Layout Mercado Libre'!E275,FIND(" &gt; ",'Layout Mercado Libre'!E275)-1),"")</f>
        <v>Salud y Equipamiento Médico</v>
      </c>
      <c r="D275" s="12" t="n">
        <v>219.39</v>
      </c>
      <c r="E275" s="13" t="n">
        <f aca="false">D275+Parámetros!$B$5</f>
        <v>223.39</v>
      </c>
      <c r="F275" s="3" t="n">
        <f aca="false">IF(C275="",Parámetros!$B$9,IFERROR(VLOOKUP(C275,Parámetros!$A$20:$B$23,2,FALSE()),Parámetros!$B$9))</f>
        <v>0.14</v>
      </c>
      <c r="G275" s="13" t="n">
        <f aca="false">ROUNDUP((E275+Parámetros!$C$13)/(1-F275),0)</f>
        <v>289</v>
      </c>
      <c r="H275" s="13" t="n">
        <f aca="false">ROUNDUP((E275+Parámetros!$C$14)/(1-F275),0)</f>
        <v>295</v>
      </c>
      <c r="I275" s="13" t="n">
        <f aca="false">ROUNDUP((E275+Parámetros!$C$15)/(1-F275),0)</f>
        <v>303</v>
      </c>
      <c r="J275" s="13" t="n">
        <f aca="false">MAX(ROUNDUP((E275+Parámetros!$B$8)/(1-F275),0),Parámetros!$B$7)</f>
        <v>299</v>
      </c>
      <c r="K275" s="13" t="n">
        <f aca="false">IF(G275&lt;Parámetros!$B$13,G275,IF(H275&lt;Parámetros!$B$14,H275,IF(I275&lt;Parámetros!$B$15,I275,J275)))</f>
        <v>299</v>
      </c>
      <c r="L275" s="12"/>
      <c r="M275" s="12"/>
      <c r="N275" s="13" t="n">
        <f aca="false">IF(AND(ISNUMBER(M275),M275-Parámetros!$B$6&gt;=K275),M275-Parámetros!$B$6,K275)</f>
        <v>299</v>
      </c>
      <c r="O275" s="3" t="str">
        <f aca="false">IF(ISNUMBER(M275),N275/M275-1,"")</f>
        <v/>
      </c>
      <c r="P275" s="13" t="n">
        <f aca="false">VLOOKUP(N275,Parámetros!$A$13:$C$16,3,TRUE())</f>
        <v>0</v>
      </c>
      <c r="Q275" s="13" t="n">
        <f aca="false">IF(N275&gt;=Parámetros!$B$7,Parámetros!$B$8,0)</f>
        <v>0</v>
      </c>
      <c r="R275" s="13" t="n">
        <f aca="false">N275*(1-F275)-P275-Q275</f>
        <v>257.14</v>
      </c>
      <c r="S275" s="13" t="n">
        <f aca="false">R275-E275</f>
        <v>33.75</v>
      </c>
    </row>
    <row r="276" customFormat="false" ht="15" hidden="false" customHeight="false" outlineLevel="0" collapsed="false">
      <c r="A276" s="8" t="s">
        <v>3034</v>
      </c>
      <c r="B276" s="10" t="str">
        <f aca="false">'Layout Mercado Libre'!C276</f>
        <v>Dabex XR Metformina 500 mg 30 Tabletas Lib. Prolongada</v>
      </c>
      <c r="C276" s="10" t="str">
        <f aca="false">IFERROR(LEFT('Layout Mercado Libre'!E276,FIND(" &gt; ",'Layout Mercado Libre'!E276)-1),"")</f>
        <v>Salud y Equipamiento Médico</v>
      </c>
      <c r="D276" s="12" t="n">
        <v>270.88</v>
      </c>
      <c r="E276" s="13" t="n">
        <f aca="false">D276+Parámetros!$B$5</f>
        <v>274.88</v>
      </c>
      <c r="F276" s="3" t="n">
        <f aca="false">IF(C276="",Parámetros!$B$9,IFERROR(VLOOKUP(C276,Parámetros!$A$20:$B$23,2,FALSE()),Parámetros!$B$9))</f>
        <v>0.14</v>
      </c>
      <c r="G276" s="13" t="n">
        <f aca="false">ROUNDUP((E276+Parámetros!$C$13)/(1-F276),0)</f>
        <v>349</v>
      </c>
      <c r="H276" s="13" t="n">
        <f aca="false">ROUNDUP((E276+Parámetros!$C$14)/(1-F276),0)</f>
        <v>355</v>
      </c>
      <c r="I276" s="13" t="n">
        <f aca="false">ROUNDUP((E276+Parámetros!$C$15)/(1-F276),0)</f>
        <v>363</v>
      </c>
      <c r="J276" s="13" t="n">
        <f aca="false">MAX(ROUNDUP((E276+Parámetros!$B$8)/(1-F276),0),Parámetros!$B$7)</f>
        <v>320</v>
      </c>
      <c r="K276" s="13" t="n">
        <f aca="false">IF(G276&lt;Parámetros!$B$13,G276,IF(H276&lt;Parámetros!$B$14,H276,IF(I276&lt;Parámetros!$B$15,I276,J276)))</f>
        <v>320</v>
      </c>
      <c r="L276" s="12"/>
      <c r="M276" s="12"/>
      <c r="N276" s="13" t="n">
        <f aca="false">IF(AND(ISNUMBER(M276),M276-Parámetros!$B$6&gt;=K276),M276-Parámetros!$B$6,K276)</f>
        <v>320</v>
      </c>
      <c r="O276" s="3" t="str">
        <f aca="false">IF(ISNUMBER(M276),N276/M276-1,"")</f>
        <v/>
      </c>
      <c r="P276" s="13" t="n">
        <f aca="false">VLOOKUP(N276,Parámetros!$A$13:$C$16,3,TRUE())</f>
        <v>0</v>
      </c>
      <c r="Q276" s="13" t="n">
        <f aca="false">IF(N276&gt;=Parámetros!$B$7,Parámetros!$B$8,0)</f>
        <v>0</v>
      </c>
      <c r="R276" s="13" t="n">
        <f aca="false">N276*(1-F276)-P276-Q276</f>
        <v>275.2</v>
      </c>
      <c r="S276" s="13" t="n">
        <f aca="false">R276-E276</f>
        <v>0.319999999999993</v>
      </c>
    </row>
    <row r="277" customFormat="false" ht="15" hidden="false" customHeight="false" outlineLevel="0" collapsed="false">
      <c r="A277" s="8" t="s">
        <v>3042</v>
      </c>
      <c r="B277" s="10" t="str">
        <f aca="false">'Layout Mercado Libre'!C277</f>
        <v>Loxcell NF Albendazol Quinfamida 400/300 mg 1 Tableta</v>
      </c>
      <c r="C277" s="10" t="str">
        <f aca="false">IFERROR(LEFT('Layout Mercado Libre'!E277,FIND(" &gt; ",'Layout Mercado Libre'!E277)-1),"")</f>
        <v>Salud y Equipamiento Médico</v>
      </c>
      <c r="D277" s="12" t="n">
        <v>72.53</v>
      </c>
      <c r="E277" s="13" t="n">
        <f aca="false">D277+Parámetros!$B$5</f>
        <v>76.53</v>
      </c>
      <c r="F277" s="3" t="n">
        <f aca="false">IF(C277="",Parámetros!$B$9,IFERROR(VLOOKUP(C277,Parámetros!$A$20:$B$23,2,FALSE()),Parámetros!$B$9))</f>
        <v>0.14</v>
      </c>
      <c r="G277" s="13" t="n">
        <f aca="false">ROUNDUP((E277+Parámetros!$C$13)/(1-F277),0)</f>
        <v>119</v>
      </c>
      <c r="H277" s="13" t="n">
        <f aca="false">ROUNDUP((E277+Parámetros!$C$14)/(1-F277),0)</f>
        <v>124</v>
      </c>
      <c r="I277" s="13" t="n">
        <f aca="false">ROUNDUP((E277+Parámetros!$C$15)/(1-F277),0)</f>
        <v>133</v>
      </c>
      <c r="J277" s="13" t="n">
        <f aca="false">MAX(ROUNDUP((E277+Parámetros!$B$8)/(1-F277),0),Parámetros!$B$7)</f>
        <v>299</v>
      </c>
      <c r="K277" s="13" t="n">
        <f aca="false">IF(G277&lt;Parámetros!$B$13,G277,IF(H277&lt;Parámetros!$B$14,H277,IF(I277&lt;Parámetros!$B$15,I277,J277)))</f>
        <v>124</v>
      </c>
      <c r="L277" s="12"/>
      <c r="M277" s="12"/>
      <c r="N277" s="13" t="n">
        <f aca="false">IF(AND(ISNUMBER(M277),M277-Parámetros!$B$6&gt;=K277),M277-Parámetros!$B$6,K277)</f>
        <v>124</v>
      </c>
      <c r="O277" s="3" t="str">
        <f aca="false">IF(ISNUMBER(M277),N277/M277-1,"")</f>
        <v/>
      </c>
      <c r="P277" s="13" t="n">
        <f aca="false">VLOOKUP(N277,Parámetros!$A$13:$C$16,3,TRUE())</f>
        <v>30</v>
      </c>
      <c r="Q277" s="13" t="n">
        <f aca="false">IF(N277&gt;=Parámetros!$B$7,Parámetros!$B$8,0)</f>
        <v>0</v>
      </c>
      <c r="R277" s="13" t="n">
        <f aca="false">N277*(1-F277)-P277-Q277</f>
        <v>76.64</v>
      </c>
      <c r="S277" s="13" t="n">
        <f aca="false">R277-E277</f>
        <v>0.109999999999999</v>
      </c>
    </row>
    <row r="278" customFormat="false" ht="15" hidden="false" customHeight="false" outlineLevel="0" collapsed="false">
      <c r="A278" s="8" t="s">
        <v>3057</v>
      </c>
      <c r="B278" s="10" t="str">
        <f aca="false">'Layout Mercado Libre'!C278</f>
        <v>Gestágeno Progesterona 200 mg 15 Cápsulas</v>
      </c>
      <c r="C278" s="10" t="str">
        <f aca="false">IFERROR(LEFT('Layout Mercado Libre'!E278,FIND(" &gt; ",'Layout Mercado Libre'!E278)-1),"")</f>
        <v>Salud y Equipamiento Médico</v>
      </c>
      <c r="D278" s="12" t="n">
        <v>391.46</v>
      </c>
      <c r="E278" s="13" t="n">
        <f aca="false">D278+Parámetros!$B$5</f>
        <v>395.46</v>
      </c>
      <c r="F278" s="3" t="n">
        <f aca="false">IF(C278="",Parámetros!$B$9,IFERROR(VLOOKUP(C278,Parámetros!$A$20:$B$23,2,FALSE()),Parámetros!$B$9))</f>
        <v>0.14</v>
      </c>
      <c r="G278" s="13" t="n">
        <f aca="false">ROUNDUP((E278+Parámetros!$C$13)/(1-F278),0)</f>
        <v>489</v>
      </c>
      <c r="H278" s="13" t="n">
        <f aca="false">ROUNDUP((E278+Parámetros!$C$14)/(1-F278),0)</f>
        <v>495</v>
      </c>
      <c r="I278" s="13" t="n">
        <f aca="false">ROUNDUP((E278+Parámetros!$C$15)/(1-F278),0)</f>
        <v>503</v>
      </c>
      <c r="J278" s="13" t="n">
        <f aca="false">MAX(ROUNDUP((E278+Parámetros!$B$8)/(1-F278),0),Parámetros!$B$7)</f>
        <v>460</v>
      </c>
      <c r="K278" s="13" t="n">
        <f aca="false">IF(G278&lt;Parámetros!$B$13,G278,IF(H278&lt;Parámetros!$B$14,H278,IF(I278&lt;Parámetros!$B$15,I278,J278)))</f>
        <v>460</v>
      </c>
      <c r="L278" s="12"/>
      <c r="M278" s="12"/>
      <c r="N278" s="13" t="n">
        <f aca="false">IF(AND(ISNUMBER(M278),M278-Parámetros!$B$6&gt;=K278),M278-Parámetros!$B$6,K278)</f>
        <v>460</v>
      </c>
      <c r="O278" s="3" t="str">
        <f aca="false">IF(ISNUMBER(M278),N278/M278-1,"")</f>
        <v/>
      </c>
      <c r="P278" s="13" t="n">
        <f aca="false">VLOOKUP(N278,Parámetros!$A$13:$C$16,3,TRUE())</f>
        <v>0</v>
      </c>
      <c r="Q278" s="13" t="n">
        <f aca="false">IF(N278&gt;=Parámetros!$B$7,Parámetros!$B$8,0)</f>
        <v>0</v>
      </c>
      <c r="R278" s="13" t="n">
        <f aca="false">N278*(1-F278)-P278-Q278</f>
        <v>395.6</v>
      </c>
      <c r="S278" s="13" t="n">
        <f aca="false">R278-E278</f>
        <v>0.139999999999986</v>
      </c>
    </row>
    <row r="279" customFormat="false" ht="15" hidden="false" customHeight="false" outlineLevel="0" collapsed="false">
      <c r="A279" s="8" t="s">
        <v>3068</v>
      </c>
      <c r="B279" s="10" t="str">
        <f aca="false">'Layout Mercado Libre'!C279</f>
        <v>Aceite para Bebé Mennen Baby Magic Hipoalergénico 200 ml</v>
      </c>
      <c r="C279" s="10" t="str">
        <f aca="false">IFERROR(LEFT('Layout Mercado Libre'!E279,FIND(" &gt; ",'Layout Mercado Libre'!E279)-1),"")</f>
        <v>Bebés</v>
      </c>
      <c r="D279" s="12" t="n">
        <v>58.73</v>
      </c>
      <c r="E279" s="13" t="n">
        <f aca="false">D279+Parámetros!$B$5</f>
        <v>62.73</v>
      </c>
      <c r="F279" s="3" t="n">
        <f aca="false">IF(C279="",Parámetros!$B$9,IFERROR(VLOOKUP(C279,Parámetros!$A$20:$B$23,2,FALSE()),Parámetros!$B$9))</f>
        <v>0.15</v>
      </c>
      <c r="G279" s="13" t="n">
        <f aca="false">ROUNDUP((E279+Parámetros!$C$13)/(1-F279),0)</f>
        <v>104</v>
      </c>
      <c r="H279" s="13" t="n">
        <f aca="false">ROUNDUP((E279+Parámetros!$C$14)/(1-F279),0)</f>
        <v>110</v>
      </c>
      <c r="I279" s="13" t="n">
        <f aca="false">ROUNDUP((E279+Parámetros!$C$15)/(1-F279),0)</f>
        <v>118</v>
      </c>
      <c r="J279" s="13" t="n">
        <f aca="false">MAX(ROUNDUP((E279+Parámetros!$B$8)/(1-F279),0),Parámetros!$B$7)</f>
        <v>299</v>
      </c>
      <c r="K279" s="13" t="n">
        <f aca="false">IF(G279&lt;Parámetros!$B$13,G279,IF(H279&lt;Parámetros!$B$14,H279,IF(I279&lt;Parámetros!$B$15,I279,J279)))</f>
        <v>110</v>
      </c>
      <c r="L279" s="12"/>
      <c r="M279" s="12"/>
      <c r="N279" s="13" t="n">
        <f aca="false">IF(AND(ISNUMBER(M279),M279-Parámetros!$B$6&gt;=K279),M279-Parámetros!$B$6,K279)</f>
        <v>110</v>
      </c>
      <c r="O279" s="3" t="str">
        <f aca="false">IF(ISNUMBER(M279),N279/M279-1,"")</f>
        <v/>
      </c>
      <c r="P279" s="13" t="n">
        <f aca="false">VLOOKUP(N279,Parámetros!$A$13:$C$16,3,TRUE())</f>
        <v>30</v>
      </c>
      <c r="Q279" s="13" t="n">
        <f aca="false">IF(N279&gt;=Parámetros!$B$7,Parámetros!$B$8,0)</f>
        <v>0</v>
      </c>
      <c r="R279" s="13" t="n">
        <f aca="false">N279*(1-F279)-P279-Q279</f>
        <v>63.5</v>
      </c>
      <c r="S279" s="13" t="n">
        <f aca="false">R279-E279</f>
        <v>0.770000000000003</v>
      </c>
    </row>
    <row r="280" customFormat="false" ht="15" hidden="false" customHeight="false" outlineLevel="0" collapsed="false">
      <c r="A280" s="8" t="s">
        <v>3080</v>
      </c>
      <c r="B280" s="10" t="str">
        <f aca="false">'Layout Mercado Libre'!C280</f>
        <v>Fijador en Spray Caprice Especialidades Granada 316 ml</v>
      </c>
      <c r="C280" s="10" t="str">
        <f aca="false">IFERROR(LEFT('Layout Mercado Libre'!E280,FIND(" &gt; ",'Layout Mercado Libre'!E280)-1),"")</f>
        <v>Belleza y Cuidado Personal</v>
      </c>
      <c r="D280" s="12" t="n">
        <v>39.98</v>
      </c>
      <c r="E280" s="13" t="n">
        <f aca="false">D280+Parámetros!$B$5</f>
        <v>43.98</v>
      </c>
      <c r="F280" s="3" t="n">
        <f aca="false">IF(C280="",Parámetros!$B$9,IFERROR(VLOOKUP(C280,Parámetros!$A$20:$B$23,2,FALSE()),Parámetros!$B$9))</f>
        <v>0.14</v>
      </c>
      <c r="G280" s="13" t="n">
        <f aca="false">ROUNDUP((E280+Parámetros!$C$13)/(1-F280),0)</f>
        <v>81</v>
      </c>
      <c r="H280" s="13" t="n">
        <f aca="false">ROUNDUP((E280+Parámetros!$C$14)/(1-F280),0)</f>
        <v>87</v>
      </c>
      <c r="I280" s="13" t="n">
        <f aca="false">ROUNDUP((E280+Parámetros!$C$15)/(1-F280),0)</f>
        <v>95</v>
      </c>
      <c r="J280" s="13" t="n">
        <f aca="false">MAX(ROUNDUP((E280+Parámetros!$B$8)/(1-F280),0),Parámetros!$B$7)</f>
        <v>299</v>
      </c>
      <c r="K280" s="13" t="n">
        <f aca="false">IF(G280&lt;Parámetros!$B$13,G280,IF(H280&lt;Parámetros!$B$14,H280,IF(I280&lt;Parámetros!$B$15,I280,J280)))</f>
        <v>81</v>
      </c>
      <c r="L280" s="12"/>
      <c r="M280" s="12"/>
      <c r="N280" s="13" t="n">
        <f aca="false">IF(AND(ISNUMBER(M280),M280-Parámetros!$B$6&gt;=K280),M280-Parámetros!$B$6,K280)</f>
        <v>81</v>
      </c>
      <c r="O280" s="3" t="str">
        <f aca="false">IF(ISNUMBER(M280),N280/M280-1,"")</f>
        <v/>
      </c>
      <c r="P280" s="13" t="n">
        <f aca="false">VLOOKUP(N280,Parámetros!$A$13:$C$16,3,TRUE())</f>
        <v>25</v>
      </c>
      <c r="Q280" s="13" t="n">
        <f aca="false">IF(N280&gt;=Parámetros!$B$7,Parámetros!$B$8,0)</f>
        <v>0</v>
      </c>
      <c r="R280" s="13" t="n">
        <f aca="false">N280*(1-F280)-P280-Q280</f>
        <v>44.66</v>
      </c>
      <c r="S280" s="13" t="n">
        <f aca="false">R280-E280</f>
        <v>0.68</v>
      </c>
    </row>
    <row r="281" customFormat="false" ht="15" hidden="false" customHeight="false" outlineLevel="0" collapsed="false">
      <c r="A281" s="8" t="s">
        <v>3092</v>
      </c>
      <c r="B281" s="10" t="str">
        <f aca="false">'Layout Mercado Libre'!C281</f>
        <v>Indaflex Indometacina Crema 2.5% Tubo 40 g</v>
      </c>
      <c r="C281" s="10" t="str">
        <f aca="false">IFERROR(LEFT('Layout Mercado Libre'!E281,FIND(" &gt; ",'Layout Mercado Libre'!E281)-1),"")</f>
        <v>Salud y Equipamiento Médico</v>
      </c>
      <c r="D281" s="12" t="n">
        <v>326.93</v>
      </c>
      <c r="E281" s="13" t="n">
        <f aca="false">D281+Parámetros!$B$5</f>
        <v>330.93</v>
      </c>
      <c r="F281" s="3" t="n">
        <f aca="false">IF(C281="",Parámetros!$B$9,IFERROR(VLOOKUP(C281,Parámetros!$A$20:$B$23,2,FALSE()),Parámetros!$B$9))</f>
        <v>0.14</v>
      </c>
      <c r="G281" s="13" t="n">
        <f aca="false">ROUNDUP((E281+Parámetros!$C$13)/(1-F281),0)</f>
        <v>414</v>
      </c>
      <c r="H281" s="13" t="n">
        <f aca="false">ROUNDUP((E281+Parámetros!$C$14)/(1-F281),0)</f>
        <v>420</v>
      </c>
      <c r="I281" s="13" t="n">
        <f aca="false">ROUNDUP((E281+Parámetros!$C$15)/(1-F281),0)</f>
        <v>428</v>
      </c>
      <c r="J281" s="13" t="n">
        <f aca="false">MAX(ROUNDUP((E281+Parámetros!$B$8)/(1-F281),0),Parámetros!$B$7)</f>
        <v>385</v>
      </c>
      <c r="K281" s="13" t="n">
        <f aca="false">IF(G281&lt;Parámetros!$B$13,G281,IF(H281&lt;Parámetros!$B$14,H281,IF(I281&lt;Parámetros!$B$15,I281,J281)))</f>
        <v>385</v>
      </c>
      <c r="L281" s="12"/>
      <c r="M281" s="12"/>
      <c r="N281" s="13" t="n">
        <f aca="false">IF(AND(ISNUMBER(M281),M281-Parámetros!$B$6&gt;=K281),M281-Parámetros!$B$6,K281)</f>
        <v>385</v>
      </c>
      <c r="O281" s="3" t="str">
        <f aca="false">IF(ISNUMBER(M281),N281/M281-1,"")</f>
        <v/>
      </c>
      <c r="P281" s="13" t="n">
        <f aca="false">VLOOKUP(N281,Parámetros!$A$13:$C$16,3,TRUE())</f>
        <v>0</v>
      </c>
      <c r="Q281" s="13" t="n">
        <f aca="false">IF(N281&gt;=Parámetros!$B$7,Parámetros!$B$8,0)</f>
        <v>0</v>
      </c>
      <c r="R281" s="13" t="n">
        <f aca="false">N281*(1-F281)-P281-Q281</f>
        <v>331.1</v>
      </c>
      <c r="S281" s="13" t="n">
        <f aca="false">R281-E281</f>
        <v>0.170000000000016</v>
      </c>
    </row>
    <row r="282" customFormat="false" ht="15" hidden="false" customHeight="false" outlineLevel="0" collapsed="false">
      <c r="A282" s="8" t="s">
        <v>3102</v>
      </c>
      <c r="B282" s="10" t="str">
        <f aca="false">'Layout Mercado Libre'!C282</f>
        <v>Flonorm Rifaximina 550 mg 14 Tabletas</v>
      </c>
      <c r="C282" s="10" t="str">
        <f aca="false">IFERROR(LEFT('Layout Mercado Libre'!E282,FIND(" &gt; ",'Layout Mercado Libre'!E282)-1),"")</f>
        <v>Salud y Equipamiento Médico</v>
      </c>
      <c r="D282" s="12" t="n">
        <v>841.96</v>
      </c>
      <c r="E282" s="13" t="n">
        <f aca="false">D282+Parámetros!$B$5</f>
        <v>845.96</v>
      </c>
      <c r="F282" s="3" t="n">
        <f aca="false">IF(C282="",Parámetros!$B$9,IFERROR(VLOOKUP(C282,Parámetros!$A$20:$B$23,2,FALSE()),Parámetros!$B$9))</f>
        <v>0.14</v>
      </c>
      <c r="G282" s="13" t="n">
        <f aca="false">ROUNDUP((E282+Parámetros!$C$13)/(1-F282),0)</f>
        <v>1013</v>
      </c>
      <c r="H282" s="13" t="n">
        <f aca="false">ROUNDUP((E282+Parámetros!$C$14)/(1-F282),0)</f>
        <v>1019</v>
      </c>
      <c r="I282" s="13" t="n">
        <f aca="false">ROUNDUP((E282+Parámetros!$C$15)/(1-F282),0)</f>
        <v>1027</v>
      </c>
      <c r="J282" s="13" t="n">
        <f aca="false">MAX(ROUNDUP((E282+Parámetros!$B$8)/(1-F282),0),Parámetros!$B$7)</f>
        <v>984</v>
      </c>
      <c r="K282" s="13" t="n">
        <f aca="false">IF(G282&lt;Parámetros!$B$13,G282,IF(H282&lt;Parámetros!$B$14,H282,IF(I282&lt;Parámetros!$B$15,I282,J282)))</f>
        <v>984</v>
      </c>
      <c r="L282" s="12"/>
      <c r="M282" s="12"/>
      <c r="N282" s="13" t="n">
        <f aca="false">IF(AND(ISNUMBER(M282),M282-Parámetros!$B$6&gt;=K282),M282-Parámetros!$B$6,K282)</f>
        <v>984</v>
      </c>
      <c r="O282" s="3" t="str">
        <f aca="false">IF(ISNUMBER(M282),N282/M282-1,"")</f>
        <v/>
      </c>
      <c r="P282" s="13" t="n">
        <f aca="false">VLOOKUP(N282,Parámetros!$A$13:$C$16,3,TRUE())</f>
        <v>0</v>
      </c>
      <c r="Q282" s="13" t="n">
        <f aca="false">IF(N282&gt;=Parámetros!$B$7,Parámetros!$B$8,0)</f>
        <v>0</v>
      </c>
      <c r="R282" s="13" t="n">
        <f aca="false">N282*(1-F282)-P282-Q282</f>
        <v>846.24</v>
      </c>
      <c r="S282" s="13" t="n">
        <f aca="false">R282-E282</f>
        <v>0.279999999999973</v>
      </c>
    </row>
    <row r="283" customFormat="false" ht="15" hidden="false" customHeight="false" outlineLevel="0" collapsed="false">
      <c r="A283" s="8" t="s">
        <v>3109</v>
      </c>
      <c r="B283" s="10" t="str">
        <f aca="false">'Layout Mercado Libre'!C283</f>
        <v>Fijador en Spray Caprice Especialidades Biotina 316 ml</v>
      </c>
      <c r="C283" s="10" t="str">
        <f aca="false">IFERROR(LEFT('Layout Mercado Libre'!E283,FIND(" &gt; ",'Layout Mercado Libre'!E283)-1),"")</f>
        <v>Belleza y Cuidado Personal</v>
      </c>
      <c r="D283" s="12" t="n">
        <v>39.98</v>
      </c>
      <c r="E283" s="13" t="n">
        <f aca="false">D283+Parámetros!$B$5</f>
        <v>43.98</v>
      </c>
      <c r="F283" s="3" t="n">
        <f aca="false">IF(C283="",Parámetros!$B$9,IFERROR(VLOOKUP(C283,Parámetros!$A$20:$B$23,2,FALSE()),Parámetros!$B$9))</f>
        <v>0.14</v>
      </c>
      <c r="G283" s="13" t="n">
        <f aca="false">ROUNDUP((E283+Parámetros!$C$13)/(1-F283),0)</f>
        <v>81</v>
      </c>
      <c r="H283" s="13" t="n">
        <f aca="false">ROUNDUP((E283+Parámetros!$C$14)/(1-F283),0)</f>
        <v>87</v>
      </c>
      <c r="I283" s="13" t="n">
        <f aca="false">ROUNDUP((E283+Parámetros!$C$15)/(1-F283),0)</f>
        <v>95</v>
      </c>
      <c r="J283" s="13" t="n">
        <f aca="false">MAX(ROUNDUP((E283+Parámetros!$B$8)/(1-F283),0),Parámetros!$B$7)</f>
        <v>299</v>
      </c>
      <c r="K283" s="13" t="n">
        <f aca="false">IF(G283&lt;Parámetros!$B$13,G283,IF(H283&lt;Parámetros!$B$14,H283,IF(I283&lt;Parámetros!$B$15,I283,J283)))</f>
        <v>81</v>
      </c>
      <c r="L283" s="12"/>
      <c r="M283" s="12"/>
      <c r="N283" s="13" t="n">
        <f aca="false">IF(AND(ISNUMBER(M283),M283-Parámetros!$B$6&gt;=K283),M283-Parámetros!$B$6,K283)</f>
        <v>81</v>
      </c>
      <c r="O283" s="3" t="str">
        <f aca="false">IF(ISNUMBER(M283),N283/M283-1,"")</f>
        <v/>
      </c>
      <c r="P283" s="13" t="n">
        <f aca="false">VLOOKUP(N283,Parámetros!$A$13:$C$16,3,TRUE())</f>
        <v>25</v>
      </c>
      <c r="Q283" s="13" t="n">
        <f aca="false">IF(N283&gt;=Parámetros!$B$7,Parámetros!$B$8,0)</f>
        <v>0</v>
      </c>
      <c r="R283" s="13" t="n">
        <f aca="false">N283*(1-F283)-P283-Q283</f>
        <v>44.66</v>
      </c>
      <c r="S283" s="13" t="n">
        <f aca="false">R283-E283</f>
        <v>0.68</v>
      </c>
    </row>
    <row r="284" customFormat="false" ht="15" hidden="false" customHeight="false" outlineLevel="0" collapsed="false">
      <c r="A284" s="8" t="s">
        <v>3116</v>
      </c>
      <c r="B284" s="10" t="str">
        <f aca="false">'Layout Mercado Libre'!C284</f>
        <v>Inhibitron Twit Omeprazol Bicarbonato 20 mg/1100 mg 30 Cáps</v>
      </c>
      <c r="C284" s="10" t="str">
        <f aca="false">IFERROR(LEFT('Layout Mercado Libre'!E284,FIND(" &gt; ",'Layout Mercado Libre'!E284)-1),"")</f>
        <v>Salud y Equipamiento Médico</v>
      </c>
      <c r="D284" s="12" t="n">
        <v>353.16</v>
      </c>
      <c r="E284" s="13" t="n">
        <f aca="false">D284+Parámetros!$B$5</f>
        <v>357.16</v>
      </c>
      <c r="F284" s="3" t="n">
        <f aca="false">IF(C284="",Parámetros!$B$9,IFERROR(VLOOKUP(C284,Parámetros!$A$20:$B$23,2,FALSE()),Parámetros!$B$9))</f>
        <v>0.14</v>
      </c>
      <c r="G284" s="13" t="n">
        <f aca="false">ROUNDUP((E284+Parámetros!$C$13)/(1-F284),0)</f>
        <v>445</v>
      </c>
      <c r="H284" s="13" t="n">
        <f aca="false">ROUNDUP((E284+Parámetros!$C$14)/(1-F284),0)</f>
        <v>451</v>
      </c>
      <c r="I284" s="13" t="n">
        <f aca="false">ROUNDUP((E284+Parámetros!$C$15)/(1-F284),0)</f>
        <v>459</v>
      </c>
      <c r="J284" s="13" t="n">
        <f aca="false">MAX(ROUNDUP((E284+Parámetros!$B$8)/(1-F284),0),Parámetros!$B$7)</f>
        <v>416</v>
      </c>
      <c r="K284" s="13" t="n">
        <f aca="false">IF(G284&lt;Parámetros!$B$13,G284,IF(H284&lt;Parámetros!$B$14,H284,IF(I284&lt;Parámetros!$B$15,I284,J284)))</f>
        <v>416</v>
      </c>
      <c r="L284" s="12"/>
      <c r="M284" s="12"/>
      <c r="N284" s="13" t="n">
        <f aca="false">IF(AND(ISNUMBER(M284),M284-Parámetros!$B$6&gt;=K284),M284-Parámetros!$B$6,K284)</f>
        <v>416</v>
      </c>
      <c r="O284" s="3" t="str">
        <f aca="false">IF(ISNUMBER(M284),N284/M284-1,"")</f>
        <v/>
      </c>
      <c r="P284" s="13" t="n">
        <f aca="false">VLOOKUP(N284,Parámetros!$A$13:$C$16,3,TRUE())</f>
        <v>0</v>
      </c>
      <c r="Q284" s="13" t="n">
        <f aca="false">IF(N284&gt;=Parámetros!$B$7,Parámetros!$B$8,0)</f>
        <v>0</v>
      </c>
      <c r="R284" s="13" t="n">
        <f aca="false">N284*(1-F284)-P284-Q284</f>
        <v>357.76</v>
      </c>
      <c r="S284" s="13" t="n">
        <f aca="false">R284-E284</f>
        <v>0.599999999999966</v>
      </c>
    </row>
    <row r="285" customFormat="false" ht="15" hidden="false" customHeight="false" outlineLevel="0" collapsed="false">
      <c r="A285" s="8" t="s">
        <v>3129</v>
      </c>
      <c r="B285" s="10" t="str">
        <f aca="false">'Layout Mercado Libre'!C285</f>
        <v>Pañales para Adulto Diapro Pants Grande 10 Piezas</v>
      </c>
      <c r="C285" s="10" t="str">
        <f aca="false">IFERROR(LEFT('Layout Mercado Libre'!E285,FIND(" &gt; ",'Layout Mercado Libre'!E285)-1),"")</f>
        <v>Salud y Equipamiento Médico</v>
      </c>
      <c r="D285" s="12" t="n">
        <v>96.7</v>
      </c>
      <c r="E285" s="13" t="n">
        <f aca="false">D285+Parámetros!$B$5</f>
        <v>100.7</v>
      </c>
      <c r="F285" s="3" t="n">
        <f aca="false">IF(C285="",Parámetros!$B$9,IFERROR(VLOOKUP(C285,Parámetros!$A$20:$B$23,2,FALSE()),Parámetros!$B$9))</f>
        <v>0.14</v>
      </c>
      <c r="G285" s="13" t="n">
        <f aca="false">ROUNDUP((E285+Parámetros!$C$13)/(1-F285),0)</f>
        <v>147</v>
      </c>
      <c r="H285" s="13" t="n">
        <f aca="false">ROUNDUP((E285+Parámetros!$C$14)/(1-F285),0)</f>
        <v>152</v>
      </c>
      <c r="I285" s="13" t="n">
        <f aca="false">ROUNDUP((E285+Parámetros!$C$15)/(1-F285),0)</f>
        <v>161</v>
      </c>
      <c r="J285" s="13" t="n">
        <f aca="false">MAX(ROUNDUP((E285+Parámetros!$B$8)/(1-F285),0),Parámetros!$B$7)</f>
        <v>299</v>
      </c>
      <c r="K285" s="13" t="n">
        <f aca="false">IF(G285&lt;Parámetros!$B$13,G285,IF(H285&lt;Parámetros!$B$14,H285,IF(I285&lt;Parámetros!$B$15,I285,J285)))</f>
        <v>161</v>
      </c>
      <c r="L285" s="12"/>
      <c r="M285" s="12"/>
      <c r="N285" s="13" t="n">
        <f aca="false">IF(AND(ISNUMBER(M285),M285-Parámetros!$B$6&gt;=K285),M285-Parámetros!$B$6,K285)</f>
        <v>161</v>
      </c>
      <c r="O285" s="3" t="str">
        <f aca="false">IF(ISNUMBER(M285),N285/M285-1,"")</f>
        <v/>
      </c>
      <c r="P285" s="13" t="n">
        <f aca="false">VLOOKUP(N285,Parámetros!$A$13:$C$16,3,TRUE())</f>
        <v>37</v>
      </c>
      <c r="Q285" s="13" t="n">
        <f aca="false">IF(N285&gt;=Parámetros!$B$7,Parámetros!$B$8,0)</f>
        <v>0</v>
      </c>
      <c r="R285" s="13" t="n">
        <f aca="false">N285*(1-F285)-P285-Q285</f>
        <v>101.46</v>
      </c>
      <c r="S285" s="13" t="n">
        <f aca="false">R285-E285</f>
        <v>0.760000000000005</v>
      </c>
    </row>
    <row r="286" customFormat="false" ht="15" hidden="false" customHeight="false" outlineLevel="0" collapsed="false">
      <c r="A286" s="8" t="s">
        <v>3136</v>
      </c>
      <c r="B286" s="10" t="str">
        <f aca="false">'Layout Mercado Libre'!C286</f>
        <v>Nikzon Ruscus Aculeatus 40 Tabletas Masticables</v>
      </c>
      <c r="C286" s="10" t="str">
        <f aca="false">IFERROR(LEFT('Layout Mercado Libre'!E286,FIND(" &gt; ",'Layout Mercado Libre'!E286)-1),"")</f>
        <v>Salud y Equipamiento Médico</v>
      </c>
      <c r="D286" s="12" t="n">
        <v>268.7</v>
      </c>
      <c r="E286" s="13" t="n">
        <f aca="false">D286+Parámetros!$B$5</f>
        <v>272.7</v>
      </c>
      <c r="F286" s="3" t="n">
        <f aca="false">IF(C286="",Parámetros!$B$9,IFERROR(VLOOKUP(C286,Parámetros!$A$20:$B$23,2,FALSE()),Parámetros!$B$9))</f>
        <v>0.14</v>
      </c>
      <c r="G286" s="13" t="n">
        <f aca="false">ROUNDUP((E286+Parámetros!$C$13)/(1-F286),0)</f>
        <v>347</v>
      </c>
      <c r="H286" s="13" t="n">
        <f aca="false">ROUNDUP((E286+Parámetros!$C$14)/(1-F286),0)</f>
        <v>352</v>
      </c>
      <c r="I286" s="13" t="n">
        <f aca="false">ROUNDUP((E286+Parámetros!$C$15)/(1-F286),0)</f>
        <v>361</v>
      </c>
      <c r="J286" s="13" t="n">
        <f aca="false">MAX(ROUNDUP((E286+Parámetros!$B$8)/(1-F286),0),Parámetros!$B$7)</f>
        <v>318</v>
      </c>
      <c r="K286" s="13" t="n">
        <f aca="false">IF(G286&lt;Parámetros!$B$13,G286,IF(H286&lt;Parámetros!$B$14,H286,IF(I286&lt;Parámetros!$B$15,I286,J286)))</f>
        <v>318</v>
      </c>
      <c r="L286" s="12"/>
      <c r="M286" s="12"/>
      <c r="N286" s="13" t="n">
        <f aca="false">IF(AND(ISNUMBER(M286),M286-Parámetros!$B$6&gt;=K286),M286-Parámetros!$B$6,K286)</f>
        <v>318</v>
      </c>
      <c r="O286" s="3" t="str">
        <f aca="false">IF(ISNUMBER(M286),N286/M286-1,"")</f>
        <v/>
      </c>
      <c r="P286" s="13" t="n">
        <f aca="false">VLOOKUP(N286,Parámetros!$A$13:$C$16,3,TRUE())</f>
        <v>0</v>
      </c>
      <c r="Q286" s="13" t="n">
        <f aca="false">IF(N286&gt;=Parámetros!$B$7,Parámetros!$B$8,0)</f>
        <v>0</v>
      </c>
      <c r="R286" s="13" t="n">
        <f aca="false">N286*(1-F286)-P286-Q286</f>
        <v>273.48</v>
      </c>
      <c r="S286" s="13" t="n">
        <f aca="false">R286-E286</f>
        <v>0.78000000000003</v>
      </c>
    </row>
    <row r="287" customFormat="false" ht="15" hidden="false" customHeight="false" outlineLevel="0" collapsed="false">
      <c r="A287" s="8" t="s">
        <v>3147</v>
      </c>
      <c r="B287" s="10" t="str">
        <f aca="false">'Layout Mercado Libre'!C287</f>
        <v>Piasclédine 300 Insaponificables Aguacate Soya 30 Cápsulas</v>
      </c>
      <c r="C287" s="10" t="str">
        <f aca="false">IFERROR(LEFT('Layout Mercado Libre'!E287,FIND(" &gt; ",'Layout Mercado Libre'!E287)-1),"")</f>
        <v>Salud y Equipamiento Médico</v>
      </c>
      <c r="D287" s="12" t="n">
        <v>993.01</v>
      </c>
      <c r="E287" s="13" t="n">
        <f aca="false">D287+Parámetros!$B$5</f>
        <v>997.01</v>
      </c>
      <c r="F287" s="3" t="n">
        <f aca="false">IF(C287="",Parámetros!$B$9,IFERROR(VLOOKUP(C287,Parámetros!$A$20:$B$23,2,FALSE()),Parámetros!$B$9))</f>
        <v>0.14</v>
      </c>
      <c r="G287" s="13" t="n">
        <f aca="false">ROUNDUP((E287+Parámetros!$C$13)/(1-F287),0)</f>
        <v>1189</v>
      </c>
      <c r="H287" s="13" t="n">
        <f aca="false">ROUNDUP((E287+Parámetros!$C$14)/(1-F287),0)</f>
        <v>1195</v>
      </c>
      <c r="I287" s="13" t="n">
        <f aca="false">ROUNDUP((E287+Parámetros!$C$15)/(1-F287),0)</f>
        <v>1203</v>
      </c>
      <c r="J287" s="13" t="n">
        <f aca="false">MAX(ROUNDUP((E287+Parámetros!$B$8)/(1-F287),0),Parámetros!$B$7)</f>
        <v>1160</v>
      </c>
      <c r="K287" s="13" t="n">
        <f aca="false">IF(G287&lt;Parámetros!$B$13,G287,IF(H287&lt;Parámetros!$B$14,H287,IF(I287&lt;Parámetros!$B$15,I287,J287)))</f>
        <v>1160</v>
      </c>
      <c r="L287" s="12"/>
      <c r="M287" s="12"/>
      <c r="N287" s="13" t="n">
        <f aca="false">IF(AND(ISNUMBER(M287),M287-Parámetros!$B$6&gt;=K287),M287-Parámetros!$B$6,K287)</f>
        <v>1160</v>
      </c>
      <c r="O287" s="3" t="str">
        <f aca="false">IF(ISNUMBER(M287),N287/M287-1,"")</f>
        <v/>
      </c>
      <c r="P287" s="13" t="n">
        <f aca="false">VLOOKUP(N287,Parámetros!$A$13:$C$16,3,TRUE())</f>
        <v>0</v>
      </c>
      <c r="Q287" s="13" t="n">
        <f aca="false">IF(N287&gt;=Parámetros!$B$7,Parámetros!$B$8,0)</f>
        <v>0</v>
      </c>
      <c r="R287" s="13" t="n">
        <f aca="false">N287*(1-F287)-P287-Q287</f>
        <v>997.6</v>
      </c>
      <c r="S287" s="13" t="n">
        <f aca="false">R287-E287</f>
        <v>0.590000000000032</v>
      </c>
    </row>
    <row r="288" customFormat="false" ht="15" hidden="false" customHeight="false" outlineLevel="0" collapsed="false">
      <c r="A288" s="8" t="s">
        <v>3158</v>
      </c>
      <c r="B288" s="10" t="str">
        <f aca="false">'Layout Mercado Libre'!C288</f>
        <v>Hidrasec Racecadotrilo 30 mg Granulado 18 Sobres</v>
      </c>
      <c r="C288" s="10" t="str">
        <f aca="false">IFERROR(LEFT('Layout Mercado Libre'!E288,FIND(" &gt; ",'Layout Mercado Libre'!E288)-1),"")</f>
        <v>Salud y Equipamiento Médico</v>
      </c>
      <c r="D288" s="12" t="n">
        <v>218.09</v>
      </c>
      <c r="E288" s="13" t="n">
        <f aca="false">D288+Parámetros!$B$5</f>
        <v>222.09</v>
      </c>
      <c r="F288" s="3" t="n">
        <f aca="false">IF(C288="",Parámetros!$B$9,IFERROR(VLOOKUP(C288,Parámetros!$A$20:$B$23,2,FALSE()),Parámetros!$B$9))</f>
        <v>0.14</v>
      </c>
      <c r="G288" s="13" t="n">
        <f aca="false">ROUNDUP((E288+Parámetros!$C$13)/(1-F288),0)</f>
        <v>288</v>
      </c>
      <c r="H288" s="13" t="n">
        <f aca="false">ROUNDUP((E288+Parámetros!$C$14)/(1-F288),0)</f>
        <v>294</v>
      </c>
      <c r="I288" s="13" t="n">
        <f aca="false">ROUNDUP((E288+Parámetros!$C$15)/(1-F288),0)</f>
        <v>302</v>
      </c>
      <c r="J288" s="13" t="n">
        <f aca="false">MAX(ROUNDUP((E288+Parámetros!$B$8)/(1-F288),0),Parámetros!$B$7)</f>
        <v>299</v>
      </c>
      <c r="K288" s="13" t="n">
        <f aca="false">IF(G288&lt;Parámetros!$B$13,G288,IF(H288&lt;Parámetros!$B$14,H288,IF(I288&lt;Parámetros!$B$15,I288,J288)))</f>
        <v>299</v>
      </c>
      <c r="L288" s="12"/>
      <c r="M288" s="12"/>
      <c r="N288" s="13" t="n">
        <f aca="false">IF(AND(ISNUMBER(M288),M288-Parámetros!$B$6&gt;=K288),M288-Parámetros!$B$6,K288)</f>
        <v>299</v>
      </c>
      <c r="O288" s="3" t="str">
        <f aca="false">IF(ISNUMBER(M288),N288/M288-1,"")</f>
        <v/>
      </c>
      <c r="P288" s="13" t="n">
        <f aca="false">VLOOKUP(N288,Parámetros!$A$13:$C$16,3,TRUE())</f>
        <v>0</v>
      </c>
      <c r="Q288" s="13" t="n">
        <f aca="false">IF(N288&gt;=Parámetros!$B$7,Parámetros!$B$8,0)</f>
        <v>0</v>
      </c>
      <c r="R288" s="13" t="n">
        <f aca="false">N288*(1-F288)-P288-Q288</f>
        <v>257.14</v>
      </c>
      <c r="S288" s="13" t="n">
        <f aca="false">R288-E288</f>
        <v>35.05</v>
      </c>
    </row>
    <row r="289" customFormat="false" ht="15" hidden="false" customHeight="false" outlineLevel="0" collapsed="false">
      <c r="A289" s="8" t="s">
        <v>3169</v>
      </c>
      <c r="B289" s="10" t="str">
        <f aca="false">'Layout Mercado Libre'!C289</f>
        <v>Supositorios Senosiain Adulto Glicerina 2632 mg 10 Piezas</v>
      </c>
      <c r="C289" s="10" t="str">
        <f aca="false">IFERROR(LEFT('Layout Mercado Libre'!E289,FIND(" &gt; ",'Layout Mercado Libre'!E289)-1),"")</f>
        <v>Salud y Equipamiento Médico</v>
      </c>
      <c r="D289" s="12" t="n">
        <v>58.74</v>
      </c>
      <c r="E289" s="13" t="n">
        <f aca="false">D289+Parámetros!$B$5</f>
        <v>62.74</v>
      </c>
      <c r="F289" s="3" t="n">
        <f aca="false">IF(C289="",Parámetros!$B$9,IFERROR(VLOOKUP(C289,Parámetros!$A$20:$B$23,2,FALSE()),Parámetros!$B$9))</f>
        <v>0.14</v>
      </c>
      <c r="G289" s="13" t="n">
        <f aca="false">ROUNDUP((E289+Parámetros!$C$13)/(1-F289),0)</f>
        <v>103</v>
      </c>
      <c r="H289" s="13" t="n">
        <f aca="false">ROUNDUP((E289+Parámetros!$C$14)/(1-F289),0)</f>
        <v>108</v>
      </c>
      <c r="I289" s="13" t="n">
        <f aca="false">ROUNDUP((E289+Parámetros!$C$15)/(1-F289),0)</f>
        <v>116</v>
      </c>
      <c r="J289" s="13" t="n">
        <f aca="false">MAX(ROUNDUP((E289+Parámetros!$B$8)/(1-F289),0),Parámetros!$B$7)</f>
        <v>299</v>
      </c>
      <c r="K289" s="13" t="n">
        <f aca="false">IF(G289&lt;Parámetros!$B$13,G289,IF(H289&lt;Parámetros!$B$14,H289,IF(I289&lt;Parámetros!$B$15,I289,J289)))</f>
        <v>108</v>
      </c>
      <c r="L289" s="12"/>
      <c r="M289" s="12"/>
      <c r="N289" s="13" t="n">
        <f aca="false">IF(AND(ISNUMBER(M289),M289-Parámetros!$B$6&gt;=K289),M289-Parámetros!$B$6,K289)</f>
        <v>108</v>
      </c>
      <c r="O289" s="3" t="str">
        <f aca="false">IF(ISNUMBER(M289),N289/M289-1,"")</f>
        <v/>
      </c>
      <c r="P289" s="13" t="n">
        <f aca="false">VLOOKUP(N289,Parámetros!$A$13:$C$16,3,TRUE())</f>
        <v>30</v>
      </c>
      <c r="Q289" s="13" t="n">
        <f aca="false">IF(N289&gt;=Parámetros!$B$7,Parámetros!$B$8,0)</f>
        <v>0</v>
      </c>
      <c r="R289" s="13" t="n">
        <f aca="false">N289*(1-F289)-P289-Q289</f>
        <v>62.88</v>
      </c>
      <c r="S289" s="13" t="n">
        <f aca="false">R289-E289</f>
        <v>0.139999999999993</v>
      </c>
    </row>
    <row r="290" customFormat="false" ht="15" hidden="false" customHeight="false" outlineLevel="0" collapsed="false">
      <c r="A290" s="8" t="s">
        <v>3182</v>
      </c>
      <c r="B290" s="10" t="str">
        <f aca="false">'Layout Mercado Libre'!C290</f>
        <v>Festomar Doxilamina Piridoxina 10/10 mg 30 Cápsulas</v>
      </c>
      <c r="C290" s="10" t="str">
        <f aca="false">IFERROR(LEFT('Layout Mercado Libre'!E290,FIND(" &gt; ",'Layout Mercado Libre'!E290)-1),"")</f>
        <v>Salud y Equipamiento Médico</v>
      </c>
      <c r="D290" s="12" t="n">
        <v>349.41</v>
      </c>
      <c r="E290" s="13" t="n">
        <f aca="false">D290+Parámetros!$B$5</f>
        <v>353.41</v>
      </c>
      <c r="F290" s="3" t="n">
        <f aca="false">IF(C290="",Parámetros!$B$9,IFERROR(VLOOKUP(C290,Parámetros!$A$20:$B$23,2,FALSE()),Parámetros!$B$9))</f>
        <v>0.14</v>
      </c>
      <c r="G290" s="13" t="n">
        <f aca="false">ROUNDUP((E290+Parámetros!$C$13)/(1-F290),0)</f>
        <v>441</v>
      </c>
      <c r="H290" s="13" t="n">
        <f aca="false">ROUNDUP((E290+Parámetros!$C$14)/(1-F290),0)</f>
        <v>446</v>
      </c>
      <c r="I290" s="13" t="n">
        <f aca="false">ROUNDUP((E290+Parámetros!$C$15)/(1-F290),0)</f>
        <v>454</v>
      </c>
      <c r="J290" s="13" t="n">
        <f aca="false">MAX(ROUNDUP((E290+Parámetros!$B$8)/(1-F290),0),Parámetros!$B$7)</f>
        <v>411</v>
      </c>
      <c r="K290" s="13" t="n">
        <f aca="false">IF(G290&lt;Parámetros!$B$13,G290,IF(H290&lt;Parámetros!$B$14,H290,IF(I290&lt;Parámetros!$B$15,I290,J290)))</f>
        <v>411</v>
      </c>
      <c r="L290" s="12"/>
      <c r="M290" s="12"/>
      <c r="N290" s="13" t="n">
        <f aca="false">IF(AND(ISNUMBER(M290),M290-Parámetros!$B$6&gt;=K290),M290-Parámetros!$B$6,K290)</f>
        <v>411</v>
      </c>
      <c r="O290" s="3" t="str">
        <f aca="false">IF(ISNUMBER(M290),N290/M290-1,"")</f>
        <v/>
      </c>
      <c r="P290" s="13" t="n">
        <f aca="false">VLOOKUP(N290,Parámetros!$A$13:$C$16,3,TRUE())</f>
        <v>0</v>
      </c>
      <c r="Q290" s="13" t="n">
        <f aca="false">IF(N290&gt;=Parámetros!$B$7,Parámetros!$B$8,0)</f>
        <v>0</v>
      </c>
      <c r="R290" s="13" t="n">
        <f aca="false">N290*(1-F290)-P290-Q290</f>
        <v>353.46</v>
      </c>
      <c r="S290" s="13" t="n">
        <f aca="false">R290-E290</f>
        <v>0.0499999999999545</v>
      </c>
    </row>
    <row r="291" customFormat="false" ht="15" hidden="false" customHeight="false" outlineLevel="0" collapsed="false">
      <c r="A291" s="8" t="s">
        <v>3195</v>
      </c>
      <c r="B291" s="10" t="str">
        <f aca="false">'Layout Mercado Libre'!C291</f>
        <v>Elevit Pronatal Multivitamínico 30 Comprimidos</v>
      </c>
      <c r="C291" s="10" t="str">
        <f aca="false">IFERROR(LEFT('Layout Mercado Libre'!E291,FIND(" &gt; ",'Layout Mercado Libre'!E291)-1),"")</f>
        <v>Salud y Equipamiento Médico</v>
      </c>
      <c r="D291" s="12" t="n">
        <v>386.68</v>
      </c>
      <c r="E291" s="13" t="n">
        <f aca="false">D291+Parámetros!$B$5</f>
        <v>390.68</v>
      </c>
      <c r="F291" s="3" t="n">
        <f aca="false">IF(C291="",Parámetros!$B$9,IFERROR(VLOOKUP(C291,Parámetros!$A$20:$B$23,2,FALSE()),Parámetros!$B$9))</f>
        <v>0.14</v>
      </c>
      <c r="G291" s="13" t="n">
        <f aca="false">ROUNDUP((E291+Parámetros!$C$13)/(1-F291),0)</f>
        <v>484</v>
      </c>
      <c r="H291" s="13" t="n">
        <f aca="false">ROUNDUP((E291+Parámetros!$C$14)/(1-F291),0)</f>
        <v>490</v>
      </c>
      <c r="I291" s="13" t="n">
        <f aca="false">ROUNDUP((E291+Parámetros!$C$15)/(1-F291),0)</f>
        <v>498</v>
      </c>
      <c r="J291" s="13" t="n">
        <f aca="false">MAX(ROUNDUP((E291+Parámetros!$B$8)/(1-F291),0),Parámetros!$B$7)</f>
        <v>455</v>
      </c>
      <c r="K291" s="13" t="n">
        <f aca="false">IF(G291&lt;Parámetros!$B$13,G291,IF(H291&lt;Parámetros!$B$14,H291,IF(I291&lt;Parámetros!$B$15,I291,J291)))</f>
        <v>455</v>
      </c>
      <c r="L291" s="12"/>
      <c r="M291" s="12"/>
      <c r="N291" s="13" t="n">
        <f aca="false">IF(AND(ISNUMBER(M291),M291-Parámetros!$B$6&gt;=K291),M291-Parámetros!$B$6,K291)</f>
        <v>455</v>
      </c>
      <c r="O291" s="3" t="str">
        <f aca="false">IF(ISNUMBER(M291),N291/M291-1,"")</f>
        <v/>
      </c>
      <c r="P291" s="13" t="n">
        <f aca="false">VLOOKUP(N291,Parámetros!$A$13:$C$16,3,TRUE())</f>
        <v>0</v>
      </c>
      <c r="Q291" s="13" t="n">
        <f aca="false">IF(N291&gt;=Parámetros!$B$7,Parámetros!$B$8,0)</f>
        <v>0</v>
      </c>
      <c r="R291" s="13" t="n">
        <f aca="false">N291*(1-F291)-P291-Q291</f>
        <v>391.3</v>
      </c>
      <c r="S291" s="13" t="n">
        <f aca="false">R291-E291</f>
        <v>0.620000000000005</v>
      </c>
    </row>
    <row r="292" customFormat="false" ht="15" hidden="false" customHeight="false" outlineLevel="0" collapsed="false">
      <c r="A292" s="8" t="s">
        <v>3208</v>
      </c>
      <c r="B292" s="10" t="str">
        <f aca="false">'Layout Mercado Libre'!C292</f>
        <v>Enjuague Bucal Colgate PerioGard Sin Alcohol 250 ml</v>
      </c>
      <c r="C292" s="10" t="str">
        <f aca="false">IFERROR(LEFT('Layout Mercado Libre'!E292,FIND(" &gt; ",'Layout Mercado Libre'!E292)-1),"")</f>
        <v>Belleza y Cuidado Personal</v>
      </c>
      <c r="D292" s="12" t="n">
        <v>160.92</v>
      </c>
      <c r="E292" s="13" t="n">
        <f aca="false">D292+Parámetros!$B$5</f>
        <v>164.92</v>
      </c>
      <c r="F292" s="3" t="n">
        <f aca="false">IF(C292="",Parámetros!$B$9,IFERROR(VLOOKUP(C292,Parámetros!$A$20:$B$23,2,FALSE()),Parámetros!$B$9))</f>
        <v>0.14</v>
      </c>
      <c r="G292" s="13" t="n">
        <f aca="false">ROUNDUP((E292+Parámetros!$C$13)/(1-F292),0)</f>
        <v>221</v>
      </c>
      <c r="H292" s="13" t="n">
        <f aca="false">ROUNDUP((E292+Parámetros!$C$14)/(1-F292),0)</f>
        <v>227</v>
      </c>
      <c r="I292" s="13" t="n">
        <f aca="false">ROUNDUP((E292+Parámetros!$C$15)/(1-F292),0)</f>
        <v>235</v>
      </c>
      <c r="J292" s="13" t="n">
        <f aca="false">MAX(ROUNDUP((E292+Parámetros!$B$8)/(1-F292),0),Parámetros!$B$7)</f>
        <v>299</v>
      </c>
      <c r="K292" s="13" t="n">
        <f aca="false">IF(G292&lt;Parámetros!$B$13,G292,IF(H292&lt;Parámetros!$B$14,H292,IF(I292&lt;Parámetros!$B$15,I292,J292)))</f>
        <v>235</v>
      </c>
      <c r="L292" s="12"/>
      <c r="M292" s="12"/>
      <c r="N292" s="13" t="n">
        <f aca="false">IF(AND(ISNUMBER(M292),M292-Parámetros!$B$6&gt;=K292),M292-Parámetros!$B$6,K292)</f>
        <v>235</v>
      </c>
      <c r="O292" s="3" t="str">
        <f aca="false">IF(ISNUMBER(M292),N292/M292-1,"")</f>
        <v/>
      </c>
      <c r="P292" s="13" t="n">
        <f aca="false">VLOOKUP(N292,Parámetros!$A$13:$C$16,3,TRUE())</f>
        <v>37</v>
      </c>
      <c r="Q292" s="13" t="n">
        <f aca="false">IF(N292&gt;=Parámetros!$B$7,Parámetros!$B$8,0)</f>
        <v>0</v>
      </c>
      <c r="R292" s="13" t="n">
        <f aca="false">N292*(1-F292)-P292-Q292</f>
        <v>165.1</v>
      </c>
      <c r="S292" s="13" t="n">
        <f aca="false">R292-E292</f>
        <v>0.180000000000007</v>
      </c>
    </row>
    <row r="293" customFormat="false" ht="15" hidden="false" customHeight="false" outlineLevel="0" collapsed="false">
      <c r="A293" s="8" t="s">
        <v>3219</v>
      </c>
      <c r="B293" s="10" t="str">
        <f aca="false">'Layout Mercado Libre'!C293</f>
        <v>Flanax Naproxeno Sódico 550 mg 6 Tabletas</v>
      </c>
      <c r="C293" s="10" t="str">
        <f aca="false">IFERROR(LEFT('Layout Mercado Libre'!E293,FIND(" &gt; ",'Layout Mercado Libre'!E293)-1),"")</f>
        <v>Salud y Equipamiento Médico</v>
      </c>
      <c r="D293" s="12" t="n">
        <v>102.8</v>
      </c>
      <c r="E293" s="13" t="n">
        <f aca="false">D293+Parámetros!$B$5</f>
        <v>106.8</v>
      </c>
      <c r="F293" s="3" t="n">
        <f aca="false">IF(C293="",Parámetros!$B$9,IFERROR(VLOOKUP(C293,Parámetros!$A$20:$B$23,2,FALSE()),Parámetros!$B$9))</f>
        <v>0.14</v>
      </c>
      <c r="G293" s="13" t="n">
        <f aca="false">ROUNDUP((E293+Parámetros!$C$13)/(1-F293),0)</f>
        <v>154</v>
      </c>
      <c r="H293" s="13" t="n">
        <f aca="false">ROUNDUP((E293+Parámetros!$C$14)/(1-F293),0)</f>
        <v>160</v>
      </c>
      <c r="I293" s="13" t="n">
        <f aca="false">ROUNDUP((E293+Parámetros!$C$15)/(1-F293),0)</f>
        <v>168</v>
      </c>
      <c r="J293" s="13" t="n">
        <f aca="false">MAX(ROUNDUP((E293+Parámetros!$B$8)/(1-F293),0),Parámetros!$B$7)</f>
        <v>299</v>
      </c>
      <c r="K293" s="13" t="n">
        <f aca="false">IF(G293&lt;Parámetros!$B$13,G293,IF(H293&lt;Parámetros!$B$14,H293,IF(I293&lt;Parámetros!$B$15,I293,J293)))</f>
        <v>168</v>
      </c>
      <c r="L293" s="12"/>
      <c r="M293" s="12"/>
      <c r="N293" s="13" t="n">
        <f aca="false">IF(AND(ISNUMBER(M293),M293-Parámetros!$B$6&gt;=K293),M293-Parámetros!$B$6,K293)</f>
        <v>168</v>
      </c>
      <c r="O293" s="3" t="str">
        <f aca="false">IF(ISNUMBER(M293),N293/M293-1,"")</f>
        <v/>
      </c>
      <c r="P293" s="13" t="n">
        <f aca="false">VLOOKUP(N293,Parámetros!$A$13:$C$16,3,TRUE())</f>
        <v>37</v>
      </c>
      <c r="Q293" s="13" t="n">
        <f aca="false">IF(N293&gt;=Parámetros!$B$7,Parámetros!$B$8,0)</f>
        <v>0</v>
      </c>
      <c r="R293" s="13" t="n">
        <f aca="false">N293*(1-F293)-P293-Q293</f>
        <v>107.48</v>
      </c>
      <c r="S293" s="13" t="n">
        <f aca="false">R293-E293</f>
        <v>0.679999999999993</v>
      </c>
    </row>
    <row r="294" customFormat="false" ht="15" hidden="false" customHeight="false" outlineLevel="0" collapsed="false">
      <c r="A294" s="8" t="s">
        <v>3227</v>
      </c>
      <c r="B294" s="10" t="str">
        <f aca="false">'Layout Mercado Libre'!C294</f>
        <v>Robax Gold Metocarbamol Ibuprofeno 500/200 mg 24 Tabletas</v>
      </c>
      <c r="C294" s="10" t="str">
        <f aca="false">IFERROR(LEFT('Layout Mercado Libre'!E294,FIND(" &gt; ",'Layout Mercado Libre'!E294)-1),"")</f>
        <v>Salud y Equipamiento Médico</v>
      </c>
      <c r="D294" s="12" t="n">
        <v>238.19</v>
      </c>
      <c r="E294" s="13" t="n">
        <f aca="false">D294+Parámetros!$B$5</f>
        <v>242.19</v>
      </c>
      <c r="F294" s="3" t="n">
        <f aca="false">IF(C294="",Parámetros!$B$9,IFERROR(VLOOKUP(C294,Parámetros!$A$20:$B$23,2,FALSE()),Parámetros!$B$9))</f>
        <v>0.14</v>
      </c>
      <c r="G294" s="13" t="n">
        <f aca="false">ROUNDUP((E294+Parámetros!$C$13)/(1-F294),0)</f>
        <v>311</v>
      </c>
      <c r="H294" s="13" t="n">
        <f aca="false">ROUNDUP((E294+Parámetros!$C$14)/(1-F294),0)</f>
        <v>317</v>
      </c>
      <c r="I294" s="13" t="n">
        <f aca="false">ROUNDUP((E294+Parámetros!$C$15)/(1-F294),0)</f>
        <v>325</v>
      </c>
      <c r="J294" s="13" t="n">
        <f aca="false">MAX(ROUNDUP((E294+Parámetros!$B$8)/(1-F294),0),Parámetros!$B$7)</f>
        <v>299</v>
      </c>
      <c r="K294" s="13" t="n">
        <f aca="false">IF(G294&lt;Parámetros!$B$13,G294,IF(H294&lt;Parámetros!$B$14,H294,IF(I294&lt;Parámetros!$B$15,I294,J294)))</f>
        <v>299</v>
      </c>
      <c r="L294" s="12"/>
      <c r="M294" s="12"/>
      <c r="N294" s="13" t="n">
        <f aca="false">IF(AND(ISNUMBER(M294),M294-Parámetros!$B$6&gt;=K294),M294-Parámetros!$B$6,K294)</f>
        <v>299</v>
      </c>
      <c r="O294" s="3" t="str">
        <f aca="false">IF(ISNUMBER(M294),N294/M294-1,"")</f>
        <v/>
      </c>
      <c r="P294" s="13" t="n">
        <f aca="false">VLOOKUP(N294,Parámetros!$A$13:$C$16,3,TRUE())</f>
        <v>0</v>
      </c>
      <c r="Q294" s="13" t="n">
        <f aca="false">IF(N294&gt;=Parámetros!$B$7,Parámetros!$B$8,0)</f>
        <v>0</v>
      </c>
      <c r="R294" s="13" t="n">
        <f aca="false">N294*(1-F294)-P294-Q294</f>
        <v>257.14</v>
      </c>
      <c r="S294" s="13" t="n">
        <f aca="false">R294-E294</f>
        <v>14.95</v>
      </c>
    </row>
    <row r="295" customFormat="false" ht="15" hidden="false" customHeight="false" outlineLevel="0" collapsed="false">
      <c r="A295" s="8" t="s">
        <v>3241</v>
      </c>
      <c r="B295" s="10" t="str">
        <f aca="false">'Layout Mercado Libre'!C295</f>
        <v>Bio Electro Analgésico 250/250/65 mg 24 Tabletas</v>
      </c>
      <c r="C295" s="10" t="str">
        <f aca="false">IFERROR(LEFT('Layout Mercado Libre'!E295,FIND(" &gt; ",'Layout Mercado Libre'!E295)-1),"")</f>
        <v>Salud y Equipamiento Médico</v>
      </c>
      <c r="D295" s="12" t="n">
        <v>94.97</v>
      </c>
      <c r="E295" s="13" t="n">
        <f aca="false">D295+Parámetros!$B$5</f>
        <v>98.97</v>
      </c>
      <c r="F295" s="3" t="n">
        <f aca="false">IF(C295="",Parámetros!$B$9,IFERROR(VLOOKUP(C295,Parámetros!$A$20:$B$23,2,FALSE()),Parámetros!$B$9))</f>
        <v>0.14</v>
      </c>
      <c r="G295" s="13" t="n">
        <f aca="false">ROUNDUP((E295+Parámetros!$C$13)/(1-F295),0)</f>
        <v>145</v>
      </c>
      <c r="H295" s="13" t="n">
        <f aca="false">ROUNDUP((E295+Parámetros!$C$14)/(1-F295),0)</f>
        <v>150</v>
      </c>
      <c r="I295" s="13" t="n">
        <f aca="false">ROUNDUP((E295+Parámetros!$C$15)/(1-F295),0)</f>
        <v>159</v>
      </c>
      <c r="J295" s="13" t="n">
        <f aca="false">MAX(ROUNDUP((E295+Parámetros!$B$8)/(1-F295),0),Parámetros!$B$7)</f>
        <v>299</v>
      </c>
      <c r="K295" s="13" t="n">
        <f aca="false">IF(G295&lt;Parámetros!$B$13,G295,IF(H295&lt;Parámetros!$B$14,H295,IF(I295&lt;Parámetros!$B$15,I295,J295)))</f>
        <v>159</v>
      </c>
      <c r="L295" s="12"/>
      <c r="M295" s="12"/>
      <c r="N295" s="13" t="n">
        <f aca="false">IF(AND(ISNUMBER(M295),M295-Parámetros!$B$6&gt;=K295),M295-Parámetros!$B$6,K295)</f>
        <v>159</v>
      </c>
      <c r="O295" s="3" t="str">
        <f aca="false">IF(ISNUMBER(M295),N295/M295-1,"")</f>
        <v/>
      </c>
      <c r="P295" s="13" t="n">
        <f aca="false">VLOOKUP(N295,Parámetros!$A$13:$C$16,3,TRUE())</f>
        <v>37</v>
      </c>
      <c r="Q295" s="13" t="n">
        <f aca="false">IF(N295&gt;=Parámetros!$B$7,Parámetros!$B$8,0)</f>
        <v>0</v>
      </c>
      <c r="R295" s="13" t="n">
        <f aca="false">N295*(1-F295)-P295-Q295</f>
        <v>99.74</v>
      </c>
      <c r="S295" s="13" t="n">
        <f aca="false">R295-E295</f>
        <v>0.77000000000001</v>
      </c>
    </row>
    <row r="296" customFormat="false" ht="15" hidden="false" customHeight="false" outlineLevel="0" collapsed="false">
      <c r="A296" s="8" t="s">
        <v>3251</v>
      </c>
      <c r="B296" s="10" t="str">
        <f aca="false">'Layout Mercado Libre'!C296</f>
        <v>Pranosine Metisoprinol 250 mg/5 ml Jarabe 60 ml</v>
      </c>
      <c r="C296" s="10" t="str">
        <f aca="false">IFERROR(LEFT('Layout Mercado Libre'!E296,FIND(" &gt; ",'Layout Mercado Libre'!E296)-1),"")</f>
        <v>Salud y Equipamiento Médico</v>
      </c>
      <c r="D296" s="12" t="n">
        <v>417.11</v>
      </c>
      <c r="E296" s="13" t="n">
        <f aca="false">D296+Parámetros!$B$5</f>
        <v>421.11</v>
      </c>
      <c r="F296" s="3" t="n">
        <f aca="false">IF(C296="",Parámetros!$B$9,IFERROR(VLOOKUP(C296,Parámetros!$A$20:$B$23,2,FALSE()),Parámetros!$B$9))</f>
        <v>0.14</v>
      </c>
      <c r="G296" s="13" t="n">
        <f aca="false">ROUNDUP((E296+Parámetros!$C$13)/(1-F296),0)</f>
        <v>519</v>
      </c>
      <c r="H296" s="13" t="n">
        <f aca="false">ROUNDUP((E296+Parámetros!$C$14)/(1-F296),0)</f>
        <v>525</v>
      </c>
      <c r="I296" s="13" t="n">
        <f aca="false">ROUNDUP((E296+Parámetros!$C$15)/(1-F296),0)</f>
        <v>533</v>
      </c>
      <c r="J296" s="13" t="n">
        <f aca="false">MAX(ROUNDUP((E296+Parámetros!$B$8)/(1-F296),0),Parámetros!$B$7)</f>
        <v>490</v>
      </c>
      <c r="K296" s="13" t="n">
        <f aca="false">IF(G296&lt;Parámetros!$B$13,G296,IF(H296&lt;Parámetros!$B$14,H296,IF(I296&lt;Parámetros!$B$15,I296,J296)))</f>
        <v>490</v>
      </c>
      <c r="L296" s="12"/>
      <c r="M296" s="12"/>
      <c r="N296" s="13" t="n">
        <f aca="false">IF(AND(ISNUMBER(M296),M296-Parámetros!$B$6&gt;=K296),M296-Parámetros!$B$6,K296)</f>
        <v>490</v>
      </c>
      <c r="O296" s="3" t="str">
        <f aca="false">IF(ISNUMBER(M296),N296/M296-1,"")</f>
        <v/>
      </c>
      <c r="P296" s="13" t="n">
        <f aca="false">VLOOKUP(N296,Parámetros!$A$13:$C$16,3,TRUE())</f>
        <v>0</v>
      </c>
      <c r="Q296" s="13" t="n">
        <f aca="false">IF(N296&gt;=Parámetros!$B$7,Parámetros!$B$8,0)</f>
        <v>0</v>
      </c>
      <c r="R296" s="13" t="n">
        <f aca="false">N296*(1-F296)-P296-Q296</f>
        <v>421.4</v>
      </c>
      <c r="S296" s="13" t="n">
        <f aca="false">R296-E296</f>
        <v>0.289999999999964</v>
      </c>
    </row>
    <row r="297" customFormat="false" ht="15" hidden="false" customHeight="false" outlineLevel="0" collapsed="false">
      <c r="A297" s="8" t="s">
        <v>3262</v>
      </c>
      <c r="B297" s="10" t="str">
        <f aca="false">'Layout Mercado Libre'!C297</f>
        <v>Pentrexyl Ampicilina 500 mg 28 Cápsulas</v>
      </c>
      <c r="C297" s="10" t="str">
        <f aca="false">IFERROR(LEFT('Layout Mercado Libre'!E297,FIND(" &gt; ",'Layout Mercado Libre'!E297)-1),"")</f>
        <v>Salud y Equipamiento Médico</v>
      </c>
      <c r="D297" s="12" t="n">
        <v>248.47</v>
      </c>
      <c r="E297" s="13" t="n">
        <f aca="false">D297+Parámetros!$B$5</f>
        <v>252.47</v>
      </c>
      <c r="F297" s="3" t="n">
        <f aca="false">IF(C297="",Parámetros!$B$9,IFERROR(VLOOKUP(C297,Parámetros!$A$20:$B$23,2,FALSE()),Parámetros!$B$9))</f>
        <v>0.14</v>
      </c>
      <c r="G297" s="13" t="n">
        <f aca="false">ROUNDUP((E297+Parámetros!$C$13)/(1-F297),0)</f>
        <v>323</v>
      </c>
      <c r="H297" s="13" t="n">
        <f aca="false">ROUNDUP((E297+Parámetros!$C$14)/(1-F297),0)</f>
        <v>329</v>
      </c>
      <c r="I297" s="13" t="n">
        <f aca="false">ROUNDUP((E297+Parámetros!$C$15)/(1-F297),0)</f>
        <v>337</v>
      </c>
      <c r="J297" s="13" t="n">
        <f aca="false">MAX(ROUNDUP((E297+Parámetros!$B$8)/(1-F297),0),Parámetros!$B$7)</f>
        <v>299</v>
      </c>
      <c r="K297" s="13" t="n">
        <f aca="false">IF(G297&lt;Parámetros!$B$13,G297,IF(H297&lt;Parámetros!$B$14,H297,IF(I297&lt;Parámetros!$B$15,I297,J297)))</f>
        <v>299</v>
      </c>
      <c r="L297" s="12"/>
      <c r="M297" s="12"/>
      <c r="N297" s="13" t="n">
        <f aca="false">IF(AND(ISNUMBER(M297),M297-Parámetros!$B$6&gt;=K297),M297-Parámetros!$B$6,K297)</f>
        <v>299</v>
      </c>
      <c r="O297" s="3" t="str">
        <f aca="false">IF(ISNUMBER(M297),N297/M297-1,"")</f>
        <v/>
      </c>
      <c r="P297" s="13" t="n">
        <f aca="false">VLOOKUP(N297,Parámetros!$A$13:$C$16,3,TRUE())</f>
        <v>0</v>
      </c>
      <c r="Q297" s="13" t="n">
        <f aca="false">IF(N297&gt;=Parámetros!$B$7,Parámetros!$B$8,0)</f>
        <v>0</v>
      </c>
      <c r="R297" s="13" t="n">
        <f aca="false">N297*(1-F297)-P297-Q297</f>
        <v>257.14</v>
      </c>
      <c r="S297" s="13" t="n">
        <f aca="false">R297-E297</f>
        <v>4.66999999999999</v>
      </c>
    </row>
    <row r="298" customFormat="false" ht="15" hidden="false" customHeight="false" outlineLevel="0" collapsed="false">
      <c r="A298" s="8" t="s">
        <v>3271</v>
      </c>
      <c r="B298" s="10" t="str">
        <f aca="false">'Layout Mercado Libre'!C298</f>
        <v>Pañales para Adulto Tena Pants Maxi Protect Grande 13 Piezas</v>
      </c>
      <c r="C298" s="10" t="str">
        <f aca="false">IFERROR(LEFT('Layout Mercado Libre'!E298,FIND(" &gt; ",'Layout Mercado Libre'!E298)-1),"")</f>
        <v>Salud y Equipamiento Médico</v>
      </c>
      <c r="D298" s="12" t="n">
        <v>144.77</v>
      </c>
      <c r="E298" s="13" t="n">
        <f aca="false">D298+Parámetros!$B$5</f>
        <v>148.77</v>
      </c>
      <c r="F298" s="3" t="n">
        <f aca="false">IF(C298="",Parámetros!$B$9,IFERROR(VLOOKUP(C298,Parámetros!$A$20:$B$23,2,FALSE()),Parámetros!$B$9))</f>
        <v>0.14</v>
      </c>
      <c r="G298" s="13" t="n">
        <f aca="false">ROUNDUP((E298+Parámetros!$C$13)/(1-F298),0)</f>
        <v>203</v>
      </c>
      <c r="H298" s="13" t="n">
        <f aca="false">ROUNDUP((E298+Parámetros!$C$14)/(1-F298),0)</f>
        <v>208</v>
      </c>
      <c r="I298" s="13" t="n">
        <f aca="false">ROUNDUP((E298+Parámetros!$C$15)/(1-F298),0)</f>
        <v>217</v>
      </c>
      <c r="J298" s="13" t="n">
        <f aca="false">MAX(ROUNDUP((E298+Parámetros!$B$8)/(1-F298),0),Parámetros!$B$7)</f>
        <v>299</v>
      </c>
      <c r="K298" s="13" t="n">
        <f aca="false">IF(G298&lt;Parámetros!$B$13,G298,IF(H298&lt;Parámetros!$B$14,H298,IF(I298&lt;Parámetros!$B$15,I298,J298)))</f>
        <v>217</v>
      </c>
      <c r="L298" s="12"/>
      <c r="M298" s="12"/>
      <c r="N298" s="13" t="n">
        <f aca="false">IF(AND(ISNUMBER(M298),M298-Parámetros!$B$6&gt;=K298),M298-Parámetros!$B$6,K298)</f>
        <v>217</v>
      </c>
      <c r="O298" s="3" t="str">
        <f aca="false">IF(ISNUMBER(M298),N298/M298-1,"")</f>
        <v/>
      </c>
      <c r="P298" s="13" t="n">
        <f aca="false">VLOOKUP(N298,Parámetros!$A$13:$C$16,3,TRUE())</f>
        <v>37</v>
      </c>
      <c r="Q298" s="13" t="n">
        <f aca="false">IF(N298&gt;=Parámetros!$B$7,Parámetros!$B$8,0)</f>
        <v>0</v>
      </c>
      <c r="R298" s="13" t="n">
        <f aca="false">N298*(1-F298)-P298-Q298</f>
        <v>149.62</v>
      </c>
      <c r="S298" s="13" t="n">
        <f aca="false">R298-E298</f>
        <v>0.849999999999994</v>
      </c>
    </row>
    <row r="299" customFormat="false" ht="15" hidden="false" customHeight="false" outlineLevel="0" collapsed="false">
      <c r="A299" s="8" t="s">
        <v>3282</v>
      </c>
      <c r="B299" s="10" t="str">
        <f aca="false">'Layout Mercado Libre'!C299</f>
        <v>Cafiaspirina Forte 650 mg/65 mg 24 Tabletas</v>
      </c>
      <c r="C299" s="10" t="str">
        <f aca="false">IFERROR(LEFT('Layout Mercado Libre'!E299,FIND(" &gt; ",'Layout Mercado Libre'!E299)-1),"")</f>
        <v>Salud y Equipamiento Médico</v>
      </c>
      <c r="D299" s="12" t="n">
        <v>71.71</v>
      </c>
      <c r="E299" s="13" t="n">
        <f aca="false">D299+Parámetros!$B$5</f>
        <v>75.71</v>
      </c>
      <c r="F299" s="3" t="n">
        <f aca="false">IF(C299="",Parámetros!$B$9,IFERROR(VLOOKUP(C299,Parámetros!$A$20:$B$23,2,FALSE()),Parámetros!$B$9))</f>
        <v>0.14</v>
      </c>
      <c r="G299" s="13" t="n">
        <f aca="false">ROUNDUP((E299+Parámetros!$C$13)/(1-F299),0)</f>
        <v>118</v>
      </c>
      <c r="H299" s="13" t="n">
        <f aca="false">ROUNDUP((E299+Parámetros!$C$14)/(1-F299),0)</f>
        <v>123</v>
      </c>
      <c r="I299" s="13" t="n">
        <f aca="false">ROUNDUP((E299+Parámetros!$C$15)/(1-F299),0)</f>
        <v>132</v>
      </c>
      <c r="J299" s="13" t="n">
        <f aca="false">MAX(ROUNDUP((E299+Parámetros!$B$8)/(1-F299),0),Parámetros!$B$7)</f>
        <v>299</v>
      </c>
      <c r="K299" s="13" t="n">
        <f aca="false">IF(G299&lt;Parámetros!$B$13,G299,IF(H299&lt;Parámetros!$B$14,H299,IF(I299&lt;Parámetros!$B$15,I299,J299)))</f>
        <v>123</v>
      </c>
      <c r="L299" s="12"/>
      <c r="M299" s="12"/>
      <c r="N299" s="13" t="n">
        <f aca="false">IF(AND(ISNUMBER(M299),M299-Parámetros!$B$6&gt;=K299),M299-Parámetros!$B$6,K299)</f>
        <v>123</v>
      </c>
      <c r="O299" s="3" t="str">
        <f aca="false">IF(ISNUMBER(M299),N299/M299-1,"")</f>
        <v/>
      </c>
      <c r="P299" s="13" t="n">
        <f aca="false">VLOOKUP(N299,Parámetros!$A$13:$C$16,3,TRUE())</f>
        <v>30</v>
      </c>
      <c r="Q299" s="13" t="n">
        <f aca="false">IF(N299&gt;=Parámetros!$B$7,Parámetros!$B$8,0)</f>
        <v>0</v>
      </c>
      <c r="R299" s="13" t="n">
        <f aca="false">N299*(1-F299)-P299-Q299</f>
        <v>75.78</v>
      </c>
      <c r="S299" s="13" t="n">
        <f aca="false">R299-E299</f>
        <v>0.0700000000000074</v>
      </c>
    </row>
    <row r="300" customFormat="false" ht="15" hidden="false" customHeight="false" outlineLevel="0" collapsed="false">
      <c r="A300" s="8" t="s">
        <v>3292</v>
      </c>
      <c r="B300" s="10" t="str">
        <f aca="false">'Layout Mercado Libre'!C300</f>
        <v>Aceite para Bebé Mennen Baby Magic Hipoalergénico 100 ml</v>
      </c>
      <c r="C300" s="10" t="str">
        <f aca="false">IFERROR(LEFT('Layout Mercado Libre'!E300,FIND(" &gt; ",'Layout Mercado Libre'!E300)-1),"")</f>
        <v>Bebés</v>
      </c>
      <c r="D300" s="12" t="n">
        <v>31.38</v>
      </c>
      <c r="E300" s="13" t="n">
        <f aca="false">D300+Parámetros!$B$5</f>
        <v>35.38</v>
      </c>
      <c r="F300" s="3" t="n">
        <f aca="false">IF(C300="",Parámetros!$B$9,IFERROR(VLOOKUP(C300,Parámetros!$A$20:$B$23,2,FALSE()),Parámetros!$B$9))</f>
        <v>0.15</v>
      </c>
      <c r="G300" s="13" t="n">
        <f aca="false">ROUNDUP((E300+Parámetros!$C$13)/(1-F300),0)</f>
        <v>72</v>
      </c>
      <c r="H300" s="13" t="n">
        <f aca="false">ROUNDUP((E300+Parámetros!$C$14)/(1-F300),0)</f>
        <v>77</v>
      </c>
      <c r="I300" s="13" t="n">
        <f aca="false">ROUNDUP((E300+Parámetros!$C$15)/(1-F300),0)</f>
        <v>86</v>
      </c>
      <c r="J300" s="13" t="n">
        <f aca="false">MAX(ROUNDUP((E300+Parámetros!$B$8)/(1-F300),0),Parámetros!$B$7)</f>
        <v>299</v>
      </c>
      <c r="K300" s="13" t="n">
        <f aca="false">IF(G300&lt;Parámetros!$B$13,G300,IF(H300&lt;Parámetros!$B$14,H300,IF(I300&lt;Parámetros!$B$15,I300,J300)))</f>
        <v>72</v>
      </c>
      <c r="L300" s="12"/>
      <c r="M300" s="12"/>
      <c r="N300" s="13" t="n">
        <f aca="false">IF(AND(ISNUMBER(M300),M300-Parámetros!$B$6&gt;=K300),M300-Parámetros!$B$6,K300)</f>
        <v>72</v>
      </c>
      <c r="O300" s="3" t="str">
        <f aca="false">IF(ISNUMBER(M300),N300/M300-1,"")</f>
        <v/>
      </c>
      <c r="P300" s="13" t="n">
        <f aca="false">VLOOKUP(N300,Parámetros!$A$13:$C$16,3,TRUE())</f>
        <v>25</v>
      </c>
      <c r="Q300" s="13" t="n">
        <f aca="false">IF(N300&gt;=Parámetros!$B$7,Parámetros!$B$8,0)</f>
        <v>0</v>
      </c>
      <c r="R300" s="13" t="n">
        <f aca="false">N300*(1-F300)-P300-Q300</f>
        <v>36.2</v>
      </c>
      <c r="S300" s="13" t="n">
        <f aca="false">R300-E300</f>
        <v>0.82</v>
      </c>
    </row>
    <row r="301" customFormat="false" ht="15" hidden="false" customHeight="false" outlineLevel="0" collapsed="false">
      <c r="A301" s="8" t="s">
        <v>3301</v>
      </c>
      <c r="B301" s="10" t="str">
        <f aca="false">'Layout Mercado Libre'!C301</f>
        <v>Aceite para Bebé Mennen Baby Magic Hipoalergénico 50 ml</v>
      </c>
      <c r="C301" s="10" t="str">
        <f aca="false">IFERROR(LEFT('Layout Mercado Libre'!E301,FIND(" &gt; ",'Layout Mercado Libre'!E301)-1),"")</f>
        <v>Bebés</v>
      </c>
      <c r="D301" s="12" t="n">
        <v>22.89</v>
      </c>
      <c r="E301" s="13" t="n">
        <f aca="false">D301+Parámetros!$B$5</f>
        <v>26.89</v>
      </c>
      <c r="F301" s="3" t="n">
        <f aca="false">IF(C301="",Parámetros!$B$9,IFERROR(VLOOKUP(C301,Parámetros!$A$20:$B$23,2,FALSE()),Parámetros!$B$9))</f>
        <v>0.15</v>
      </c>
      <c r="G301" s="13" t="n">
        <f aca="false">ROUNDUP((E301+Parámetros!$C$13)/(1-F301),0)</f>
        <v>62</v>
      </c>
      <c r="H301" s="13" t="n">
        <f aca="false">ROUNDUP((E301+Parámetros!$C$14)/(1-F301),0)</f>
        <v>67</v>
      </c>
      <c r="I301" s="13" t="n">
        <f aca="false">ROUNDUP((E301+Parámetros!$C$15)/(1-F301),0)</f>
        <v>76</v>
      </c>
      <c r="J301" s="13" t="n">
        <f aca="false">MAX(ROUNDUP((E301+Parámetros!$B$8)/(1-F301),0),Parámetros!$B$7)</f>
        <v>299</v>
      </c>
      <c r="K301" s="13" t="n">
        <f aca="false">IF(G301&lt;Parámetros!$B$13,G301,IF(H301&lt;Parámetros!$B$14,H301,IF(I301&lt;Parámetros!$B$15,I301,J301)))</f>
        <v>62</v>
      </c>
      <c r="L301" s="12"/>
      <c r="M301" s="12"/>
      <c r="N301" s="13" t="n">
        <f aca="false">IF(AND(ISNUMBER(M301),M301-Parámetros!$B$6&gt;=K301),M301-Parámetros!$B$6,K301)</f>
        <v>62</v>
      </c>
      <c r="O301" s="3" t="str">
        <f aca="false">IF(ISNUMBER(M301),N301/M301-1,"")</f>
        <v/>
      </c>
      <c r="P301" s="13" t="n">
        <f aca="false">VLOOKUP(N301,Parámetros!$A$13:$C$16,3,TRUE())</f>
        <v>25</v>
      </c>
      <c r="Q301" s="13" t="n">
        <f aca="false">IF(N301&gt;=Parámetros!$B$7,Parámetros!$B$8,0)</f>
        <v>0</v>
      </c>
      <c r="R301" s="13" t="n">
        <f aca="false">N301*(1-F301)-P301-Q301</f>
        <v>27.7</v>
      </c>
      <c r="S301" s="13" t="n">
        <f aca="false">R301-E301</f>
        <v>0.809999999999995</v>
      </c>
    </row>
    <row r="302" customFormat="false" ht="15" hidden="false" customHeight="false" outlineLevel="0" collapsed="false">
      <c r="A302" s="8" t="s">
        <v>3307</v>
      </c>
      <c r="B302" s="10" t="str">
        <f aca="false">'Layout Mercado Libre'!C302</f>
        <v>Naxifelar Cefalexina 500 mg 20 Cápsulas</v>
      </c>
      <c r="C302" s="10" t="str">
        <f aca="false">IFERROR(LEFT('Layout Mercado Libre'!E302,FIND(" &gt; ",'Layout Mercado Libre'!E302)-1),"")</f>
        <v>Salud y Equipamiento Médico</v>
      </c>
      <c r="D302" s="12" t="n">
        <v>262.56</v>
      </c>
      <c r="E302" s="13" t="n">
        <f aca="false">D302+Parámetros!$B$5</f>
        <v>266.56</v>
      </c>
      <c r="F302" s="3" t="n">
        <f aca="false">IF(C302="",Parámetros!$B$9,IFERROR(VLOOKUP(C302,Parámetros!$A$20:$B$23,2,FALSE()),Parámetros!$B$9))</f>
        <v>0.14</v>
      </c>
      <c r="G302" s="13" t="n">
        <f aca="false">ROUNDUP((E302+Parámetros!$C$13)/(1-F302),0)</f>
        <v>340</v>
      </c>
      <c r="H302" s="13" t="n">
        <f aca="false">ROUNDUP((E302+Parámetros!$C$14)/(1-F302),0)</f>
        <v>345</v>
      </c>
      <c r="I302" s="13" t="n">
        <f aca="false">ROUNDUP((E302+Parámetros!$C$15)/(1-F302),0)</f>
        <v>353</v>
      </c>
      <c r="J302" s="13" t="n">
        <f aca="false">MAX(ROUNDUP((E302+Parámetros!$B$8)/(1-F302),0),Parámetros!$B$7)</f>
        <v>310</v>
      </c>
      <c r="K302" s="13" t="n">
        <f aca="false">IF(G302&lt;Parámetros!$B$13,G302,IF(H302&lt;Parámetros!$B$14,H302,IF(I302&lt;Parámetros!$B$15,I302,J302)))</f>
        <v>310</v>
      </c>
      <c r="L302" s="12"/>
      <c r="M302" s="12"/>
      <c r="N302" s="13" t="n">
        <f aca="false">IF(AND(ISNUMBER(M302),M302-Parámetros!$B$6&gt;=K302),M302-Parámetros!$B$6,K302)</f>
        <v>310</v>
      </c>
      <c r="O302" s="3" t="str">
        <f aca="false">IF(ISNUMBER(M302),N302/M302-1,"")</f>
        <v/>
      </c>
      <c r="P302" s="13" t="n">
        <f aca="false">VLOOKUP(N302,Parámetros!$A$13:$C$16,3,TRUE())</f>
        <v>0</v>
      </c>
      <c r="Q302" s="13" t="n">
        <f aca="false">IF(N302&gt;=Parámetros!$B$7,Parámetros!$B$8,0)</f>
        <v>0</v>
      </c>
      <c r="R302" s="13" t="n">
        <f aca="false">N302*(1-F302)-P302-Q302</f>
        <v>266.6</v>
      </c>
      <c r="S302" s="13" t="n">
        <f aca="false">R302-E302</f>
        <v>0.0400000000000205</v>
      </c>
    </row>
    <row r="303" customFormat="false" ht="15" hidden="false" customHeight="false" outlineLevel="0" collapsed="false">
      <c r="A303" s="8" t="s">
        <v>3316</v>
      </c>
      <c r="B303" s="10" t="str">
        <f aca="false">'Layout Mercado Libre'!C303</f>
        <v>Toallitas Húmedas Huggies Cuidado Puro 80 Piezas</v>
      </c>
      <c r="C303" s="10" t="str">
        <f aca="false">IFERROR(LEFT('Layout Mercado Libre'!E303,FIND(" &gt; ",'Layout Mercado Libre'!E303)-1),"")</f>
        <v>Bebés</v>
      </c>
      <c r="D303" s="12" t="n">
        <v>31.77</v>
      </c>
      <c r="E303" s="13" t="n">
        <f aca="false">D303+Parámetros!$B$5</f>
        <v>35.77</v>
      </c>
      <c r="F303" s="3" t="n">
        <f aca="false">IF(C303="",Parámetros!$B$9,IFERROR(VLOOKUP(C303,Parámetros!$A$20:$B$23,2,FALSE()),Parámetros!$B$9))</f>
        <v>0.15</v>
      </c>
      <c r="G303" s="13" t="n">
        <f aca="false">ROUNDUP((E303+Parámetros!$C$13)/(1-F303),0)</f>
        <v>72</v>
      </c>
      <c r="H303" s="13" t="n">
        <f aca="false">ROUNDUP((E303+Parámetros!$C$14)/(1-F303),0)</f>
        <v>78</v>
      </c>
      <c r="I303" s="13" t="n">
        <f aca="false">ROUNDUP((E303+Parámetros!$C$15)/(1-F303),0)</f>
        <v>86</v>
      </c>
      <c r="J303" s="13" t="n">
        <f aca="false">MAX(ROUNDUP((E303+Parámetros!$B$8)/(1-F303),0),Parámetros!$B$7)</f>
        <v>299</v>
      </c>
      <c r="K303" s="13" t="n">
        <f aca="false">IF(G303&lt;Parámetros!$B$13,G303,IF(H303&lt;Parámetros!$B$14,H303,IF(I303&lt;Parámetros!$B$15,I303,J303)))</f>
        <v>72</v>
      </c>
      <c r="L303" s="12"/>
      <c r="M303" s="12"/>
      <c r="N303" s="13" t="n">
        <f aca="false">IF(AND(ISNUMBER(M303),M303-Parámetros!$B$6&gt;=K303),M303-Parámetros!$B$6,K303)</f>
        <v>72</v>
      </c>
      <c r="O303" s="3" t="str">
        <f aca="false">IF(ISNUMBER(M303),N303/M303-1,"")</f>
        <v/>
      </c>
      <c r="P303" s="13" t="n">
        <f aca="false">VLOOKUP(N303,Parámetros!$A$13:$C$16,3,TRUE())</f>
        <v>25</v>
      </c>
      <c r="Q303" s="13" t="n">
        <f aca="false">IF(N303&gt;=Parámetros!$B$7,Parámetros!$B$8,0)</f>
        <v>0</v>
      </c>
      <c r="R303" s="13" t="n">
        <f aca="false">N303*(1-F303)-P303-Q303</f>
        <v>36.2</v>
      </c>
      <c r="S303" s="13" t="n">
        <f aca="false">R303-E303</f>
        <v>0.43</v>
      </c>
    </row>
    <row r="304" customFormat="false" ht="15" hidden="false" customHeight="false" outlineLevel="0" collapsed="false">
      <c r="A304" s="8" t="s">
        <v>3327</v>
      </c>
      <c r="B304" s="10" t="str">
        <f aca="false">'Layout Mercado Libre'!C304</f>
        <v>Fórmula Infantil Enfagrow Premium Etapa 3 Lata 800 g</v>
      </c>
      <c r="C304" s="10" t="str">
        <f aca="false">IFERROR(LEFT('Layout Mercado Libre'!E304,FIND(" &gt; ",'Layout Mercado Libre'!E304)-1),"")</f>
        <v>Bebés</v>
      </c>
      <c r="D304" s="12" t="n">
        <v>304.9</v>
      </c>
      <c r="E304" s="13" t="n">
        <f aca="false">D304+Parámetros!$B$5</f>
        <v>308.9</v>
      </c>
      <c r="F304" s="3" t="n">
        <f aca="false">IF(C304="",Parámetros!$B$9,IFERROR(VLOOKUP(C304,Parámetros!$A$20:$B$23,2,FALSE()),Parámetros!$B$9))</f>
        <v>0.15</v>
      </c>
      <c r="G304" s="13" t="n">
        <f aca="false">ROUNDUP((E304+Parámetros!$C$13)/(1-F304),0)</f>
        <v>393</v>
      </c>
      <c r="H304" s="13" t="n">
        <f aca="false">ROUNDUP((E304+Parámetros!$C$14)/(1-F304),0)</f>
        <v>399</v>
      </c>
      <c r="I304" s="13" t="n">
        <f aca="false">ROUNDUP((E304+Parámetros!$C$15)/(1-F304),0)</f>
        <v>407</v>
      </c>
      <c r="J304" s="13" t="n">
        <f aca="false">MAX(ROUNDUP((E304+Parámetros!$B$8)/(1-F304),0),Parámetros!$B$7)</f>
        <v>364</v>
      </c>
      <c r="K304" s="13" t="n">
        <f aca="false">IF(G304&lt;Parámetros!$B$13,G304,IF(H304&lt;Parámetros!$B$14,H304,IF(I304&lt;Parámetros!$B$15,I304,J304)))</f>
        <v>364</v>
      </c>
      <c r="L304" s="12"/>
      <c r="M304" s="12"/>
      <c r="N304" s="13" t="n">
        <f aca="false">IF(AND(ISNUMBER(M304),M304-Parámetros!$B$6&gt;=K304),M304-Parámetros!$B$6,K304)</f>
        <v>364</v>
      </c>
      <c r="O304" s="3" t="str">
        <f aca="false">IF(ISNUMBER(M304),N304/M304-1,"")</f>
        <v/>
      </c>
      <c r="P304" s="13" t="n">
        <f aca="false">VLOOKUP(N304,Parámetros!$A$13:$C$16,3,TRUE())</f>
        <v>0</v>
      </c>
      <c r="Q304" s="13" t="n">
        <f aca="false">IF(N304&gt;=Parámetros!$B$7,Parámetros!$B$8,0)</f>
        <v>0</v>
      </c>
      <c r="R304" s="13" t="n">
        <f aca="false">N304*(1-F304)-P304-Q304</f>
        <v>309.4</v>
      </c>
      <c r="S304" s="13" t="n">
        <f aca="false">R304-E304</f>
        <v>0.5</v>
      </c>
    </row>
    <row r="305" customFormat="false" ht="15" hidden="false" customHeight="false" outlineLevel="0" collapsed="false">
      <c r="A305" s="8" t="s">
        <v>3338</v>
      </c>
      <c r="B305" s="10" t="str">
        <f aca="false">'Layout Mercado Libre'!C305</f>
        <v>Cytotec Misoprostol 200 mcg 28 Tabletas</v>
      </c>
      <c r="C305" s="10" t="str">
        <f aca="false">IFERROR(LEFT('Layout Mercado Libre'!E305,FIND(" &gt; ",'Layout Mercado Libre'!E305)-1),"")</f>
        <v>Salud y Equipamiento Médico</v>
      </c>
      <c r="D305" s="12" t="n">
        <v>1836.58</v>
      </c>
      <c r="E305" s="13" t="n">
        <f aca="false">D305+Parámetros!$B$5</f>
        <v>1840.58</v>
      </c>
      <c r="F305" s="3" t="n">
        <f aca="false">IF(C305="",Parámetros!$B$9,IFERROR(VLOOKUP(C305,Parámetros!$A$20:$B$23,2,FALSE()),Parámetros!$B$9))</f>
        <v>0.14</v>
      </c>
      <c r="G305" s="13" t="n">
        <f aca="false">ROUNDUP((E305+Parámetros!$C$13)/(1-F305),0)</f>
        <v>2170</v>
      </c>
      <c r="H305" s="13" t="n">
        <f aca="false">ROUNDUP((E305+Parámetros!$C$14)/(1-F305),0)</f>
        <v>2176</v>
      </c>
      <c r="I305" s="13" t="n">
        <f aca="false">ROUNDUP((E305+Parámetros!$C$15)/(1-F305),0)</f>
        <v>2184</v>
      </c>
      <c r="J305" s="13" t="n">
        <f aca="false">MAX(ROUNDUP((E305+Parámetros!$B$8)/(1-F305),0),Parámetros!$B$7)</f>
        <v>2141</v>
      </c>
      <c r="K305" s="13" t="n">
        <f aca="false">IF(G305&lt;Parámetros!$B$13,G305,IF(H305&lt;Parámetros!$B$14,H305,IF(I305&lt;Parámetros!$B$15,I305,J305)))</f>
        <v>2141</v>
      </c>
      <c r="L305" s="12"/>
      <c r="M305" s="12"/>
      <c r="N305" s="13" t="n">
        <f aca="false">IF(AND(ISNUMBER(M305),M305-Parámetros!$B$6&gt;=K305),M305-Parámetros!$B$6,K305)</f>
        <v>2141</v>
      </c>
      <c r="O305" s="3" t="str">
        <f aca="false">IF(ISNUMBER(M305),N305/M305-1,"")</f>
        <v/>
      </c>
      <c r="P305" s="13" t="n">
        <f aca="false">VLOOKUP(N305,Parámetros!$A$13:$C$16,3,TRUE())</f>
        <v>0</v>
      </c>
      <c r="Q305" s="13" t="n">
        <f aca="false">IF(N305&gt;=Parámetros!$B$7,Parámetros!$B$8,0)</f>
        <v>0</v>
      </c>
      <c r="R305" s="13" t="n">
        <f aca="false">N305*(1-F305)-P305-Q305</f>
        <v>1841.26</v>
      </c>
      <c r="S305" s="13" t="n">
        <f aca="false">R305-E305</f>
        <v>0.680000000000064</v>
      </c>
    </row>
    <row r="306" customFormat="false" ht="15" hidden="false" customHeight="false" outlineLevel="0" collapsed="false">
      <c r="A306" s="8" t="s">
        <v>3347</v>
      </c>
      <c r="B306" s="10" t="str">
        <f aca="false">'Layout Mercado Libre'!C306</f>
        <v>Caladryl S Loción Calamina 180 ml</v>
      </c>
      <c r="C306" s="10" t="str">
        <f aca="false">IFERROR(LEFT('Layout Mercado Libre'!E306,FIND(" &gt; ",'Layout Mercado Libre'!E306)-1),"")</f>
        <v>Salud y Equipamiento Médico</v>
      </c>
      <c r="D306" s="12" t="n">
        <v>149.7</v>
      </c>
      <c r="E306" s="13" t="n">
        <f aca="false">D306+Parámetros!$B$5</f>
        <v>153.7</v>
      </c>
      <c r="F306" s="3" t="n">
        <f aca="false">IF(C306="",Parámetros!$B$9,IFERROR(VLOOKUP(C306,Parámetros!$A$20:$B$23,2,FALSE()),Parámetros!$B$9))</f>
        <v>0.14</v>
      </c>
      <c r="G306" s="13" t="n">
        <f aca="false">ROUNDUP((E306+Parámetros!$C$13)/(1-F306),0)</f>
        <v>208</v>
      </c>
      <c r="H306" s="13" t="n">
        <f aca="false">ROUNDUP((E306+Parámetros!$C$14)/(1-F306),0)</f>
        <v>214</v>
      </c>
      <c r="I306" s="13" t="n">
        <f aca="false">ROUNDUP((E306+Parámetros!$C$15)/(1-F306),0)</f>
        <v>222</v>
      </c>
      <c r="J306" s="13" t="n">
        <f aca="false">MAX(ROUNDUP((E306+Parámetros!$B$8)/(1-F306),0),Parámetros!$B$7)</f>
        <v>299</v>
      </c>
      <c r="K306" s="13" t="n">
        <f aca="false">IF(G306&lt;Parámetros!$B$13,G306,IF(H306&lt;Parámetros!$B$14,H306,IF(I306&lt;Parámetros!$B$15,I306,J306)))</f>
        <v>222</v>
      </c>
      <c r="L306" s="12"/>
      <c r="M306" s="12"/>
      <c r="N306" s="13" t="n">
        <f aca="false">IF(AND(ISNUMBER(M306),M306-Parámetros!$B$6&gt;=K306),M306-Parámetros!$B$6,K306)</f>
        <v>222</v>
      </c>
      <c r="O306" s="3" t="str">
        <f aca="false">IF(ISNUMBER(M306),N306/M306-1,"")</f>
        <v/>
      </c>
      <c r="P306" s="13" t="n">
        <f aca="false">VLOOKUP(N306,Parámetros!$A$13:$C$16,3,TRUE())</f>
        <v>37</v>
      </c>
      <c r="Q306" s="13" t="n">
        <f aca="false">IF(N306&gt;=Parámetros!$B$7,Parámetros!$B$8,0)</f>
        <v>0</v>
      </c>
      <c r="R306" s="13" t="n">
        <f aca="false">N306*(1-F306)-P306-Q306</f>
        <v>153.92</v>
      </c>
      <c r="S306" s="13" t="n">
        <f aca="false">R306-E306</f>
        <v>0.219999999999999</v>
      </c>
    </row>
    <row r="307" customFormat="false" ht="15" hidden="false" customHeight="false" outlineLevel="0" collapsed="false">
      <c r="A307" s="8" t="s">
        <v>3356</v>
      </c>
      <c r="B307" s="10" t="str">
        <f aca="false">'Layout Mercado Libre'!C307</f>
        <v>Tiras Reactivas Contour Plus Glucosa 50 Piezas</v>
      </c>
      <c r="C307" s="10" t="str">
        <f aca="false">IFERROR(LEFT('Layout Mercado Libre'!E307,FIND(" &gt; ",'Layout Mercado Libre'!E307)-1),"")</f>
        <v>Salud y Equipamiento Médico</v>
      </c>
      <c r="D307" s="12" t="n">
        <v>255.33</v>
      </c>
      <c r="E307" s="13" t="n">
        <f aca="false">D307+Parámetros!$B$5</f>
        <v>259.33</v>
      </c>
      <c r="F307" s="3" t="n">
        <f aca="false">IF(C307="",Parámetros!$B$9,IFERROR(VLOOKUP(C307,Parámetros!$A$20:$B$23,2,FALSE()),Parámetros!$B$9))</f>
        <v>0.14</v>
      </c>
      <c r="G307" s="13" t="n">
        <f aca="false">ROUNDUP((E307+Parámetros!$C$13)/(1-F307),0)</f>
        <v>331</v>
      </c>
      <c r="H307" s="13" t="n">
        <f aca="false">ROUNDUP((E307+Parámetros!$C$14)/(1-F307),0)</f>
        <v>337</v>
      </c>
      <c r="I307" s="13" t="n">
        <f aca="false">ROUNDUP((E307+Parámetros!$C$15)/(1-F307),0)</f>
        <v>345</v>
      </c>
      <c r="J307" s="13" t="n">
        <f aca="false">MAX(ROUNDUP((E307+Parámetros!$B$8)/(1-F307),0),Parámetros!$B$7)</f>
        <v>302</v>
      </c>
      <c r="K307" s="13" t="n">
        <f aca="false">IF(G307&lt;Parámetros!$B$13,G307,IF(H307&lt;Parámetros!$B$14,H307,IF(I307&lt;Parámetros!$B$15,I307,J307)))</f>
        <v>302</v>
      </c>
      <c r="L307" s="12"/>
      <c r="M307" s="12"/>
      <c r="N307" s="13" t="n">
        <f aca="false">IF(AND(ISNUMBER(M307),M307-Parámetros!$B$6&gt;=K307),M307-Parámetros!$B$6,K307)</f>
        <v>302</v>
      </c>
      <c r="O307" s="3" t="str">
        <f aca="false">IF(ISNUMBER(M307),N307/M307-1,"")</f>
        <v/>
      </c>
      <c r="P307" s="13" t="n">
        <f aca="false">VLOOKUP(N307,Parámetros!$A$13:$C$16,3,TRUE())</f>
        <v>0</v>
      </c>
      <c r="Q307" s="13" t="n">
        <f aca="false">IF(N307&gt;=Parámetros!$B$7,Parámetros!$B$8,0)</f>
        <v>0</v>
      </c>
      <c r="R307" s="13" t="n">
        <f aca="false">N307*(1-F307)-P307-Q307</f>
        <v>259.72</v>
      </c>
      <c r="S307" s="13" t="n">
        <f aca="false">R307-E307</f>
        <v>0.38999999999993</v>
      </c>
    </row>
    <row r="308" customFormat="false" ht="15" hidden="false" customHeight="false" outlineLevel="0" collapsed="false">
      <c r="A308" s="8" t="s">
        <v>3367</v>
      </c>
      <c r="B308" s="10" t="str">
        <f aca="false">'Layout Mercado Libre'!C308</f>
        <v>Graneodín B Benzocaína 10 mg 24 Pastillas Miel Limón</v>
      </c>
      <c r="C308" s="10" t="str">
        <f aca="false">IFERROR(LEFT('Layout Mercado Libre'!E308,FIND(" &gt; ",'Layout Mercado Libre'!E308)-1),"")</f>
        <v>Salud y Equipamiento Médico</v>
      </c>
      <c r="D308" s="12" t="n">
        <v>111.04</v>
      </c>
      <c r="E308" s="13" t="n">
        <f aca="false">D308+Parámetros!$B$5</f>
        <v>115.04</v>
      </c>
      <c r="F308" s="3" t="n">
        <f aca="false">IF(C308="",Parámetros!$B$9,IFERROR(VLOOKUP(C308,Parámetros!$A$20:$B$23,2,FALSE()),Parámetros!$B$9))</f>
        <v>0.14</v>
      </c>
      <c r="G308" s="13" t="n">
        <f aca="false">ROUNDUP((E308+Parámetros!$C$13)/(1-F308),0)</f>
        <v>163</v>
      </c>
      <c r="H308" s="13" t="n">
        <f aca="false">ROUNDUP((E308+Parámetros!$C$14)/(1-F308),0)</f>
        <v>169</v>
      </c>
      <c r="I308" s="13" t="n">
        <f aca="false">ROUNDUP((E308+Parámetros!$C$15)/(1-F308),0)</f>
        <v>177</v>
      </c>
      <c r="J308" s="13" t="n">
        <f aca="false">MAX(ROUNDUP((E308+Parámetros!$B$8)/(1-F308),0),Parámetros!$B$7)</f>
        <v>299</v>
      </c>
      <c r="K308" s="13" t="n">
        <f aca="false">IF(G308&lt;Parámetros!$B$13,G308,IF(H308&lt;Parámetros!$B$14,H308,IF(I308&lt;Parámetros!$B$15,I308,J308)))</f>
        <v>177</v>
      </c>
      <c r="L308" s="12"/>
      <c r="M308" s="12"/>
      <c r="N308" s="13" t="n">
        <f aca="false">IF(AND(ISNUMBER(M308),M308-Parámetros!$B$6&gt;=K308),M308-Parámetros!$B$6,K308)</f>
        <v>177</v>
      </c>
      <c r="O308" s="3" t="str">
        <f aca="false">IF(ISNUMBER(M308),N308/M308-1,"")</f>
        <v/>
      </c>
      <c r="P308" s="13" t="n">
        <f aca="false">VLOOKUP(N308,Parámetros!$A$13:$C$16,3,TRUE())</f>
        <v>37</v>
      </c>
      <c r="Q308" s="13" t="n">
        <f aca="false">IF(N308&gt;=Parámetros!$B$7,Parámetros!$B$8,0)</f>
        <v>0</v>
      </c>
      <c r="R308" s="13" t="n">
        <f aca="false">N308*(1-F308)-P308-Q308</f>
        <v>115.22</v>
      </c>
      <c r="S308" s="13" t="n">
        <f aca="false">R308-E308</f>
        <v>0.179999999999993</v>
      </c>
    </row>
    <row r="309" customFormat="false" ht="15" hidden="false" customHeight="false" outlineLevel="0" collapsed="false">
      <c r="A309" s="8" t="s">
        <v>3380</v>
      </c>
      <c r="B309" s="10" t="str">
        <f aca="false">'Layout Mercado Libre'!C309</f>
        <v>Crema Dental Colgate Luminous White Brilliant 66 ml</v>
      </c>
      <c r="C309" s="10" t="str">
        <f aca="false">IFERROR(LEFT('Layout Mercado Libre'!E309,FIND(" &gt; ",'Layout Mercado Libre'!E309)-1),"")</f>
        <v>Belleza y Cuidado Personal</v>
      </c>
      <c r="D309" s="12" t="n">
        <v>38.55</v>
      </c>
      <c r="E309" s="13" t="n">
        <f aca="false">D309+Parámetros!$B$5</f>
        <v>42.55</v>
      </c>
      <c r="F309" s="3" t="n">
        <f aca="false">IF(C309="",Parámetros!$B$9,IFERROR(VLOOKUP(C309,Parámetros!$A$20:$B$23,2,FALSE()),Parámetros!$B$9))</f>
        <v>0.14</v>
      </c>
      <c r="G309" s="13" t="n">
        <f aca="false">ROUNDUP((E309+Parámetros!$C$13)/(1-F309),0)</f>
        <v>79</v>
      </c>
      <c r="H309" s="13" t="n">
        <f aca="false">ROUNDUP((E309+Parámetros!$C$14)/(1-F309),0)</f>
        <v>85</v>
      </c>
      <c r="I309" s="13" t="n">
        <f aca="false">ROUNDUP((E309+Parámetros!$C$15)/(1-F309),0)</f>
        <v>93</v>
      </c>
      <c r="J309" s="13" t="n">
        <f aca="false">MAX(ROUNDUP((E309+Parámetros!$B$8)/(1-F309),0),Parámetros!$B$7)</f>
        <v>299</v>
      </c>
      <c r="K309" s="13" t="n">
        <f aca="false">IF(G309&lt;Parámetros!$B$13,G309,IF(H309&lt;Parámetros!$B$14,H309,IF(I309&lt;Parámetros!$B$15,I309,J309)))</f>
        <v>79</v>
      </c>
      <c r="L309" s="12"/>
      <c r="M309" s="12"/>
      <c r="N309" s="13" t="n">
        <f aca="false">IF(AND(ISNUMBER(M309),M309-Parámetros!$B$6&gt;=K309),M309-Parámetros!$B$6,K309)</f>
        <v>79</v>
      </c>
      <c r="O309" s="3" t="str">
        <f aca="false">IF(ISNUMBER(M309),N309/M309-1,"")</f>
        <v/>
      </c>
      <c r="P309" s="13" t="n">
        <f aca="false">VLOOKUP(N309,Parámetros!$A$13:$C$16,3,TRUE())</f>
        <v>25</v>
      </c>
      <c r="Q309" s="13" t="n">
        <f aca="false">IF(N309&gt;=Parámetros!$B$7,Parámetros!$B$8,0)</f>
        <v>0</v>
      </c>
      <c r="R309" s="13" t="n">
        <f aca="false">N309*(1-F309)-P309-Q309</f>
        <v>42.94</v>
      </c>
      <c r="S309" s="13" t="n">
        <f aca="false">R309-E309</f>
        <v>0.390000000000001</v>
      </c>
    </row>
    <row r="310" customFormat="false" ht="15" hidden="false" customHeight="false" outlineLevel="0" collapsed="false">
      <c r="A310" s="8" t="s">
        <v>3388</v>
      </c>
      <c r="B310" s="10" t="str">
        <f aca="false">'Layout Mercado Libre'!C310</f>
        <v>Respicil Adulto Bencilpenicilina Metamizol Inyectable IM</v>
      </c>
      <c r="C310" s="10" t="str">
        <f aca="false">IFERROR(LEFT('Layout Mercado Libre'!E310,FIND(" &gt; ",'Layout Mercado Libre'!E310)-1),"")</f>
        <v>Salud y Equipamiento Médico</v>
      </c>
      <c r="D310" s="12" t="n">
        <v>137.25</v>
      </c>
      <c r="E310" s="13" t="n">
        <f aca="false">D310+Parámetros!$B$5</f>
        <v>141.25</v>
      </c>
      <c r="F310" s="3" t="n">
        <f aca="false">IF(C310="",Parámetros!$B$9,IFERROR(VLOOKUP(C310,Parámetros!$A$20:$B$23,2,FALSE()),Parámetros!$B$9))</f>
        <v>0.14</v>
      </c>
      <c r="G310" s="13" t="n">
        <f aca="false">ROUNDUP((E310+Parámetros!$C$13)/(1-F310),0)</f>
        <v>194</v>
      </c>
      <c r="H310" s="13" t="n">
        <f aca="false">ROUNDUP((E310+Parámetros!$C$14)/(1-F310),0)</f>
        <v>200</v>
      </c>
      <c r="I310" s="13" t="n">
        <f aca="false">ROUNDUP((E310+Parámetros!$C$15)/(1-F310),0)</f>
        <v>208</v>
      </c>
      <c r="J310" s="13" t="n">
        <f aca="false">MAX(ROUNDUP((E310+Parámetros!$B$8)/(1-F310),0),Parámetros!$B$7)</f>
        <v>299</v>
      </c>
      <c r="K310" s="13" t="n">
        <f aca="false">IF(G310&lt;Parámetros!$B$13,G310,IF(H310&lt;Parámetros!$B$14,H310,IF(I310&lt;Parámetros!$B$15,I310,J310)))</f>
        <v>208</v>
      </c>
      <c r="L310" s="12"/>
      <c r="M310" s="12"/>
      <c r="N310" s="13" t="n">
        <f aca="false">IF(AND(ISNUMBER(M310),M310-Parámetros!$B$6&gt;=K310),M310-Parámetros!$B$6,K310)</f>
        <v>208</v>
      </c>
      <c r="O310" s="3" t="str">
        <f aca="false">IF(ISNUMBER(M310),N310/M310-1,"")</f>
        <v/>
      </c>
      <c r="P310" s="13" t="n">
        <f aca="false">VLOOKUP(N310,Parámetros!$A$13:$C$16,3,TRUE())</f>
        <v>37</v>
      </c>
      <c r="Q310" s="13" t="n">
        <f aca="false">IF(N310&gt;=Parámetros!$B$7,Parámetros!$B$8,0)</f>
        <v>0</v>
      </c>
      <c r="R310" s="13" t="n">
        <f aca="false">N310*(1-F310)-P310-Q310</f>
        <v>141.88</v>
      </c>
      <c r="S310" s="13" t="n">
        <f aca="false">R310-E310</f>
        <v>0.629999999999996</v>
      </c>
    </row>
    <row r="311" customFormat="false" ht="15" hidden="false" customHeight="false" outlineLevel="0" collapsed="false">
      <c r="A311" s="8" t="s">
        <v>3399</v>
      </c>
      <c r="B311" s="10" t="str">
        <f aca="false">'Layout Mercado Libre'!C311</f>
        <v>Trexen Duo Clindamicina Ketoconazol 100/400 mg 7 Óvulos</v>
      </c>
      <c r="C311" s="10" t="str">
        <f aca="false">IFERROR(LEFT('Layout Mercado Libre'!E311,FIND(" &gt; ",'Layout Mercado Libre'!E311)-1),"")</f>
        <v>Salud y Equipamiento Médico</v>
      </c>
      <c r="D311" s="12" t="n">
        <v>434.34</v>
      </c>
      <c r="E311" s="13" t="n">
        <f aca="false">D311+Parámetros!$B$5</f>
        <v>438.34</v>
      </c>
      <c r="F311" s="3" t="n">
        <f aca="false">IF(C311="",Parámetros!$B$9,IFERROR(VLOOKUP(C311,Parámetros!$A$20:$B$23,2,FALSE()),Parámetros!$B$9))</f>
        <v>0.14</v>
      </c>
      <c r="G311" s="13" t="n">
        <f aca="false">ROUNDUP((E311+Parámetros!$C$13)/(1-F311),0)</f>
        <v>539</v>
      </c>
      <c r="H311" s="13" t="n">
        <f aca="false">ROUNDUP((E311+Parámetros!$C$14)/(1-F311),0)</f>
        <v>545</v>
      </c>
      <c r="I311" s="13" t="n">
        <f aca="false">ROUNDUP((E311+Parámetros!$C$15)/(1-F311),0)</f>
        <v>553</v>
      </c>
      <c r="J311" s="13" t="n">
        <f aca="false">MAX(ROUNDUP((E311+Parámetros!$B$8)/(1-F311),0),Parámetros!$B$7)</f>
        <v>510</v>
      </c>
      <c r="K311" s="13" t="n">
        <f aca="false">IF(G311&lt;Parámetros!$B$13,G311,IF(H311&lt;Parámetros!$B$14,H311,IF(I311&lt;Parámetros!$B$15,I311,J311)))</f>
        <v>510</v>
      </c>
      <c r="L311" s="12"/>
      <c r="M311" s="12"/>
      <c r="N311" s="13" t="n">
        <f aca="false">IF(AND(ISNUMBER(M311),M311-Parámetros!$B$6&gt;=K311),M311-Parámetros!$B$6,K311)</f>
        <v>510</v>
      </c>
      <c r="O311" s="3" t="str">
        <f aca="false">IF(ISNUMBER(M311),N311/M311-1,"")</f>
        <v/>
      </c>
      <c r="P311" s="13" t="n">
        <f aca="false">VLOOKUP(N311,Parámetros!$A$13:$C$16,3,TRUE())</f>
        <v>0</v>
      </c>
      <c r="Q311" s="13" t="n">
        <f aca="false">IF(N311&gt;=Parámetros!$B$7,Parámetros!$B$8,0)</f>
        <v>0</v>
      </c>
      <c r="R311" s="13" t="n">
        <f aca="false">N311*(1-F311)-P311-Q311</f>
        <v>438.6</v>
      </c>
      <c r="S311" s="13" t="n">
        <f aca="false">R311-E311</f>
        <v>0.259999999999991</v>
      </c>
    </row>
    <row r="312" customFormat="false" ht="15" hidden="false" customHeight="false" outlineLevel="0" collapsed="false">
      <c r="A312" s="8" t="s">
        <v>3409</v>
      </c>
      <c r="B312" s="10" t="str">
        <f aca="false">'Layout Mercado Libre'!C312</f>
        <v>Suplemento Ensure Advance Active Chocolate 237 ml</v>
      </c>
      <c r="C312" s="10" t="str">
        <f aca="false">IFERROR(LEFT('Layout Mercado Libre'!E312,FIND(" &gt; ",'Layout Mercado Libre'!E312)-1),"")</f>
        <v>Salud y Equipamiento Médico</v>
      </c>
      <c r="D312" s="12" t="n">
        <v>44.54</v>
      </c>
      <c r="E312" s="13" t="n">
        <f aca="false">D312+Parámetros!$B$5</f>
        <v>48.54</v>
      </c>
      <c r="F312" s="3" t="n">
        <f aca="false">IF(C312="",Parámetros!$B$9,IFERROR(VLOOKUP(C312,Parámetros!$A$20:$B$23,2,FALSE()),Parámetros!$B$9))</f>
        <v>0.14</v>
      </c>
      <c r="G312" s="13" t="n">
        <f aca="false">ROUNDUP((E312+Parámetros!$C$13)/(1-F312),0)</f>
        <v>86</v>
      </c>
      <c r="H312" s="13" t="n">
        <f aca="false">ROUNDUP((E312+Parámetros!$C$14)/(1-F312),0)</f>
        <v>92</v>
      </c>
      <c r="I312" s="13" t="n">
        <f aca="false">ROUNDUP((E312+Parámetros!$C$15)/(1-F312),0)</f>
        <v>100</v>
      </c>
      <c r="J312" s="13" t="n">
        <f aca="false">MAX(ROUNDUP((E312+Parámetros!$B$8)/(1-F312),0),Parámetros!$B$7)</f>
        <v>299</v>
      </c>
      <c r="K312" s="13" t="n">
        <f aca="false">IF(G312&lt;Parámetros!$B$13,G312,IF(H312&lt;Parámetros!$B$14,H312,IF(I312&lt;Parámetros!$B$15,I312,J312)))</f>
        <v>86</v>
      </c>
      <c r="L312" s="12"/>
      <c r="M312" s="12"/>
      <c r="N312" s="13" t="n">
        <f aca="false">IF(AND(ISNUMBER(M312),M312-Parámetros!$B$6&gt;=K312),M312-Parámetros!$B$6,K312)</f>
        <v>86</v>
      </c>
      <c r="O312" s="3" t="str">
        <f aca="false">IF(ISNUMBER(M312),N312/M312-1,"")</f>
        <v/>
      </c>
      <c r="P312" s="13" t="n">
        <f aca="false">VLOOKUP(N312,Parámetros!$A$13:$C$16,3,TRUE())</f>
        <v>25</v>
      </c>
      <c r="Q312" s="13" t="n">
        <f aca="false">IF(N312&gt;=Parámetros!$B$7,Parámetros!$B$8,0)</f>
        <v>0</v>
      </c>
      <c r="R312" s="13" t="n">
        <f aca="false">N312*(1-F312)-P312-Q312</f>
        <v>48.96</v>
      </c>
      <c r="S312" s="13" t="n">
        <f aca="false">R312-E312</f>
        <v>0.419999999999995</v>
      </c>
    </row>
    <row r="313" customFormat="false" ht="15" hidden="false" customHeight="false" outlineLevel="0" collapsed="false">
      <c r="A313" s="8" t="s">
        <v>3417</v>
      </c>
      <c r="B313" s="10" t="str">
        <f aca="false">'Layout Mercado Libre'!C313</f>
        <v>Toallitas Húmedas KleenBebé Suavelastic Max 100 Piezas</v>
      </c>
      <c r="C313" s="10" t="str">
        <f aca="false">IFERROR(LEFT('Layout Mercado Libre'!E313,FIND(" &gt; ",'Layout Mercado Libre'!E313)-1),"")</f>
        <v>Bebés</v>
      </c>
      <c r="D313" s="12" t="n">
        <v>32.9</v>
      </c>
      <c r="E313" s="13" t="n">
        <f aca="false">D313+Parámetros!$B$5</f>
        <v>36.9</v>
      </c>
      <c r="F313" s="3" t="n">
        <f aca="false">IF(C313="",Parámetros!$B$9,IFERROR(VLOOKUP(C313,Parámetros!$A$20:$B$23,2,FALSE()),Parámetros!$B$9))</f>
        <v>0.15</v>
      </c>
      <c r="G313" s="13" t="n">
        <f aca="false">ROUNDUP((E313+Parámetros!$C$13)/(1-F313),0)</f>
        <v>73</v>
      </c>
      <c r="H313" s="13" t="n">
        <f aca="false">ROUNDUP((E313+Parámetros!$C$14)/(1-F313),0)</f>
        <v>79</v>
      </c>
      <c r="I313" s="13" t="n">
        <f aca="false">ROUNDUP((E313+Parámetros!$C$15)/(1-F313),0)</f>
        <v>87</v>
      </c>
      <c r="J313" s="13" t="n">
        <f aca="false">MAX(ROUNDUP((E313+Parámetros!$B$8)/(1-F313),0),Parámetros!$B$7)</f>
        <v>299</v>
      </c>
      <c r="K313" s="13" t="n">
        <f aca="false">IF(G313&lt;Parámetros!$B$13,G313,IF(H313&lt;Parámetros!$B$14,H313,IF(I313&lt;Parámetros!$B$15,I313,J313)))</f>
        <v>73</v>
      </c>
      <c r="L313" s="12"/>
      <c r="M313" s="12"/>
      <c r="N313" s="13" t="n">
        <f aca="false">IF(AND(ISNUMBER(M313),M313-Parámetros!$B$6&gt;=K313),M313-Parámetros!$B$6,K313)</f>
        <v>73</v>
      </c>
      <c r="O313" s="3" t="str">
        <f aca="false">IF(ISNUMBER(M313),N313/M313-1,"")</f>
        <v/>
      </c>
      <c r="P313" s="13" t="n">
        <f aca="false">VLOOKUP(N313,Parámetros!$A$13:$C$16,3,TRUE())</f>
        <v>25</v>
      </c>
      <c r="Q313" s="13" t="n">
        <f aca="false">IF(N313&gt;=Parámetros!$B$7,Parámetros!$B$8,0)</f>
        <v>0</v>
      </c>
      <c r="R313" s="13" t="n">
        <f aca="false">N313*(1-F313)-P313-Q313</f>
        <v>37.05</v>
      </c>
      <c r="S313" s="13" t="n">
        <f aca="false">R313-E313</f>
        <v>0.149999999999999</v>
      </c>
    </row>
    <row r="314" customFormat="false" ht="15" hidden="false" customHeight="false" outlineLevel="0" collapsed="false">
      <c r="A314" s="8" t="s">
        <v>3425</v>
      </c>
      <c r="B314" s="10" t="str">
        <f aca="false">'Layout Mercado Libre'!C314</f>
        <v>Neurodex Dexametasona Complejo B Inyectable 1 Ampolleta</v>
      </c>
      <c r="C314" s="10" t="str">
        <f aca="false">IFERROR(LEFT('Layout Mercado Libre'!E314,FIND(" &gt; ",'Layout Mercado Libre'!E314)-1),"")</f>
        <v>Salud y Equipamiento Médico</v>
      </c>
      <c r="D314" s="12" t="n">
        <v>49.85</v>
      </c>
      <c r="E314" s="13" t="n">
        <f aca="false">D314+Parámetros!$B$5</f>
        <v>53.85</v>
      </c>
      <c r="F314" s="3" t="n">
        <f aca="false">IF(C314="",Parámetros!$B$9,IFERROR(VLOOKUP(C314,Parámetros!$A$20:$B$23,2,FALSE()),Parámetros!$B$9))</f>
        <v>0.14</v>
      </c>
      <c r="G314" s="13" t="n">
        <f aca="false">ROUNDUP((E314+Parámetros!$C$13)/(1-F314),0)</f>
        <v>92</v>
      </c>
      <c r="H314" s="13" t="n">
        <f aca="false">ROUNDUP((E314+Parámetros!$C$14)/(1-F314),0)</f>
        <v>98</v>
      </c>
      <c r="I314" s="13" t="n">
        <f aca="false">ROUNDUP((E314+Parámetros!$C$15)/(1-F314),0)</f>
        <v>106</v>
      </c>
      <c r="J314" s="13" t="n">
        <f aca="false">MAX(ROUNDUP((E314+Parámetros!$B$8)/(1-F314),0),Parámetros!$B$7)</f>
        <v>299</v>
      </c>
      <c r="K314" s="13" t="n">
        <f aca="false">IF(G314&lt;Parámetros!$B$13,G314,IF(H314&lt;Parámetros!$B$14,H314,IF(I314&lt;Parámetros!$B$15,I314,J314)))</f>
        <v>92</v>
      </c>
      <c r="L314" s="12"/>
      <c r="M314" s="12"/>
      <c r="N314" s="13" t="n">
        <f aca="false">IF(AND(ISNUMBER(M314),M314-Parámetros!$B$6&gt;=K314),M314-Parámetros!$B$6,K314)</f>
        <v>92</v>
      </c>
      <c r="O314" s="3" t="str">
        <f aca="false">IF(ISNUMBER(M314),N314/M314-1,"")</f>
        <v/>
      </c>
      <c r="P314" s="13" t="n">
        <f aca="false">VLOOKUP(N314,Parámetros!$A$13:$C$16,3,TRUE())</f>
        <v>25</v>
      </c>
      <c r="Q314" s="13" t="n">
        <f aca="false">IF(N314&gt;=Parámetros!$B$7,Parámetros!$B$8,0)</f>
        <v>0</v>
      </c>
      <c r="R314" s="13" t="n">
        <f aca="false">N314*(1-F314)-P314-Q314</f>
        <v>54.12</v>
      </c>
      <c r="S314" s="13" t="n">
        <f aca="false">R314-E314</f>
        <v>0.270000000000003</v>
      </c>
    </row>
    <row r="315" customFormat="false" ht="15" hidden="false" customHeight="false" outlineLevel="0" collapsed="false">
      <c r="A315" s="8" t="s">
        <v>3432</v>
      </c>
      <c r="B315" s="10" t="str">
        <f aca="false">'Layout Mercado Libre'!C315</f>
        <v>Pañales Huggies Supreme Prematuro Unisex 30 Piezas</v>
      </c>
      <c r="C315" s="10" t="str">
        <f aca="false">IFERROR(LEFT('Layout Mercado Libre'!E315,FIND(" &gt; ",'Layout Mercado Libre'!E315)-1),"")</f>
        <v>Bebés</v>
      </c>
      <c r="D315" s="12" t="n">
        <v>181.69</v>
      </c>
      <c r="E315" s="13" t="n">
        <f aca="false">D315+Parámetros!$B$5</f>
        <v>185.69</v>
      </c>
      <c r="F315" s="3" t="n">
        <f aca="false">IF(C315="",Parámetros!$B$9,IFERROR(VLOOKUP(C315,Parámetros!$A$20:$B$23,2,FALSE()),Parámetros!$B$9))</f>
        <v>0.15</v>
      </c>
      <c r="G315" s="13" t="n">
        <f aca="false">ROUNDUP((E315+Parámetros!$C$13)/(1-F315),0)</f>
        <v>248</v>
      </c>
      <c r="H315" s="13" t="n">
        <f aca="false">ROUNDUP((E315+Parámetros!$C$14)/(1-F315),0)</f>
        <v>254</v>
      </c>
      <c r="I315" s="13" t="n">
        <f aca="false">ROUNDUP((E315+Parámetros!$C$15)/(1-F315),0)</f>
        <v>262</v>
      </c>
      <c r="J315" s="13" t="n">
        <f aca="false">MAX(ROUNDUP((E315+Parámetros!$B$8)/(1-F315),0),Parámetros!$B$7)</f>
        <v>299</v>
      </c>
      <c r="K315" s="13" t="n">
        <f aca="false">IF(G315&lt;Parámetros!$B$13,G315,IF(H315&lt;Parámetros!$B$14,H315,IF(I315&lt;Parámetros!$B$15,I315,J315)))</f>
        <v>262</v>
      </c>
      <c r="L315" s="12"/>
      <c r="M315" s="12"/>
      <c r="N315" s="13" t="n">
        <f aca="false">IF(AND(ISNUMBER(M315),M315-Parámetros!$B$6&gt;=K315),M315-Parámetros!$B$6,K315)</f>
        <v>262</v>
      </c>
      <c r="O315" s="3" t="str">
        <f aca="false">IF(ISNUMBER(M315),N315/M315-1,"")</f>
        <v/>
      </c>
      <c r="P315" s="13" t="n">
        <f aca="false">VLOOKUP(N315,Parámetros!$A$13:$C$16,3,TRUE())</f>
        <v>37</v>
      </c>
      <c r="Q315" s="13" t="n">
        <f aca="false">IF(N315&gt;=Parámetros!$B$7,Parámetros!$B$8,0)</f>
        <v>0</v>
      </c>
      <c r="R315" s="13" t="n">
        <f aca="false">N315*(1-F315)-P315-Q315</f>
        <v>185.7</v>
      </c>
      <c r="S315" s="13" t="n">
        <f aca="false">R315-E315</f>
        <v>0.00999999999999091</v>
      </c>
    </row>
    <row r="316" customFormat="false" ht="15" hidden="false" customHeight="false" outlineLevel="0" collapsed="false">
      <c r="A316" s="8" t="s">
        <v>3442</v>
      </c>
      <c r="B316" s="10" t="str">
        <f aca="false">'Layout Mercado Libre'!C316</f>
        <v>Eskapar Compuesto Nifuroxazida Metronidazol 20 Cápsulas</v>
      </c>
      <c r="C316" s="10" t="str">
        <f aca="false">IFERROR(LEFT('Layout Mercado Libre'!E316,FIND(" &gt; ",'Layout Mercado Libre'!E316)-1),"")</f>
        <v>Salud y Equipamiento Médico</v>
      </c>
      <c r="D316" s="12" t="n">
        <v>205.73</v>
      </c>
      <c r="E316" s="13" t="n">
        <f aca="false">D316+Parámetros!$B$5</f>
        <v>209.73</v>
      </c>
      <c r="F316" s="3" t="n">
        <f aca="false">IF(C316="",Parámetros!$B$9,IFERROR(VLOOKUP(C316,Parámetros!$A$20:$B$23,2,FALSE()),Parámetros!$B$9))</f>
        <v>0.14</v>
      </c>
      <c r="G316" s="13" t="n">
        <f aca="false">ROUNDUP((E316+Parámetros!$C$13)/(1-F316),0)</f>
        <v>273</v>
      </c>
      <c r="H316" s="13" t="n">
        <f aca="false">ROUNDUP((E316+Parámetros!$C$14)/(1-F316),0)</f>
        <v>279</v>
      </c>
      <c r="I316" s="13" t="n">
        <f aca="false">ROUNDUP((E316+Parámetros!$C$15)/(1-F316),0)</f>
        <v>287</v>
      </c>
      <c r="J316" s="13" t="n">
        <f aca="false">MAX(ROUNDUP((E316+Parámetros!$B$8)/(1-F316),0),Parámetros!$B$7)</f>
        <v>299</v>
      </c>
      <c r="K316" s="13" t="n">
        <f aca="false">IF(G316&lt;Parámetros!$B$13,G316,IF(H316&lt;Parámetros!$B$14,H316,IF(I316&lt;Parámetros!$B$15,I316,J316)))</f>
        <v>287</v>
      </c>
      <c r="L316" s="12"/>
      <c r="M316" s="12"/>
      <c r="N316" s="13" t="n">
        <f aca="false">IF(AND(ISNUMBER(M316),M316-Parámetros!$B$6&gt;=K316),M316-Parámetros!$B$6,K316)</f>
        <v>287</v>
      </c>
      <c r="O316" s="3" t="str">
        <f aca="false">IF(ISNUMBER(M316),N316/M316-1,"")</f>
        <v/>
      </c>
      <c r="P316" s="13" t="n">
        <f aca="false">VLOOKUP(N316,Parámetros!$A$13:$C$16,3,TRUE())</f>
        <v>37</v>
      </c>
      <c r="Q316" s="13" t="n">
        <f aca="false">IF(N316&gt;=Parámetros!$B$7,Parámetros!$B$8,0)</f>
        <v>0</v>
      </c>
      <c r="R316" s="13" t="n">
        <f aca="false">N316*(1-F316)-P316-Q316</f>
        <v>209.82</v>
      </c>
      <c r="S316" s="13" t="n">
        <f aca="false">R316-E316</f>
        <v>0.0900000000000034</v>
      </c>
    </row>
    <row r="317" customFormat="false" ht="15" hidden="false" customHeight="false" outlineLevel="0" collapsed="false">
      <c r="A317" s="8" t="s">
        <v>3453</v>
      </c>
      <c r="B317" s="10" t="str">
        <f aca="false">'Layout Mercado Libre'!C317</f>
        <v>Adimod Pidotimod 800 mg/7 ml Solución 10 Frascos</v>
      </c>
      <c r="C317" s="10" t="str">
        <f aca="false">IFERROR(LEFT('Layout Mercado Libre'!E317,FIND(" &gt; ",'Layout Mercado Libre'!E317)-1),"")</f>
        <v>Salud y Equipamiento Médico</v>
      </c>
      <c r="D317" s="12" t="n">
        <v>797.7</v>
      </c>
      <c r="E317" s="13" t="n">
        <f aca="false">D317+Parámetros!$B$5</f>
        <v>801.7</v>
      </c>
      <c r="F317" s="3" t="n">
        <f aca="false">IF(C317="",Parámetros!$B$9,IFERROR(VLOOKUP(C317,Parámetros!$A$20:$B$23,2,FALSE()),Parámetros!$B$9))</f>
        <v>0.14</v>
      </c>
      <c r="G317" s="13" t="n">
        <f aca="false">ROUNDUP((E317+Parámetros!$C$13)/(1-F317),0)</f>
        <v>962</v>
      </c>
      <c r="H317" s="13" t="n">
        <f aca="false">ROUNDUP((E317+Parámetros!$C$14)/(1-F317),0)</f>
        <v>968</v>
      </c>
      <c r="I317" s="13" t="n">
        <f aca="false">ROUNDUP((E317+Parámetros!$C$15)/(1-F317),0)</f>
        <v>976</v>
      </c>
      <c r="J317" s="13" t="n">
        <f aca="false">MAX(ROUNDUP((E317+Parámetros!$B$8)/(1-F317),0),Parámetros!$B$7)</f>
        <v>933</v>
      </c>
      <c r="K317" s="13" t="n">
        <f aca="false">IF(G317&lt;Parámetros!$B$13,G317,IF(H317&lt;Parámetros!$B$14,H317,IF(I317&lt;Parámetros!$B$15,I317,J317)))</f>
        <v>933</v>
      </c>
      <c r="L317" s="12"/>
      <c r="M317" s="12"/>
      <c r="N317" s="13" t="n">
        <f aca="false">IF(AND(ISNUMBER(M317),M317-Parámetros!$B$6&gt;=K317),M317-Parámetros!$B$6,K317)</f>
        <v>933</v>
      </c>
      <c r="O317" s="3" t="str">
        <f aca="false">IF(ISNUMBER(M317),N317/M317-1,"")</f>
        <v/>
      </c>
      <c r="P317" s="13" t="n">
        <f aca="false">VLOOKUP(N317,Parámetros!$A$13:$C$16,3,TRUE())</f>
        <v>0</v>
      </c>
      <c r="Q317" s="13" t="n">
        <f aca="false">IF(N317&gt;=Parámetros!$B$7,Parámetros!$B$8,0)</f>
        <v>0</v>
      </c>
      <c r="R317" s="13" t="n">
        <f aca="false">N317*(1-F317)-P317-Q317</f>
        <v>802.38</v>
      </c>
      <c r="S317" s="13" t="n">
        <f aca="false">R317-E317</f>
        <v>0.67999999999995</v>
      </c>
    </row>
    <row r="318" customFormat="false" ht="15" hidden="false" customHeight="false" outlineLevel="0" collapsed="false">
      <c r="A318" s="8" t="s">
        <v>3464</v>
      </c>
      <c r="B318" s="10" t="str">
        <f aca="false">'Layout Mercado Libre'!C318</f>
        <v>Flumil Aminofenazona Bufenina Difenilpiralina 20 Cápsulas</v>
      </c>
      <c r="C318" s="10" t="str">
        <f aca="false">IFERROR(LEFT('Layout Mercado Libre'!E318,FIND(" &gt; ",'Layout Mercado Libre'!E318)-1),"")</f>
        <v>Salud y Equipamiento Médico</v>
      </c>
      <c r="D318" s="12" t="n">
        <v>305</v>
      </c>
      <c r="E318" s="13" t="n">
        <f aca="false">D318+Parámetros!$B$5</f>
        <v>309</v>
      </c>
      <c r="F318" s="3" t="n">
        <f aca="false">IF(C318="",Parámetros!$B$9,IFERROR(VLOOKUP(C318,Parámetros!$A$20:$B$23,2,FALSE()),Parámetros!$B$9))</f>
        <v>0.14</v>
      </c>
      <c r="G318" s="13" t="n">
        <f aca="false">ROUNDUP((E318+Parámetros!$C$13)/(1-F318),0)</f>
        <v>389</v>
      </c>
      <c r="H318" s="13" t="n">
        <f aca="false">ROUNDUP((E318+Parámetros!$C$14)/(1-F318),0)</f>
        <v>395</v>
      </c>
      <c r="I318" s="13" t="n">
        <f aca="false">ROUNDUP((E318+Parámetros!$C$15)/(1-F318),0)</f>
        <v>403</v>
      </c>
      <c r="J318" s="13" t="n">
        <f aca="false">MAX(ROUNDUP((E318+Parámetros!$B$8)/(1-F318),0),Parámetros!$B$7)</f>
        <v>360</v>
      </c>
      <c r="K318" s="13" t="n">
        <f aca="false">IF(G318&lt;Parámetros!$B$13,G318,IF(H318&lt;Parámetros!$B$14,H318,IF(I318&lt;Parámetros!$B$15,I318,J318)))</f>
        <v>360</v>
      </c>
      <c r="L318" s="12"/>
      <c r="M318" s="12"/>
      <c r="N318" s="13" t="n">
        <f aca="false">IF(AND(ISNUMBER(M318),M318-Parámetros!$B$6&gt;=K318),M318-Parámetros!$B$6,K318)</f>
        <v>360</v>
      </c>
      <c r="O318" s="3" t="str">
        <f aca="false">IF(ISNUMBER(M318),N318/M318-1,"")</f>
        <v/>
      </c>
      <c r="P318" s="13" t="n">
        <f aca="false">VLOOKUP(N318,Parámetros!$A$13:$C$16,3,TRUE())</f>
        <v>0</v>
      </c>
      <c r="Q318" s="13" t="n">
        <f aca="false">IF(N318&gt;=Parámetros!$B$7,Parámetros!$B$8,0)</f>
        <v>0</v>
      </c>
      <c r="R318" s="13" t="n">
        <f aca="false">N318*(1-F318)-P318-Q318</f>
        <v>309.6</v>
      </c>
      <c r="S318" s="13" t="n">
        <f aca="false">R318-E318</f>
        <v>0.600000000000023</v>
      </c>
    </row>
    <row r="319" customFormat="false" ht="15" hidden="false" customHeight="false" outlineLevel="0" collapsed="false">
      <c r="A319" s="8" t="s">
        <v>3475</v>
      </c>
      <c r="B319" s="10" t="str">
        <f aca="false">'Layout Mercado Libre'!C319</f>
        <v>Fisiofer Hierro 40 mg/15 ml Solución 10 Frascos</v>
      </c>
      <c r="C319" s="10" t="str">
        <f aca="false">IFERROR(LEFT('Layout Mercado Libre'!E319,FIND(" &gt; ",'Layout Mercado Libre'!E319)-1),"")</f>
        <v>Salud y Equipamiento Médico</v>
      </c>
      <c r="D319" s="12" t="n">
        <v>286.39</v>
      </c>
      <c r="E319" s="13" t="n">
        <f aca="false">D319+Parámetros!$B$5</f>
        <v>290.39</v>
      </c>
      <c r="F319" s="3" t="n">
        <f aca="false">IF(C319="",Parámetros!$B$9,IFERROR(VLOOKUP(C319,Parámetros!$A$20:$B$23,2,FALSE()),Parámetros!$B$9))</f>
        <v>0.14</v>
      </c>
      <c r="G319" s="13" t="n">
        <f aca="false">ROUNDUP((E319+Parámetros!$C$13)/(1-F319),0)</f>
        <v>367</v>
      </c>
      <c r="H319" s="13" t="n">
        <f aca="false">ROUNDUP((E319+Parámetros!$C$14)/(1-F319),0)</f>
        <v>373</v>
      </c>
      <c r="I319" s="13" t="n">
        <f aca="false">ROUNDUP((E319+Parámetros!$C$15)/(1-F319),0)</f>
        <v>381</v>
      </c>
      <c r="J319" s="13" t="n">
        <f aca="false">MAX(ROUNDUP((E319+Parámetros!$B$8)/(1-F319),0),Parámetros!$B$7)</f>
        <v>338</v>
      </c>
      <c r="K319" s="13" t="n">
        <f aca="false">IF(G319&lt;Parámetros!$B$13,G319,IF(H319&lt;Parámetros!$B$14,H319,IF(I319&lt;Parámetros!$B$15,I319,J319)))</f>
        <v>338</v>
      </c>
      <c r="L319" s="12"/>
      <c r="M319" s="12"/>
      <c r="N319" s="13" t="n">
        <f aca="false">IF(AND(ISNUMBER(M319),M319-Parámetros!$B$6&gt;=K319),M319-Parámetros!$B$6,K319)</f>
        <v>338</v>
      </c>
      <c r="O319" s="3" t="str">
        <f aca="false">IF(ISNUMBER(M319),N319/M319-1,"")</f>
        <v/>
      </c>
      <c r="P319" s="13" t="n">
        <f aca="false">VLOOKUP(N319,Parámetros!$A$13:$C$16,3,TRUE())</f>
        <v>0</v>
      </c>
      <c r="Q319" s="13" t="n">
        <f aca="false">IF(N319&gt;=Parámetros!$B$7,Parámetros!$B$8,0)</f>
        <v>0</v>
      </c>
      <c r="R319" s="13" t="n">
        <f aca="false">N319*(1-F319)-P319-Q319</f>
        <v>290.68</v>
      </c>
      <c r="S319" s="13" t="n">
        <f aca="false">R319-E319</f>
        <v>0.29000000000002</v>
      </c>
    </row>
    <row r="320" customFormat="false" ht="15" hidden="false" customHeight="false" outlineLevel="0" collapsed="false">
      <c r="A320" s="8" t="s">
        <v>3487</v>
      </c>
      <c r="B320" s="10" t="str">
        <f aca="false">'Layout Mercado Libre'!C320</f>
        <v>Pañales para Adulto Diapro Confort Mediano 10 Piezas</v>
      </c>
      <c r="C320" s="10" t="str">
        <f aca="false">IFERROR(LEFT('Layout Mercado Libre'!E320,FIND(" &gt; ",'Layout Mercado Libre'!E320)-1),"")</f>
        <v>Salud y Equipamiento Médico</v>
      </c>
      <c r="D320" s="12" t="n">
        <v>73.85</v>
      </c>
      <c r="E320" s="13" t="n">
        <f aca="false">D320+Parámetros!$B$5</f>
        <v>77.85</v>
      </c>
      <c r="F320" s="3" t="n">
        <f aca="false">IF(C320="",Parámetros!$B$9,IFERROR(VLOOKUP(C320,Parámetros!$A$20:$B$23,2,FALSE()),Parámetros!$B$9))</f>
        <v>0.14</v>
      </c>
      <c r="G320" s="13" t="n">
        <f aca="false">ROUNDUP((E320+Parámetros!$C$13)/(1-F320),0)</f>
        <v>120</v>
      </c>
      <c r="H320" s="13" t="n">
        <f aca="false">ROUNDUP((E320+Parámetros!$C$14)/(1-F320),0)</f>
        <v>126</v>
      </c>
      <c r="I320" s="13" t="n">
        <f aca="false">ROUNDUP((E320+Parámetros!$C$15)/(1-F320),0)</f>
        <v>134</v>
      </c>
      <c r="J320" s="13" t="n">
        <f aca="false">MAX(ROUNDUP((E320+Parámetros!$B$8)/(1-F320),0),Parámetros!$B$7)</f>
        <v>299</v>
      </c>
      <c r="K320" s="13" t="n">
        <f aca="false">IF(G320&lt;Parámetros!$B$13,G320,IF(H320&lt;Parámetros!$B$14,H320,IF(I320&lt;Parámetros!$B$15,I320,J320)))</f>
        <v>126</v>
      </c>
      <c r="L320" s="12"/>
      <c r="M320" s="12"/>
      <c r="N320" s="13" t="n">
        <f aca="false">IF(AND(ISNUMBER(M320),M320-Parámetros!$B$6&gt;=K320),M320-Parámetros!$B$6,K320)</f>
        <v>126</v>
      </c>
      <c r="O320" s="3" t="str">
        <f aca="false">IF(ISNUMBER(M320),N320/M320-1,"")</f>
        <v/>
      </c>
      <c r="P320" s="13" t="n">
        <f aca="false">VLOOKUP(N320,Parámetros!$A$13:$C$16,3,TRUE())</f>
        <v>30</v>
      </c>
      <c r="Q320" s="13" t="n">
        <f aca="false">IF(N320&gt;=Parámetros!$B$7,Parámetros!$B$8,0)</f>
        <v>0</v>
      </c>
      <c r="R320" s="13" t="n">
        <f aca="false">N320*(1-F320)-P320-Q320</f>
        <v>78.36</v>
      </c>
      <c r="S320" s="13" t="n">
        <f aca="false">R320-E320</f>
        <v>0.510000000000005</v>
      </c>
    </row>
    <row r="321" customFormat="false" ht="15" hidden="false" customHeight="false" outlineLevel="0" collapsed="false">
      <c r="A321" s="8" t="s">
        <v>3494</v>
      </c>
      <c r="B321" s="10" t="str">
        <f aca="false">'Layout Mercado Libre'!C321</f>
        <v>Ciprobac Ciprofloxacino 500 mg 14 Tabletas</v>
      </c>
      <c r="C321" s="10" t="str">
        <f aca="false">IFERROR(LEFT('Layout Mercado Libre'!E321,FIND(" &gt; ",'Layout Mercado Libre'!E321)-1),"")</f>
        <v>Salud y Equipamiento Médico</v>
      </c>
      <c r="D321" s="12" t="n">
        <v>291.38</v>
      </c>
      <c r="E321" s="13" t="n">
        <f aca="false">D321+Parámetros!$B$5</f>
        <v>295.38</v>
      </c>
      <c r="F321" s="3" t="n">
        <f aca="false">IF(C321="",Parámetros!$B$9,IFERROR(VLOOKUP(C321,Parámetros!$A$20:$B$23,2,FALSE()),Parámetros!$B$9))</f>
        <v>0.14</v>
      </c>
      <c r="G321" s="13" t="n">
        <f aca="false">ROUNDUP((E321+Parámetros!$C$13)/(1-F321),0)</f>
        <v>373</v>
      </c>
      <c r="H321" s="13" t="n">
        <f aca="false">ROUNDUP((E321+Parámetros!$C$14)/(1-F321),0)</f>
        <v>379</v>
      </c>
      <c r="I321" s="13" t="n">
        <f aca="false">ROUNDUP((E321+Parámetros!$C$15)/(1-F321),0)</f>
        <v>387</v>
      </c>
      <c r="J321" s="13" t="n">
        <f aca="false">MAX(ROUNDUP((E321+Parámetros!$B$8)/(1-F321),0),Parámetros!$B$7)</f>
        <v>344</v>
      </c>
      <c r="K321" s="13" t="n">
        <f aca="false">IF(G321&lt;Parámetros!$B$13,G321,IF(H321&lt;Parámetros!$B$14,H321,IF(I321&lt;Parámetros!$B$15,I321,J321)))</f>
        <v>344</v>
      </c>
      <c r="L321" s="12"/>
      <c r="M321" s="12"/>
      <c r="N321" s="13" t="n">
        <f aca="false">IF(AND(ISNUMBER(M321),M321-Parámetros!$B$6&gt;=K321),M321-Parámetros!$B$6,K321)</f>
        <v>344</v>
      </c>
      <c r="O321" s="3" t="str">
        <f aca="false">IF(ISNUMBER(M321),N321/M321-1,"")</f>
        <v/>
      </c>
      <c r="P321" s="13" t="n">
        <f aca="false">VLOOKUP(N321,Parámetros!$A$13:$C$16,3,TRUE())</f>
        <v>0</v>
      </c>
      <c r="Q321" s="13" t="n">
        <f aca="false">IF(N321&gt;=Parámetros!$B$7,Parámetros!$B$8,0)</f>
        <v>0</v>
      </c>
      <c r="R321" s="13" t="n">
        <f aca="false">N321*(1-F321)-P321-Q321</f>
        <v>295.84</v>
      </c>
      <c r="S321" s="13" t="n">
        <f aca="false">R321-E321</f>
        <v>0.45999999999998</v>
      </c>
    </row>
    <row r="322" customFormat="false" ht="15" hidden="false" customHeight="false" outlineLevel="0" collapsed="false">
      <c r="A322" s="8" t="s">
        <v>3505</v>
      </c>
      <c r="B322" s="10" t="str">
        <f aca="false">'Layout Mercado Libre'!C322</f>
        <v>Kank-A Benzocaína 20% Solución Bucal 9.7 ml</v>
      </c>
      <c r="C322" s="10" t="str">
        <f aca="false">IFERROR(LEFT('Layout Mercado Libre'!E322,FIND(" &gt; ",'Layout Mercado Libre'!E322)-1),"")</f>
        <v>Salud y Equipamiento Médico</v>
      </c>
      <c r="D322" s="12" t="n">
        <v>199.1</v>
      </c>
      <c r="E322" s="13" t="n">
        <f aca="false">D322+Parámetros!$B$5</f>
        <v>203.1</v>
      </c>
      <c r="F322" s="3" t="n">
        <f aca="false">IF(C322="",Parámetros!$B$9,IFERROR(VLOOKUP(C322,Parámetros!$A$20:$B$23,2,FALSE()),Parámetros!$B$9))</f>
        <v>0.14</v>
      </c>
      <c r="G322" s="13" t="n">
        <f aca="false">ROUNDUP((E322+Parámetros!$C$13)/(1-F322),0)</f>
        <v>266</v>
      </c>
      <c r="H322" s="13" t="n">
        <f aca="false">ROUNDUP((E322+Parámetros!$C$14)/(1-F322),0)</f>
        <v>272</v>
      </c>
      <c r="I322" s="13" t="n">
        <f aca="false">ROUNDUP((E322+Parámetros!$C$15)/(1-F322),0)</f>
        <v>280</v>
      </c>
      <c r="J322" s="13" t="n">
        <f aca="false">MAX(ROUNDUP((E322+Parámetros!$B$8)/(1-F322),0),Parámetros!$B$7)</f>
        <v>299</v>
      </c>
      <c r="K322" s="13" t="n">
        <f aca="false">IF(G322&lt;Parámetros!$B$13,G322,IF(H322&lt;Parámetros!$B$14,H322,IF(I322&lt;Parámetros!$B$15,I322,J322)))</f>
        <v>280</v>
      </c>
      <c r="L322" s="12"/>
      <c r="M322" s="12"/>
      <c r="N322" s="13" t="n">
        <f aca="false">IF(AND(ISNUMBER(M322),M322-Parámetros!$B$6&gt;=K322),M322-Parámetros!$B$6,K322)</f>
        <v>280</v>
      </c>
      <c r="O322" s="3" t="str">
        <f aca="false">IF(ISNUMBER(M322),N322/M322-1,"")</f>
        <v/>
      </c>
      <c r="P322" s="13" t="n">
        <f aca="false">VLOOKUP(N322,Parámetros!$A$13:$C$16,3,TRUE())</f>
        <v>37</v>
      </c>
      <c r="Q322" s="13" t="n">
        <f aca="false">IF(N322&gt;=Parámetros!$B$7,Parámetros!$B$8,0)</f>
        <v>0</v>
      </c>
      <c r="R322" s="13" t="n">
        <f aca="false">N322*(1-F322)-P322-Q322</f>
        <v>203.8</v>
      </c>
      <c r="S322" s="13" t="n">
        <f aca="false">R322-E322</f>
        <v>0.699999999999989</v>
      </c>
    </row>
    <row r="323" customFormat="false" ht="15" hidden="false" customHeight="false" outlineLevel="0" collapsed="false">
      <c r="A323" s="8" t="s">
        <v>3517</v>
      </c>
      <c r="B323" s="10" t="str">
        <f aca="false">'Layout Mercado Libre'!C323</f>
        <v>Italdermol Crema Triticum Vulgare 150 mg/g 10 g</v>
      </c>
      <c r="C323" s="10" t="str">
        <f aca="false">IFERROR(LEFT('Layout Mercado Libre'!E323,FIND(" &gt; ",'Layout Mercado Libre'!E323)-1),"")</f>
        <v>Salud y Equipamiento Médico</v>
      </c>
      <c r="D323" s="12" t="n">
        <v>263.96</v>
      </c>
      <c r="E323" s="13" t="n">
        <f aca="false">D323+Parámetros!$B$5</f>
        <v>267.96</v>
      </c>
      <c r="F323" s="3" t="n">
        <f aca="false">IF(C323="",Parámetros!$B$9,IFERROR(VLOOKUP(C323,Parámetros!$A$20:$B$23,2,FALSE()),Parámetros!$B$9))</f>
        <v>0.14</v>
      </c>
      <c r="G323" s="13" t="n">
        <f aca="false">ROUNDUP((E323+Parámetros!$C$13)/(1-F323),0)</f>
        <v>341</v>
      </c>
      <c r="H323" s="13" t="n">
        <f aca="false">ROUNDUP((E323+Parámetros!$C$14)/(1-F323),0)</f>
        <v>347</v>
      </c>
      <c r="I323" s="13" t="n">
        <f aca="false">ROUNDUP((E323+Parámetros!$C$15)/(1-F323),0)</f>
        <v>355</v>
      </c>
      <c r="J323" s="13" t="n">
        <f aca="false">MAX(ROUNDUP((E323+Parámetros!$B$8)/(1-F323),0),Parámetros!$B$7)</f>
        <v>312</v>
      </c>
      <c r="K323" s="13" t="n">
        <f aca="false">IF(G323&lt;Parámetros!$B$13,G323,IF(H323&lt;Parámetros!$B$14,H323,IF(I323&lt;Parámetros!$B$15,I323,J323)))</f>
        <v>312</v>
      </c>
      <c r="L323" s="12"/>
      <c r="M323" s="12"/>
      <c r="N323" s="13" t="n">
        <f aca="false">IF(AND(ISNUMBER(M323),M323-Parámetros!$B$6&gt;=K323),M323-Parámetros!$B$6,K323)</f>
        <v>312</v>
      </c>
      <c r="O323" s="3" t="str">
        <f aca="false">IF(ISNUMBER(M323),N323/M323-1,"")</f>
        <v/>
      </c>
      <c r="P323" s="13" t="n">
        <f aca="false">VLOOKUP(N323,Parámetros!$A$13:$C$16,3,TRUE())</f>
        <v>0</v>
      </c>
      <c r="Q323" s="13" t="n">
        <f aca="false">IF(N323&gt;=Parámetros!$B$7,Parámetros!$B$8,0)</f>
        <v>0</v>
      </c>
      <c r="R323" s="13" t="n">
        <f aca="false">N323*(1-F323)-P323-Q323</f>
        <v>268.32</v>
      </c>
      <c r="S323" s="13" t="n">
        <f aca="false">R323-E323</f>
        <v>0.360000000000014</v>
      </c>
    </row>
    <row r="324" customFormat="false" ht="15" hidden="false" customHeight="false" outlineLevel="0" collapsed="false">
      <c r="A324" s="8" t="s">
        <v>3526</v>
      </c>
      <c r="B324" s="10" t="str">
        <f aca="false">'Layout Mercado Libre'!C324</f>
        <v>Vontrol Difenidol 25 mg 25 Tabletas</v>
      </c>
      <c r="C324" s="10" t="str">
        <f aca="false">IFERROR(LEFT('Layout Mercado Libre'!E324,FIND(" &gt; ",'Layout Mercado Libre'!E324)-1),"")</f>
        <v>Salud y Equipamiento Médico</v>
      </c>
      <c r="D324" s="12" t="n">
        <v>276.65</v>
      </c>
      <c r="E324" s="13" t="n">
        <f aca="false">D324+Parámetros!$B$5</f>
        <v>280.65</v>
      </c>
      <c r="F324" s="3" t="n">
        <f aca="false">IF(C324="",Parámetros!$B$9,IFERROR(VLOOKUP(C324,Parámetros!$A$20:$B$23,2,FALSE()),Parámetros!$B$9))</f>
        <v>0.14</v>
      </c>
      <c r="G324" s="13" t="n">
        <f aca="false">ROUNDUP((E324+Parámetros!$C$13)/(1-F324),0)</f>
        <v>356</v>
      </c>
      <c r="H324" s="13" t="n">
        <f aca="false">ROUNDUP((E324+Parámetros!$C$14)/(1-F324),0)</f>
        <v>362</v>
      </c>
      <c r="I324" s="13" t="n">
        <f aca="false">ROUNDUP((E324+Parámetros!$C$15)/(1-F324),0)</f>
        <v>370</v>
      </c>
      <c r="J324" s="13" t="n">
        <f aca="false">MAX(ROUNDUP((E324+Parámetros!$B$8)/(1-F324),0),Parámetros!$B$7)</f>
        <v>327</v>
      </c>
      <c r="K324" s="13" t="n">
        <f aca="false">IF(G324&lt;Parámetros!$B$13,G324,IF(H324&lt;Parámetros!$B$14,H324,IF(I324&lt;Parámetros!$B$15,I324,J324)))</f>
        <v>327</v>
      </c>
      <c r="L324" s="12"/>
      <c r="M324" s="12"/>
      <c r="N324" s="13" t="n">
        <f aca="false">IF(AND(ISNUMBER(M324),M324-Parámetros!$B$6&gt;=K324),M324-Parámetros!$B$6,K324)</f>
        <v>327</v>
      </c>
      <c r="O324" s="3" t="str">
        <f aca="false">IF(ISNUMBER(M324),N324/M324-1,"")</f>
        <v/>
      </c>
      <c r="P324" s="13" t="n">
        <f aca="false">VLOOKUP(N324,Parámetros!$A$13:$C$16,3,TRUE())</f>
        <v>0</v>
      </c>
      <c r="Q324" s="13" t="n">
        <f aca="false">IF(N324&gt;=Parámetros!$B$7,Parámetros!$B$8,0)</f>
        <v>0</v>
      </c>
      <c r="R324" s="13" t="n">
        <f aca="false">N324*(1-F324)-P324-Q324</f>
        <v>281.22</v>
      </c>
      <c r="S324" s="13" t="n">
        <f aca="false">R324-E324</f>
        <v>0.569999999999993</v>
      </c>
    </row>
    <row r="325" customFormat="false" ht="15" hidden="false" customHeight="false" outlineLevel="0" collapsed="false">
      <c r="A325" s="8" t="s">
        <v>3534</v>
      </c>
      <c r="B325" s="10" t="str">
        <f aca="false">'Layout Mercado Libre'!C325</f>
        <v>Fosfonat Ácido Ibandrónico 150 mg 1 Tableta</v>
      </c>
      <c r="C325" s="10" t="str">
        <f aca="false">IFERROR(LEFT('Layout Mercado Libre'!E325,FIND(" &gt; ",'Layout Mercado Libre'!E325)-1),"")</f>
        <v>Salud y Equipamiento Médico</v>
      </c>
      <c r="D325" s="12" t="n">
        <v>709.02</v>
      </c>
      <c r="E325" s="13" t="n">
        <f aca="false">D325+Parámetros!$B$5</f>
        <v>713.02</v>
      </c>
      <c r="F325" s="3" t="n">
        <f aca="false">IF(C325="",Parámetros!$B$9,IFERROR(VLOOKUP(C325,Parámetros!$A$20:$B$23,2,FALSE()),Parámetros!$B$9))</f>
        <v>0.14</v>
      </c>
      <c r="G325" s="13" t="n">
        <f aca="false">ROUNDUP((E325+Parámetros!$C$13)/(1-F325),0)</f>
        <v>859</v>
      </c>
      <c r="H325" s="13" t="n">
        <f aca="false">ROUNDUP((E325+Parámetros!$C$14)/(1-F325),0)</f>
        <v>864</v>
      </c>
      <c r="I325" s="13" t="n">
        <f aca="false">ROUNDUP((E325+Parámetros!$C$15)/(1-F325),0)</f>
        <v>873</v>
      </c>
      <c r="J325" s="13" t="n">
        <f aca="false">MAX(ROUNDUP((E325+Parámetros!$B$8)/(1-F325),0),Parámetros!$B$7)</f>
        <v>830</v>
      </c>
      <c r="K325" s="13" t="n">
        <f aca="false">IF(G325&lt;Parámetros!$B$13,G325,IF(H325&lt;Parámetros!$B$14,H325,IF(I325&lt;Parámetros!$B$15,I325,J325)))</f>
        <v>830</v>
      </c>
      <c r="L325" s="12"/>
      <c r="M325" s="12"/>
      <c r="N325" s="13" t="n">
        <f aca="false">IF(AND(ISNUMBER(M325),M325-Parámetros!$B$6&gt;=K325),M325-Parámetros!$B$6,K325)</f>
        <v>830</v>
      </c>
      <c r="O325" s="3" t="str">
        <f aca="false">IF(ISNUMBER(M325),N325/M325-1,"")</f>
        <v/>
      </c>
      <c r="P325" s="13" t="n">
        <f aca="false">VLOOKUP(N325,Parámetros!$A$13:$C$16,3,TRUE())</f>
        <v>0</v>
      </c>
      <c r="Q325" s="13" t="n">
        <f aca="false">IF(N325&gt;=Parámetros!$B$7,Parámetros!$B$8,0)</f>
        <v>0</v>
      </c>
      <c r="R325" s="13" t="n">
        <f aca="false">N325*(1-F325)-P325-Q325</f>
        <v>713.8</v>
      </c>
      <c r="S325" s="13" t="n">
        <f aca="false">R325-E325</f>
        <v>0.779999999999973</v>
      </c>
    </row>
    <row r="326" customFormat="false" ht="15" hidden="false" customHeight="false" outlineLevel="0" collapsed="false">
      <c r="A326" s="8" t="s">
        <v>3546</v>
      </c>
      <c r="B326" s="10" t="str">
        <f aca="false">'Layout Mercado Libre'!C326</f>
        <v>Trayenta Duo Linagliptina Metformina 2.5/850 mg 60 Tabletas</v>
      </c>
      <c r="C326" s="10" t="str">
        <f aca="false">IFERROR(LEFT('Layout Mercado Libre'!E326,FIND(" &gt; ",'Layout Mercado Libre'!E326)-1),"")</f>
        <v>Salud y Equipamiento Médico</v>
      </c>
      <c r="D326" s="12" t="n">
        <v>1187.34</v>
      </c>
      <c r="E326" s="13" t="n">
        <f aca="false">D326+Parámetros!$B$5</f>
        <v>1191.34</v>
      </c>
      <c r="F326" s="3" t="n">
        <f aca="false">IF(C326="",Parámetros!$B$9,IFERROR(VLOOKUP(C326,Parámetros!$A$20:$B$23,2,FALSE()),Parámetros!$B$9))</f>
        <v>0.14</v>
      </c>
      <c r="G326" s="13" t="n">
        <f aca="false">ROUNDUP((E326+Parámetros!$C$13)/(1-F326),0)</f>
        <v>1415</v>
      </c>
      <c r="H326" s="13" t="n">
        <f aca="false">ROUNDUP((E326+Parámetros!$C$14)/(1-F326),0)</f>
        <v>1421</v>
      </c>
      <c r="I326" s="13" t="n">
        <f aca="false">ROUNDUP((E326+Parámetros!$C$15)/(1-F326),0)</f>
        <v>1429</v>
      </c>
      <c r="J326" s="13" t="n">
        <f aca="false">MAX(ROUNDUP((E326+Parámetros!$B$8)/(1-F326),0),Parámetros!$B$7)</f>
        <v>1386</v>
      </c>
      <c r="K326" s="13" t="n">
        <f aca="false">IF(G326&lt;Parámetros!$B$13,G326,IF(H326&lt;Parámetros!$B$14,H326,IF(I326&lt;Parámetros!$B$15,I326,J326)))</f>
        <v>1386</v>
      </c>
      <c r="L326" s="12"/>
      <c r="M326" s="12"/>
      <c r="N326" s="13" t="n">
        <f aca="false">IF(AND(ISNUMBER(M326),M326-Parámetros!$B$6&gt;=K326),M326-Parámetros!$B$6,K326)</f>
        <v>1386</v>
      </c>
      <c r="O326" s="3" t="str">
        <f aca="false">IF(ISNUMBER(M326),N326/M326-1,"")</f>
        <v/>
      </c>
      <c r="P326" s="13" t="n">
        <f aca="false">VLOOKUP(N326,Parámetros!$A$13:$C$16,3,TRUE())</f>
        <v>0</v>
      </c>
      <c r="Q326" s="13" t="n">
        <f aca="false">IF(N326&gt;=Parámetros!$B$7,Parámetros!$B$8,0)</f>
        <v>0</v>
      </c>
      <c r="R326" s="13" t="n">
        <f aca="false">N326*(1-F326)-P326-Q326</f>
        <v>1191.96</v>
      </c>
      <c r="S326" s="13" t="n">
        <f aca="false">R326-E326</f>
        <v>0.620000000000118</v>
      </c>
    </row>
    <row r="327" customFormat="false" ht="15" hidden="false" customHeight="false" outlineLevel="0" collapsed="false">
      <c r="A327" s="8" t="s">
        <v>3556</v>
      </c>
      <c r="B327" s="10" t="str">
        <f aca="false">'Layout Mercado Libre'!C327</f>
        <v>Unamol Cisaprida Suspensión 1 mg/ml 60 ml</v>
      </c>
      <c r="C327" s="10" t="str">
        <f aca="false">IFERROR(LEFT('Layout Mercado Libre'!E327,FIND(" &gt; ",'Layout Mercado Libre'!E327)-1),"")</f>
        <v>Salud y Equipamiento Médico</v>
      </c>
      <c r="D327" s="12" t="n">
        <v>305</v>
      </c>
      <c r="E327" s="13" t="n">
        <f aca="false">D327+Parámetros!$B$5</f>
        <v>309</v>
      </c>
      <c r="F327" s="3" t="n">
        <f aca="false">IF(C327="",Parámetros!$B$9,IFERROR(VLOOKUP(C327,Parámetros!$A$20:$B$23,2,FALSE()),Parámetros!$B$9))</f>
        <v>0.14</v>
      </c>
      <c r="G327" s="13" t="n">
        <f aca="false">ROUNDUP((E327+Parámetros!$C$13)/(1-F327),0)</f>
        <v>389</v>
      </c>
      <c r="H327" s="13" t="n">
        <f aca="false">ROUNDUP((E327+Parámetros!$C$14)/(1-F327),0)</f>
        <v>395</v>
      </c>
      <c r="I327" s="13" t="n">
        <f aca="false">ROUNDUP((E327+Parámetros!$C$15)/(1-F327),0)</f>
        <v>403</v>
      </c>
      <c r="J327" s="13" t="n">
        <f aca="false">MAX(ROUNDUP((E327+Parámetros!$B$8)/(1-F327),0),Parámetros!$B$7)</f>
        <v>360</v>
      </c>
      <c r="K327" s="13" t="n">
        <f aca="false">IF(G327&lt;Parámetros!$B$13,G327,IF(H327&lt;Parámetros!$B$14,H327,IF(I327&lt;Parámetros!$B$15,I327,J327)))</f>
        <v>360</v>
      </c>
      <c r="L327" s="12"/>
      <c r="M327" s="12"/>
      <c r="N327" s="13" t="n">
        <f aca="false">IF(AND(ISNUMBER(M327),M327-Parámetros!$B$6&gt;=K327),M327-Parámetros!$B$6,K327)</f>
        <v>360</v>
      </c>
      <c r="O327" s="3" t="str">
        <f aca="false">IF(ISNUMBER(M327),N327/M327-1,"")</f>
        <v/>
      </c>
      <c r="P327" s="13" t="n">
        <f aca="false">VLOOKUP(N327,Parámetros!$A$13:$C$16,3,TRUE())</f>
        <v>0</v>
      </c>
      <c r="Q327" s="13" t="n">
        <f aca="false">IF(N327&gt;=Parámetros!$B$7,Parámetros!$B$8,0)</f>
        <v>0</v>
      </c>
      <c r="R327" s="13" t="n">
        <f aca="false">N327*(1-F327)-P327-Q327</f>
        <v>309.6</v>
      </c>
      <c r="S327" s="13" t="n">
        <f aca="false">R327-E327</f>
        <v>0.600000000000023</v>
      </c>
    </row>
    <row r="328" customFormat="false" ht="15" hidden="false" customHeight="false" outlineLevel="0" collapsed="false">
      <c r="A328" s="8" t="s">
        <v>3570</v>
      </c>
      <c r="B328" s="10" t="str">
        <f aca="false">'Layout Mercado Libre'!C328</f>
        <v>Febrax Naproxeno Paracetamol Suspensión 100 ml</v>
      </c>
      <c r="C328" s="10" t="str">
        <f aca="false">IFERROR(LEFT('Layout Mercado Libre'!E328,FIND(" &gt; ",'Layout Mercado Libre'!E328)-1),"")</f>
        <v>Salud y Equipamiento Médico</v>
      </c>
      <c r="D328" s="12" t="n">
        <v>118</v>
      </c>
      <c r="E328" s="13" t="n">
        <f aca="false">D328+Parámetros!$B$5</f>
        <v>122</v>
      </c>
      <c r="F328" s="3" t="n">
        <f aca="false">IF(C328="",Parámetros!$B$9,IFERROR(VLOOKUP(C328,Parámetros!$A$20:$B$23,2,FALSE()),Parámetros!$B$9))</f>
        <v>0.14</v>
      </c>
      <c r="G328" s="13" t="n">
        <f aca="false">ROUNDUP((E328+Parámetros!$C$13)/(1-F328),0)</f>
        <v>171</v>
      </c>
      <c r="H328" s="13" t="n">
        <f aca="false">ROUNDUP((E328+Parámetros!$C$14)/(1-F328),0)</f>
        <v>177</v>
      </c>
      <c r="I328" s="13" t="n">
        <f aca="false">ROUNDUP((E328+Parámetros!$C$15)/(1-F328),0)</f>
        <v>185</v>
      </c>
      <c r="J328" s="13" t="n">
        <f aca="false">MAX(ROUNDUP((E328+Parámetros!$B$8)/(1-F328),0),Parámetros!$B$7)</f>
        <v>299</v>
      </c>
      <c r="K328" s="13" t="n">
        <f aca="false">IF(G328&lt;Parámetros!$B$13,G328,IF(H328&lt;Parámetros!$B$14,H328,IF(I328&lt;Parámetros!$B$15,I328,J328)))</f>
        <v>185</v>
      </c>
      <c r="L328" s="12"/>
      <c r="M328" s="12"/>
      <c r="N328" s="13" t="n">
        <f aca="false">IF(AND(ISNUMBER(M328),M328-Parámetros!$B$6&gt;=K328),M328-Parámetros!$B$6,K328)</f>
        <v>185</v>
      </c>
      <c r="O328" s="3" t="str">
        <f aca="false">IF(ISNUMBER(M328),N328/M328-1,"")</f>
        <v/>
      </c>
      <c r="P328" s="13" t="n">
        <f aca="false">VLOOKUP(N328,Parámetros!$A$13:$C$16,3,TRUE())</f>
        <v>37</v>
      </c>
      <c r="Q328" s="13" t="n">
        <f aca="false">IF(N328&gt;=Parámetros!$B$7,Parámetros!$B$8,0)</f>
        <v>0</v>
      </c>
      <c r="R328" s="13" t="n">
        <f aca="false">N328*(1-F328)-P328-Q328</f>
        <v>122.1</v>
      </c>
      <c r="S328" s="13" t="n">
        <f aca="false">R328-E328</f>
        <v>0.0999999999999943</v>
      </c>
    </row>
    <row r="329" customFormat="false" ht="15" hidden="false" customHeight="false" outlineLevel="0" collapsed="false">
      <c r="A329" s="8" t="s">
        <v>3582</v>
      </c>
      <c r="B329" s="10" t="str">
        <f aca="false">'Layout Mercado Libre'!C329</f>
        <v>Ferranina Fol Hierro y Ácido Fólico 100 mg 30 Tabletas</v>
      </c>
      <c r="C329" s="10" t="str">
        <f aca="false">IFERROR(LEFT('Layout Mercado Libre'!E329,FIND(" &gt; ",'Layout Mercado Libre'!E329)-1),"")</f>
        <v>Salud y Equipamiento Médico</v>
      </c>
      <c r="D329" s="12" t="n">
        <v>530.83</v>
      </c>
      <c r="E329" s="13" t="n">
        <f aca="false">D329+Parámetros!$B$5</f>
        <v>534.83</v>
      </c>
      <c r="F329" s="3" t="n">
        <f aca="false">IF(C329="",Parámetros!$B$9,IFERROR(VLOOKUP(C329,Parámetros!$A$20:$B$23,2,FALSE()),Parámetros!$B$9))</f>
        <v>0.14</v>
      </c>
      <c r="G329" s="13" t="n">
        <f aca="false">ROUNDUP((E329+Parámetros!$C$13)/(1-F329),0)</f>
        <v>651</v>
      </c>
      <c r="H329" s="13" t="n">
        <f aca="false">ROUNDUP((E329+Parámetros!$C$14)/(1-F329),0)</f>
        <v>657</v>
      </c>
      <c r="I329" s="13" t="n">
        <f aca="false">ROUNDUP((E329+Parámetros!$C$15)/(1-F329),0)</f>
        <v>665</v>
      </c>
      <c r="J329" s="13" t="n">
        <f aca="false">MAX(ROUNDUP((E329+Parámetros!$B$8)/(1-F329),0),Parámetros!$B$7)</f>
        <v>622</v>
      </c>
      <c r="K329" s="13" t="n">
        <f aca="false">IF(G329&lt;Parámetros!$B$13,G329,IF(H329&lt;Parámetros!$B$14,H329,IF(I329&lt;Parámetros!$B$15,I329,J329)))</f>
        <v>622</v>
      </c>
      <c r="L329" s="12"/>
      <c r="M329" s="12"/>
      <c r="N329" s="13" t="n">
        <f aca="false">IF(AND(ISNUMBER(M329),M329-Parámetros!$B$6&gt;=K329),M329-Parámetros!$B$6,K329)</f>
        <v>622</v>
      </c>
      <c r="O329" s="3" t="str">
        <f aca="false">IF(ISNUMBER(M329),N329/M329-1,"")</f>
        <v/>
      </c>
      <c r="P329" s="13" t="n">
        <f aca="false">VLOOKUP(N329,Parámetros!$A$13:$C$16,3,TRUE())</f>
        <v>0</v>
      </c>
      <c r="Q329" s="13" t="n">
        <f aca="false">IF(N329&gt;=Parámetros!$B$7,Parámetros!$B$8,0)</f>
        <v>0</v>
      </c>
      <c r="R329" s="13" t="n">
        <f aca="false">N329*(1-F329)-P329-Q329</f>
        <v>534.92</v>
      </c>
      <c r="S329" s="13" t="n">
        <f aca="false">R329-E329</f>
        <v>0.0899999999999182</v>
      </c>
    </row>
    <row r="330" customFormat="false" ht="15" hidden="false" customHeight="false" outlineLevel="0" collapsed="false">
      <c r="A330" s="8" t="s">
        <v>3593</v>
      </c>
      <c r="B330" s="10" t="str">
        <f aca="false">'Layout Mercado Libre'!C330</f>
        <v>Pañales para Adulto Tena Slip Maxi Protect Grande 10 Piezas</v>
      </c>
      <c r="C330" s="10" t="str">
        <f aca="false">IFERROR(LEFT('Layout Mercado Libre'!E330,FIND(" &gt; ",'Layout Mercado Libre'!E330)-1),"")</f>
        <v>Salud y Equipamiento Médico</v>
      </c>
      <c r="D330" s="12" t="n">
        <v>127.925</v>
      </c>
      <c r="E330" s="13" t="n">
        <f aca="false">D330+Parámetros!$B$5</f>
        <v>131.925</v>
      </c>
      <c r="F330" s="3" t="n">
        <f aca="false">IF(C330="",Parámetros!$B$9,IFERROR(VLOOKUP(C330,Parámetros!$A$20:$B$23,2,FALSE()),Parámetros!$B$9))</f>
        <v>0.14</v>
      </c>
      <c r="G330" s="13" t="n">
        <f aca="false">ROUNDUP((E330+Parámetros!$C$13)/(1-F330),0)</f>
        <v>183</v>
      </c>
      <c r="H330" s="13" t="n">
        <f aca="false">ROUNDUP((E330+Parámetros!$C$14)/(1-F330),0)</f>
        <v>189</v>
      </c>
      <c r="I330" s="13" t="n">
        <f aca="false">ROUNDUP((E330+Parámetros!$C$15)/(1-F330),0)</f>
        <v>197</v>
      </c>
      <c r="J330" s="13" t="n">
        <f aca="false">MAX(ROUNDUP((E330+Parámetros!$B$8)/(1-F330),0),Parámetros!$B$7)</f>
        <v>299</v>
      </c>
      <c r="K330" s="13" t="n">
        <f aca="false">IF(G330&lt;Parámetros!$B$13,G330,IF(H330&lt;Parámetros!$B$14,H330,IF(I330&lt;Parámetros!$B$15,I330,J330)))</f>
        <v>197</v>
      </c>
      <c r="L330" s="12"/>
      <c r="M330" s="12"/>
      <c r="N330" s="13" t="n">
        <f aca="false">IF(AND(ISNUMBER(M330),M330-Parámetros!$B$6&gt;=K330),M330-Parámetros!$B$6,K330)</f>
        <v>197</v>
      </c>
      <c r="O330" s="3" t="str">
        <f aca="false">IF(ISNUMBER(M330),N330/M330-1,"")</f>
        <v/>
      </c>
      <c r="P330" s="13" t="n">
        <f aca="false">VLOOKUP(N330,Parámetros!$A$13:$C$16,3,TRUE())</f>
        <v>37</v>
      </c>
      <c r="Q330" s="13" t="n">
        <f aca="false">IF(N330&gt;=Parámetros!$B$7,Parámetros!$B$8,0)</f>
        <v>0</v>
      </c>
      <c r="R330" s="13" t="n">
        <f aca="false">N330*(1-F330)-P330-Q330</f>
        <v>132.42</v>
      </c>
      <c r="S330" s="13" t="n">
        <f aca="false">R330-E330</f>
        <v>0.494999999999976</v>
      </c>
    </row>
    <row r="331" customFormat="false" ht="15" hidden="false" customHeight="false" outlineLevel="0" collapsed="false">
      <c r="A331" s="8" t="s">
        <v>3601</v>
      </c>
      <c r="B331" s="10" t="str">
        <f aca="false">'Layout Mercado Libre'!C331</f>
        <v>Tribedoce DX Complejo B Dexametasona Lidocaína Inyectable</v>
      </c>
      <c r="C331" s="10" t="str">
        <f aca="false">IFERROR(LEFT('Layout Mercado Libre'!E331,FIND(" &gt; ",'Layout Mercado Libre'!E331)-1),"")</f>
        <v>Salud y Equipamiento Médico</v>
      </c>
      <c r="D331" s="12" t="n">
        <v>52.5</v>
      </c>
      <c r="E331" s="13" t="n">
        <f aca="false">D331+Parámetros!$B$5</f>
        <v>56.5</v>
      </c>
      <c r="F331" s="3" t="n">
        <f aca="false">IF(C331="",Parámetros!$B$9,IFERROR(VLOOKUP(C331,Parámetros!$A$20:$B$23,2,FALSE()),Parámetros!$B$9))</f>
        <v>0.14</v>
      </c>
      <c r="G331" s="13" t="n">
        <f aca="false">ROUNDUP((E331+Parámetros!$C$13)/(1-F331),0)</f>
        <v>95</v>
      </c>
      <c r="H331" s="13" t="n">
        <f aca="false">ROUNDUP((E331+Parámetros!$C$14)/(1-F331),0)</f>
        <v>101</v>
      </c>
      <c r="I331" s="13" t="n">
        <f aca="false">ROUNDUP((E331+Parámetros!$C$15)/(1-F331),0)</f>
        <v>109</v>
      </c>
      <c r="J331" s="13" t="n">
        <f aca="false">MAX(ROUNDUP((E331+Parámetros!$B$8)/(1-F331),0),Parámetros!$B$7)</f>
        <v>299</v>
      </c>
      <c r="K331" s="13" t="n">
        <f aca="false">IF(G331&lt;Parámetros!$B$13,G331,IF(H331&lt;Parámetros!$B$14,H331,IF(I331&lt;Parámetros!$B$15,I331,J331)))</f>
        <v>95</v>
      </c>
      <c r="L331" s="12"/>
      <c r="M331" s="12"/>
      <c r="N331" s="13" t="n">
        <f aca="false">IF(AND(ISNUMBER(M331),M331-Parámetros!$B$6&gt;=K331),M331-Parámetros!$B$6,K331)</f>
        <v>95</v>
      </c>
      <c r="O331" s="3" t="str">
        <f aca="false">IF(ISNUMBER(M331),N331/M331-1,"")</f>
        <v/>
      </c>
      <c r="P331" s="13" t="n">
        <f aca="false">VLOOKUP(N331,Parámetros!$A$13:$C$16,3,TRUE())</f>
        <v>25</v>
      </c>
      <c r="Q331" s="13" t="n">
        <f aca="false">IF(N331&gt;=Parámetros!$B$7,Parámetros!$B$8,0)</f>
        <v>0</v>
      </c>
      <c r="R331" s="13" t="n">
        <f aca="false">N331*(1-F331)-P331-Q331</f>
        <v>56.7</v>
      </c>
      <c r="S331" s="13" t="n">
        <f aca="false">R331-E331</f>
        <v>0.200000000000003</v>
      </c>
    </row>
    <row r="332" customFormat="false" ht="15" hidden="false" customHeight="false" outlineLevel="0" collapsed="false">
      <c r="A332" s="8" t="s">
        <v>3616</v>
      </c>
      <c r="B332" s="10" t="str">
        <f aca="false">'Layout Mercado Libre'!C332</f>
        <v>Orecil NF Solución Ótica Ofloxacino Lidocaína 10 ml</v>
      </c>
      <c r="C332" s="10" t="str">
        <f aca="false">IFERROR(LEFT('Layout Mercado Libre'!E332,FIND(" &gt; ",'Layout Mercado Libre'!E332)-1),"")</f>
        <v>Salud y Equipamiento Médico</v>
      </c>
      <c r="D332" s="12" t="n">
        <v>329.4</v>
      </c>
      <c r="E332" s="13" t="n">
        <f aca="false">D332+Parámetros!$B$5</f>
        <v>333.4</v>
      </c>
      <c r="F332" s="3" t="n">
        <f aca="false">IF(C332="",Parámetros!$B$9,IFERROR(VLOOKUP(C332,Parámetros!$A$20:$B$23,2,FALSE()),Parámetros!$B$9))</f>
        <v>0.14</v>
      </c>
      <c r="G332" s="13" t="n">
        <f aca="false">ROUNDUP((E332+Parámetros!$C$13)/(1-F332),0)</f>
        <v>417</v>
      </c>
      <c r="H332" s="13" t="n">
        <f aca="false">ROUNDUP((E332+Parámetros!$C$14)/(1-F332),0)</f>
        <v>423</v>
      </c>
      <c r="I332" s="13" t="n">
        <f aca="false">ROUNDUP((E332+Parámetros!$C$15)/(1-F332),0)</f>
        <v>431</v>
      </c>
      <c r="J332" s="13" t="n">
        <f aca="false">MAX(ROUNDUP((E332+Parámetros!$B$8)/(1-F332),0),Parámetros!$B$7)</f>
        <v>388</v>
      </c>
      <c r="K332" s="13" t="n">
        <f aca="false">IF(G332&lt;Parámetros!$B$13,G332,IF(H332&lt;Parámetros!$B$14,H332,IF(I332&lt;Parámetros!$B$15,I332,J332)))</f>
        <v>388</v>
      </c>
      <c r="L332" s="12"/>
      <c r="M332" s="12"/>
      <c r="N332" s="13" t="n">
        <f aca="false">IF(AND(ISNUMBER(M332),M332-Parámetros!$B$6&gt;=K332),M332-Parámetros!$B$6,K332)</f>
        <v>388</v>
      </c>
      <c r="O332" s="3" t="str">
        <f aca="false">IF(ISNUMBER(M332),N332/M332-1,"")</f>
        <v/>
      </c>
      <c r="P332" s="13" t="n">
        <f aca="false">VLOOKUP(N332,Parámetros!$A$13:$C$16,3,TRUE())</f>
        <v>0</v>
      </c>
      <c r="Q332" s="13" t="n">
        <f aca="false">IF(N332&gt;=Parámetros!$B$7,Parámetros!$B$8,0)</f>
        <v>0</v>
      </c>
      <c r="R332" s="13" t="n">
        <f aca="false">N332*(1-F332)-P332-Q332</f>
        <v>333.68</v>
      </c>
      <c r="S332" s="13" t="n">
        <f aca="false">R332-E332</f>
        <v>0.28000000000003</v>
      </c>
    </row>
    <row r="333" customFormat="false" ht="15" hidden="false" customHeight="false" outlineLevel="0" collapsed="false">
      <c r="A333" s="8" t="s">
        <v>3629</v>
      </c>
      <c r="B333" s="10" t="str">
        <f aca="false">'Layout Mercado Libre'!C333</f>
        <v>Tribedoce 50,000 Complejo B Solución Inyectable 5 Ampolletas</v>
      </c>
      <c r="C333" s="10" t="str">
        <f aca="false">IFERROR(LEFT('Layout Mercado Libre'!E333,FIND(" &gt; ",'Layout Mercado Libre'!E333)-1),"")</f>
        <v>Salud y Equipamiento Médico</v>
      </c>
      <c r="D333" s="12" t="n">
        <v>66.3</v>
      </c>
      <c r="E333" s="13" t="n">
        <f aca="false">D333+Parámetros!$B$5</f>
        <v>70.3</v>
      </c>
      <c r="F333" s="3" t="n">
        <f aca="false">IF(C333="",Parámetros!$B$9,IFERROR(VLOOKUP(C333,Parámetros!$A$20:$B$23,2,FALSE()),Parámetros!$B$9))</f>
        <v>0.14</v>
      </c>
      <c r="G333" s="13" t="n">
        <f aca="false">ROUNDUP((E333+Parámetros!$C$13)/(1-F333),0)</f>
        <v>111</v>
      </c>
      <c r="H333" s="13" t="n">
        <f aca="false">ROUNDUP((E333+Parámetros!$C$14)/(1-F333),0)</f>
        <v>117</v>
      </c>
      <c r="I333" s="13" t="n">
        <f aca="false">ROUNDUP((E333+Parámetros!$C$15)/(1-F333),0)</f>
        <v>125</v>
      </c>
      <c r="J333" s="13" t="n">
        <f aca="false">MAX(ROUNDUP((E333+Parámetros!$B$8)/(1-F333),0),Parámetros!$B$7)</f>
        <v>299</v>
      </c>
      <c r="K333" s="13" t="n">
        <f aca="false">IF(G333&lt;Parámetros!$B$13,G333,IF(H333&lt;Parámetros!$B$14,H333,IF(I333&lt;Parámetros!$B$15,I333,J333)))</f>
        <v>117</v>
      </c>
      <c r="L333" s="12"/>
      <c r="M333" s="12"/>
      <c r="N333" s="13" t="n">
        <f aca="false">IF(AND(ISNUMBER(M333),M333-Parámetros!$B$6&gt;=K333),M333-Parámetros!$B$6,K333)</f>
        <v>117</v>
      </c>
      <c r="O333" s="3" t="str">
        <f aca="false">IF(ISNUMBER(M333),N333/M333-1,"")</f>
        <v/>
      </c>
      <c r="P333" s="13" t="n">
        <f aca="false">VLOOKUP(N333,Parámetros!$A$13:$C$16,3,TRUE())</f>
        <v>30</v>
      </c>
      <c r="Q333" s="13" t="n">
        <f aca="false">IF(N333&gt;=Parámetros!$B$7,Parámetros!$B$8,0)</f>
        <v>0</v>
      </c>
      <c r="R333" s="13" t="n">
        <f aca="false">N333*(1-F333)-P333-Q333</f>
        <v>70.62</v>
      </c>
      <c r="S333" s="13" t="n">
        <f aca="false">R333-E333</f>
        <v>0.320000000000007</v>
      </c>
    </row>
    <row r="334" customFormat="false" ht="15" hidden="false" customHeight="false" outlineLevel="0" collapsed="false">
      <c r="A334" s="8" t="s">
        <v>3640</v>
      </c>
      <c r="B334" s="10" t="str">
        <f aca="false">'Layout Mercado Libre'!C334</f>
        <v>Exforge HCT 5 mg/160 mg/12.5 mg 28 Comprimidos</v>
      </c>
      <c r="C334" s="10" t="str">
        <f aca="false">IFERROR(LEFT('Layout Mercado Libre'!E334,FIND(" &gt; ",'Layout Mercado Libre'!E334)-1),"")</f>
        <v>Salud y Equipamiento Médico</v>
      </c>
      <c r="D334" s="12" t="n">
        <v>680</v>
      </c>
      <c r="E334" s="13" t="n">
        <f aca="false">D334+Parámetros!$B$5</f>
        <v>684</v>
      </c>
      <c r="F334" s="3" t="n">
        <f aca="false">IF(C334="",Parámetros!$B$9,IFERROR(VLOOKUP(C334,Parámetros!$A$20:$B$23,2,FALSE()),Parámetros!$B$9))</f>
        <v>0.14</v>
      </c>
      <c r="G334" s="13" t="n">
        <f aca="false">ROUNDUP((E334+Parámetros!$C$13)/(1-F334),0)</f>
        <v>825</v>
      </c>
      <c r="H334" s="13" t="n">
        <f aca="false">ROUNDUP((E334+Parámetros!$C$14)/(1-F334),0)</f>
        <v>831</v>
      </c>
      <c r="I334" s="13" t="n">
        <f aca="false">ROUNDUP((E334+Parámetros!$C$15)/(1-F334),0)</f>
        <v>839</v>
      </c>
      <c r="J334" s="13" t="n">
        <f aca="false">MAX(ROUNDUP((E334+Parámetros!$B$8)/(1-F334),0),Parámetros!$B$7)</f>
        <v>796</v>
      </c>
      <c r="K334" s="13" t="n">
        <f aca="false">IF(G334&lt;Parámetros!$B$13,G334,IF(H334&lt;Parámetros!$B$14,H334,IF(I334&lt;Parámetros!$B$15,I334,J334)))</f>
        <v>796</v>
      </c>
      <c r="L334" s="12"/>
      <c r="M334" s="12"/>
      <c r="N334" s="13" t="n">
        <f aca="false">IF(AND(ISNUMBER(M334),M334-Parámetros!$B$6&gt;=K334),M334-Parámetros!$B$6,K334)</f>
        <v>796</v>
      </c>
      <c r="O334" s="3" t="str">
        <f aca="false">IF(ISNUMBER(M334),N334/M334-1,"")</f>
        <v/>
      </c>
      <c r="P334" s="13" t="n">
        <f aca="false">VLOOKUP(N334,Parámetros!$A$13:$C$16,3,TRUE())</f>
        <v>0</v>
      </c>
      <c r="Q334" s="13" t="n">
        <f aca="false">IF(N334&gt;=Parámetros!$B$7,Parámetros!$B$8,0)</f>
        <v>0</v>
      </c>
      <c r="R334" s="13" t="n">
        <f aca="false">N334*(1-F334)-P334-Q334</f>
        <v>684.56</v>
      </c>
      <c r="S334" s="13" t="n">
        <f aca="false">R334-E334</f>
        <v>0.559999999999945</v>
      </c>
    </row>
    <row r="335" customFormat="false" ht="15" hidden="false" customHeight="false" outlineLevel="0" collapsed="false">
      <c r="A335" s="8" t="s">
        <v>3651</v>
      </c>
      <c r="B335" s="10" t="str">
        <f aca="false">'Layout Mercado Libre'!C335</f>
        <v>XL-3 Antigripal 325 mg/10 mg/4 mg 10 Tabletas</v>
      </c>
      <c r="C335" s="10" t="str">
        <f aca="false">IFERROR(LEFT('Layout Mercado Libre'!E335,FIND(" &gt; ",'Layout Mercado Libre'!E335)-1),"")</f>
        <v>Salud y Equipamiento Médico</v>
      </c>
      <c r="D335" s="12" t="n">
        <v>28.65</v>
      </c>
      <c r="E335" s="13" t="n">
        <f aca="false">D335+Parámetros!$B$5</f>
        <v>32.65</v>
      </c>
      <c r="F335" s="3" t="n">
        <f aca="false">IF(C335="",Parámetros!$B$9,IFERROR(VLOOKUP(C335,Parámetros!$A$20:$B$23,2,FALSE()),Parámetros!$B$9))</f>
        <v>0.14</v>
      </c>
      <c r="G335" s="13" t="n">
        <f aca="false">ROUNDUP((E335+Parámetros!$C$13)/(1-F335),0)</f>
        <v>68</v>
      </c>
      <c r="H335" s="13" t="n">
        <f aca="false">ROUNDUP((E335+Parámetros!$C$14)/(1-F335),0)</f>
        <v>73</v>
      </c>
      <c r="I335" s="13" t="n">
        <f aca="false">ROUNDUP((E335+Parámetros!$C$15)/(1-F335),0)</f>
        <v>81</v>
      </c>
      <c r="J335" s="13" t="n">
        <f aca="false">MAX(ROUNDUP((E335+Parámetros!$B$8)/(1-F335),0),Parámetros!$B$7)</f>
        <v>299</v>
      </c>
      <c r="K335" s="13" t="n">
        <f aca="false">IF(G335&lt;Parámetros!$B$13,G335,IF(H335&lt;Parámetros!$B$14,H335,IF(I335&lt;Parámetros!$B$15,I335,J335)))</f>
        <v>68</v>
      </c>
      <c r="L335" s="12"/>
      <c r="M335" s="12"/>
      <c r="N335" s="13" t="n">
        <f aca="false">IF(AND(ISNUMBER(M335),M335-Parámetros!$B$6&gt;=K335),M335-Parámetros!$B$6,K335)</f>
        <v>68</v>
      </c>
      <c r="O335" s="3" t="str">
        <f aca="false">IF(ISNUMBER(M335),N335/M335-1,"")</f>
        <v/>
      </c>
      <c r="P335" s="13" t="n">
        <f aca="false">VLOOKUP(N335,Parámetros!$A$13:$C$16,3,TRUE())</f>
        <v>25</v>
      </c>
      <c r="Q335" s="13" t="n">
        <f aca="false">IF(N335&gt;=Parámetros!$B$7,Parámetros!$B$8,0)</f>
        <v>0</v>
      </c>
      <c r="R335" s="13" t="n">
        <f aca="false">N335*(1-F335)-P335-Q335</f>
        <v>33.48</v>
      </c>
      <c r="S335" s="13" t="n">
        <f aca="false">R335-E335</f>
        <v>0.829999999999998</v>
      </c>
    </row>
    <row r="336" customFormat="false" ht="15" hidden="false" customHeight="false" outlineLevel="0" collapsed="false">
      <c r="A336" s="8" t="s">
        <v>3661</v>
      </c>
      <c r="B336" s="10" t="str">
        <f aca="false">'Layout Mercado Libre'!C336</f>
        <v>Afrin Adulto Oximetazolina 0.050% Spray Nasal 20 ml</v>
      </c>
      <c r="C336" s="10" t="str">
        <f aca="false">IFERROR(LEFT('Layout Mercado Libre'!E336,FIND(" &gt; ",'Layout Mercado Libre'!E336)-1),"")</f>
        <v>Salud y Equipamiento Médico</v>
      </c>
      <c r="D336" s="12" t="n">
        <v>75.38</v>
      </c>
      <c r="E336" s="13" t="n">
        <f aca="false">D336+Parámetros!$B$5</f>
        <v>79.38</v>
      </c>
      <c r="F336" s="3" t="n">
        <f aca="false">IF(C336="",Parámetros!$B$9,IFERROR(VLOOKUP(C336,Parámetros!$A$20:$B$23,2,FALSE()),Parámetros!$B$9))</f>
        <v>0.14</v>
      </c>
      <c r="G336" s="13" t="n">
        <f aca="false">ROUNDUP((E336+Parámetros!$C$13)/(1-F336),0)</f>
        <v>122</v>
      </c>
      <c r="H336" s="13" t="n">
        <f aca="false">ROUNDUP((E336+Parámetros!$C$14)/(1-F336),0)</f>
        <v>128</v>
      </c>
      <c r="I336" s="13" t="n">
        <f aca="false">ROUNDUP((E336+Parámetros!$C$15)/(1-F336),0)</f>
        <v>136</v>
      </c>
      <c r="J336" s="13" t="n">
        <f aca="false">MAX(ROUNDUP((E336+Parámetros!$B$8)/(1-F336),0),Parámetros!$B$7)</f>
        <v>299</v>
      </c>
      <c r="K336" s="13" t="n">
        <f aca="false">IF(G336&lt;Parámetros!$B$13,G336,IF(H336&lt;Parámetros!$B$14,H336,IF(I336&lt;Parámetros!$B$15,I336,J336)))</f>
        <v>128</v>
      </c>
      <c r="L336" s="12"/>
      <c r="M336" s="12"/>
      <c r="N336" s="13" t="n">
        <f aca="false">IF(AND(ISNUMBER(M336),M336-Parámetros!$B$6&gt;=K336),M336-Parámetros!$B$6,K336)</f>
        <v>128</v>
      </c>
      <c r="O336" s="3" t="str">
        <f aca="false">IF(ISNUMBER(M336),N336/M336-1,"")</f>
        <v/>
      </c>
      <c r="P336" s="13" t="n">
        <f aca="false">VLOOKUP(N336,Parámetros!$A$13:$C$16,3,TRUE())</f>
        <v>30</v>
      </c>
      <c r="Q336" s="13" t="n">
        <f aca="false">IF(N336&gt;=Parámetros!$B$7,Parámetros!$B$8,0)</f>
        <v>0</v>
      </c>
      <c r="R336" s="13" t="n">
        <f aca="false">N336*(1-F336)-P336-Q336</f>
        <v>80.08</v>
      </c>
      <c r="S336" s="13" t="n">
        <f aca="false">R336-E336</f>
        <v>0.700000000000003</v>
      </c>
    </row>
    <row r="337" customFormat="false" ht="15" hidden="false" customHeight="false" outlineLevel="0" collapsed="false">
      <c r="A337" s="8" t="s">
        <v>3676</v>
      </c>
      <c r="B337" s="10" t="str">
        <f aca="false">'Layout Mercado Libre'!C337</f>
        <v>Pramigel 10 mg/200 mg/200 mg/50 mg 20 Comprimidos</v>
      </c>
      <c r="C337" s="10" t="str">
        <f aca="false">IFERROR(LEFT('Layout Mercado Libre'!E337,FIND(" &gt; ",'Layout Mercado Libre'!E337)-1),"")</f>
        <v>Salud y Equipamiento Médico</v>
      </c>
      <c r="D337" s="12" t="n">
        <v>274.98</v>
      </c>
      <c r="E337" s="13" t="n">
        <f aca="false">D337+Parámetros!$B$5</f>
        <v>278.98</v>
      </c>
      <c r="F337" s="3" t="n">
        <f aca="false">IF(C337="",Parámetros!$B$9,IFERROR(VLOOKUP(C337,Parámetros!$A$20:$B$23,2,FALSE()),Parámetros!$B$9))</f>
        <v>0.14</v>
      </c>
      <c r="G337" s="13" t="n">
        <f aca="false">ROUNDUP((E337+Parámetros!$C$13)/(1-F337),0)</f>
        <v>354</v>
      </c>
      <c r="H337" s="13" t="n">
        <f aca="false">ROUNDUP((E337+Parámetros!$C$14)/(1-F337),0)</f>
        <v>360</v>
      </c>
      <c r="I337" s="13" t="n">
        <f aca="false">ROUNDUP((E337+Parámetros!$C$15)/(1-F337),0)</f>
        <v>368</v>
      </c>
      <c r="J337" s="13" t="n">
        <f aca="false">MAX(ROUNDUP((E337+Parámetros!$B$8)/(1-F337),0),Parámetros!$B$7)</f>
        <v>325</v>
      </c>
      <c r="K337" s="13" t="n">
        <f aca="false">IF(G337&lt;Parámetros!$B$13,G337,IF(H337&lt;Parámetros!$B$14,H337,IF(I337&lt;Parámetros!$B$15,I337,J337)))</f>
        <v>325</v>
      </c>
      <c r="L337" s="12"/>
      <c r="M337" s="12"/>
      <c r="N337" s="13" t="n">
        <f aca="false">IF(AND(ISNUMBER(M337),M337-Parámetros!$B$6&gt;=K337),M337-Parámetros!$B$6,K337)</f>
        <v>325</v>
      </c>
      <c r="O337" s="3" t="str">
        <f aca="false">IF(ISNUMBER(M337),N337/M337-1,"")</f>
        <v/>
      </c>
      <c r="P337" s="13" t="n">
        <f aca="false">VLOOKUP(N337,Parámetros!$A$13:$C$16,3,TRUE())</f>
        <v>0</v>
      </c>
      <c r="Q337" s="13" t="n">
        <f aca="false">IF(N337&gt;=Parámetros!$B$7,Parámetros!$B$8,0)</f>
        <v>0</v>
      </c>
      <c r="R337" s="13" t="n">
        <f aca="false">N337*(1-F337)-P337-Q337</f>
        <v>279.5</v>
      </c>
      <c r="S337" s="13" t="n">
        <f aca="false">R337-E337</f>
        <v>0.519999999999982</v>
      </c>
    </row>
    <row r="338" customFormat="false" ht="15" hidden="false" customHeight="false" outlineLevel="0" collapsed="false">
      <c r="A338" s="8" t="s">
        <v>3686</v>
      </c>
      <c r="B338" s="10" t="str">
        <f aca="false">'Layout Mercado Libre'!C338</f>
        <v>Grimal Hialuronato Oximetazolina Solución Oftálmica 10 ml</v>
      </c>
      <c r="C338" s="10" t="str">
        <f aca="false">IFERROR(LEFT('Layout Mercado Libre'!E338,FIND(" &gt; ",'Layout Mercado Libre'!E338)-1),"")</f>
        <v>Salud y Equipamiento Médico</v>
      </c>
      <c r="D338" s="12" t="n">
        <v>281.72</v>
      </c>
      <c r="E338" s="13" t="n">
        <f aca="false">D338+Parámetros!$B$5</f>
        <v>285.72</v>
      </c>
      <c r="F338" s="3" t="n">
        <f aca="false">IF(C338="",Parámetros!$B$9,IFERROR(VLOOKUP(C338,Parámetros!$A$20:$B$23,2,FALSE()),Parámetros!$B$9))</f>
        <v>0.14</v>
      </c>
      <c r="G338" s="13" t="n">
        <f aca="false">ROUNDUP((E338+Parámetros!$C$13)/(1-F338),0)</f>
        <v>362</v>
      </c>
      <c r="H338" s="13" t="n">
        <f aca="false">ROUNDUP((E338+Parámetros!$C$14)/(1-F338),0)</f>
        <v>368</v>
      </c>
      <c r="I338" s="13" t="n">
        <f aca="false">ROUNDUP((E338+Parámetros!$C$15)/(1-F338),0)</f>
        <v>376</v>
      </c>
      <c r="J338" s="13" t="n">
        <f aca="false">MAX(ROUNDUP((E338+Parámetros!$B$8)/(1-F338),0),Parámetros!$B$7)</f>
        <v>333</v>
      </c>
      <c r="K338" s="13" t="n">
        <f aca="false">IF(G338&lt;Parámetros!$B$13,G338,IF(H338&lt;Parámetros!$B$14,H338,IF(I338&lt;Parámetros!$B$15,I338,J338)))</f>
        <v>333</v>
      </c>
      <c r="L338" s="12"/>
      <c r="M338" s="12"/>
      <c r="N338" s="13" t="n">
        <f aca="false">IF(AND(ISNUMBER(M338),M338-Parámetros!$B$6&gt;=K338),M338-Parámetros!$B$6,K338)</f>
        <v>333</v>
      </c>
      <c r="O338" s="3" t="str">
        <f aca="false">IF(ISNUMBER(M338),N338/M338-1,"")</f>
        <v/>
      </c>
      <c r="P338" s="13" t="n">
        <f aca="false">VLOOKUP(N338,Parámetros!$A$13:$C$16,3,TRUE())</f>
        <v>0</v>
      </c>
      <c r="Q338" s="13" t="n">
        <f aca="false">IF(N338&gt;=Parámetros!$B$7,Parámetros!$B$8,0)</f>
        <v>0</v>
      </c>
      <c r="R338" s="13" t="n">
        <f aca="false">N338*(1-F338)-P338-Q338</f>
        <v>286.38</v>
      </c>
      <c r="S338" s="13" t="n">
        <f aca="false">R338-E338</f>
        <v>0.659999999999968</v>
      </c>
    </row>
    <row r="339" customFormat="false" ht="15" hidden="false" customHeight="false" outlineLevel="0" collapsed="false">
      <c r="A339" s="8" t="s">
        <v>3699</v>
      </c>
      <c r="B339" s="10" t="str">
        <f aca="false">'Layout Mercado Libre'!C339</f>
        <v>Cholal Modificado Vitamina B12 y Minerales 10 Ampolletas</v>
      </c>
      <c r="C339" s="10" t="str">
        <f aca="false">IFERROR(LEFT('Layout Mercado Libre'!E339,FIND(" &gt; ",'Layout Mercado Libre'!E339)-1),"")</f>
        <v>Salud y Equipamiento Médico</v>
      </c>
      <c r="D339" s="12" t="n">
        <v>335.4</v>
      </c>
      <c r="E339" s="13" t="n">
        <f aca="false">D339+Parámetros!$B$5</f>
        <v>339.4</v>
      </c>
      <c r="F339" s="3" t="n">
        <f aca="false">IF(C339="",Parámetros!$B$9,IFERROR(VLOOKUP(C339,Parámetros!$A$20:$B$23,2,FALSE()),Parámetros!$B$9))</f>
        <v>0.14</v>
      </c>
      <c r="G339" s="13" t="n">
        <f aca="false">ROUNDUP((E339+Parámetros!$C$13)/(1-F339),0)</f>
        <v>424</v>
      </c>
      <c r="H339" s="13" t="n">
        <f aca="false">ROUNDUP((E339+Parámetros!$C$14)/(1-F339),0)</f>
        <v>430</v>
      </c>
      <c r="I339" s="13" t="n">
        <f aca="false">ROUNDUP((E339+Parámetros!$C$15)/(1-F339),0)</f>
        <v>438</v>
      </c>
      <c r="J339" s="13" t="n">
        <f aca="false">MAX(ROUNDUP((E339+Parámetros!$B$8)/(1-F339),0),Parámetros!$B$7)</f>
        <v>395</v>
      </c>
      <c r="K339" s="13" t="n">
        <f aca="false">IF(G339&lt;Parámetros!$B$13,G339,IF(H339&lt;Parámetros!$B$14,H339,IF(I339&lt;Parámetros!$B$15,I339,J339)))</f>
        <v>395</v>
      </c>
      <c r="L339" s="12"/>
      <c r="M339" s="12"/>
      <c r="N339" s="13" t="n">
        <f aca="false">IF(AND(ISNUMBER(M339),M339-Parámetros!$B$6&gt;=K339),M339-Parámetros!$B$6,K339)</f>
        <v>395</v>
      </c>
      <c r="O339" s="3" t="str">
        <f aca="false">IF(ISNUMBER(M339),N339/M339-1,"")</f>
        <v/>
      </c>
      <c r="P339" s="13" t="n">
        <f aca="false">VLOOKUP(N339,Parámetros!$A$13:$C$16,3,TRUE())</f>
        <v>0</v>
      </c>
      <c r="Q339" s="13" t="n">
        <f aca="false">IF(N339&gt;=Parámetros!$B$7,Parámetros!$B$8,0)</f>
        <v>0</v>
      </c>
      <c r="R339" s="13" t="n">
        <f aca="false">N339*(1-F339)-P339-Q339</f>
        <v>339.7</v>
      </c>
      <c r="S339" s="13" t="n">
        <f aca="false">R339-E339</f>
        <v>0.300000000000011</v>
      </c>
    </row>
    <row r="340" customFormat="false" ht="15" hidden="false" customHeight="false" outlineLevel="0" collapsed="false">
      <c r="A340" s="8" t="s">
        <v>3711</v>
      </c>
      <c r="B340" s="10" t="str">
        <f aca="false">'Layout Mercado Libre'!C340</f>
        <v>Adhesivo para Dentaduras Fixodent Plus Dual Power 35 ml</v>
      </c>
      <c r="C340" s="10" t="str">
        <f aca="false">IFERROR(LEFT('Layout Mercado Libre'!E340,FIND(" &gt; ",'Layout Mercado Libre'!E340)-1),"")</f>
        <v>Belleza y Cuidado Personal</v>
      </c>
      <c r="D340" s="12" t="n">
        <v>67.67</v>
      </c>
      <c r="E340" s="13" t="n">
        <f aca="false">D340+Parámetros!$B$5</f>
        <v>71.67</v>
      </c>
      <c r="F340" s="3" t="n">
        <f aca="false">IF(C340="",Parámetros!$B$9,IFERROR(VLOOKUP(C340,Parámetros!$A$20:$B$23,2,FALSE()),Parámetros!$B$9))</f>
        <v>0.14</v>
      </c>
      <c r="G340" s="13" t="n">
        <f aca="false">ROUNDUP((E340+Parámetros!$C$13)/(1-F340),0)</f>
        <v>113</v>
      </c>
      <c r="H340" s="13" t="n">
        <f aca="false">ROUNDUP((E340+Parámetros!$C$14)/(1-F340),0)</f>
        <v>119</v>
      </c>
      <c r="I340" s="13" t="n">
        <f aca="false">ROUNDUP((E340+Parámetros!$C$15)/(1-F340),0)</f>
        <v>127</v>
      </c>
      <c r="J340" s="13" t="n">
        <f aca="false">MAX(ROUNDUP((E340+Parámetros!$B$8)/(1-F340),0),Parámetros!$B$7)</f>
        <v>299</v>
      </c>
      <c r="K340" s="13" t="n">
        <f aca="false">IF(G340&lt;Parámetros!$B$13,G340,IF(H340&lt;Parámetros!$B$14,H340,IF(I340&lt;Parámetros!$B$15,I340,J340)))</f>
        <v>119</v>
      </c>
      <c r="L340" s="12"/>
      <c r="M340" s="12"/>
      <c r="N340" s="13" t="n">
        <f aca="false">IF(AND(ISNUMBER(M340),M340-Parámetros!$B$6&gt;=K340),M340-Parámetros!$B$6,K340)</f>
        <v>119</v>
      </c>
      <c r="O340" s="3" t="str">
        <f aca="false">IF(ISNUMBER(M340),N340/M340-1,"")</f>
        <v/>
      </c>
      <c r="P340" s="13" t="n">
        <f aca="false">VLOOKUP(N340,Parámetros!$A$13:$C$16,3,TRUE())</f>
        <v>30</v>
      </c>
      <c r="Q340" s="13" t="n">
        <f aca="false">IF(N340&gt;=Parámetros!$B$7,Parámetros!$B$8,0)</f>
        <v>0</v>
      </c>
      <c r="R340" s="13" t="n">
        <f aca="false">N340*(1-F340)-P340-Q340</f>
        <v>72.34</v>
      </c>
      <c r="S340" s="13" t="n">
        <f aca="false">R340-E340</f>
        <v>0.670000000000002</v>
      </c>
    </row>
    <row r="341" customFormat="false" ht="15" hidden="false" customHeight="false" outlineLevel="0" collapsed="false">
      <c r="A341" s="8" t="s">
        <v>3720</v>
      </c>
      <c r="B341" s="10" t="str">
        <f aca="false">'Layout Mercado Libre'!C341</f>
        <v>Zebesten Bromfenaco 0.9 mg/ml Solución Oftálmica 5 ml</v>
      </c>
      <c r="C341" s="10" t="str">
        <f aca="false">IFERROR(LEFT('Layout Mercado Libre'!E341,FIND(" &gt; ",'Layout Mercado Libre'!E341)-1),"")</f>
        <v>Salud y Equipamiento Médico</v>
      </c>
      <c r="D341" s="12" t="n">
        <v>537.23</v>
      </c>
      <c r="E341" s="13" t="n">
        <f aca="false">D341+Parámetros!$B$5</f>
        <v>541.23</v>
      </c>
      <c r="F341" s="3" t="n">
        <f aca="false">IF(C341="",Parámetros!$B$9,IFERROR(VLOOKUP(C341,Parámetros!$A$20:$B$23,2,FALSE()),Parámetros!$B$9))</f>
        <v>0.14</v>
      </c>
      <c r="G341" s="13" t="n">
        <f aca="false">ROUNDUP((E341+Parámetros!$C$13)/(1-F341),0)</f>
        <v>659</v>
      </c>
      <c r="H341" s="13" t="n">
        <f aca="false">ROUNDUP((E341+Parámetros!$C$14)/(1-F341),0)</f>
        <v>665</v>
      </c>
      <c r="I341" s="13" t="n">
        <f aca="false">ROUNDUP((E341+Parámetros!$C$15)/(1-F341),0)</f>
        <v>673</v>
      </c>
      <c r="J341" s="13" t="n">
        <f aca="false">MAX(ROUNDUP((E341+Parámetros!$B$8)/(1-F341),0),Parámetros!$B$7)</f>
        <v>630</v>
      </c>
      <c r="K341" s="13" t="n">
        <f aca="false">IF(G341&lt;Parámetros!$B$13,G341,IF(H341&lt;Parámetros!$B$14,H341,IF(I341&lt;Parámetros!$B$15,I341,J341)))</f>
        <v>630</v>
      </c>
      <c r="L341" s="12"/>
      <c r="M341" s="12"/>
      <c r="N341" s="13" t="n">
        <f aca="false">IF(AND(ISNUMBER(M341),M341-Parámetros!$B$6&gt;=K341),M341-Parámetros!$B$6,K341)</f>
        <v>630</v>
      </c>
      <c r="O341" s="3" t="str">
        <f aca="false">IF(ISNUMBER(M341),N341/M341-1,"")</f>
        <v/>
      </c>
      <c r="P341" s="13" t="n">
        <f aca="false">VLOOKUP(N341,Parámetros!$A$13:$C$16,3,TRUE())</f>
        <v>0</v>
      </c>
      <c r="Q341" s="13" t="n">
        <f aca="false">IF(N341&gt;=Parámetros!$B$7,Parámetros!$B$8,0)</f>
        <v>0</v>
      </c>
      <c r="R341" s="13" t="n">
        <f aca="false">N341*(1-F341)-P341-Q341</f>
        <v>541.8</v>
      </c>
      <c r="S341" s="13" t="n">
        <f aca="false">R341-E341</f>
        <v>0.569999999999936</v>
      </c>
    </row>
    <row r="342" customFormat="false" ht="15" hidden="false" customHeight="false" outlineLevel="0" collapsed="false">
      <c r="A342" s="8" t="s">
        <v>3734</v>
      </c>
      <c r="B342" s="10" t="str">
        <f aca="false">'Layout Mercado Libre'!C342</f>
        <v>Ensure Advance con HMB Sabor Fresa 237 ml</v>
      </c>
      <c r="C342" s="10" t="str">
        <f aca="false">IFERROR(LEFT('Layout Mercado Libre'!E342,FIND(" &gt; ",'Layout Mercado Libre'!E342)-1),"")</f>
        <v>Salud y Equipamiento Médico</v>
      </c>
      <c r="D342" s="12" t="n">
        <v>44.54</v>
      </c>
      <c r="E342" s="13" t="n">
        <f aca="false">D342+Parámetros!$B$5</f>
        <v>48.54</v>
      </c>
      <c r="F342" s="3" t="n">
        <f aca="false">IF(C342="",Parámetros!$B$9,IFERROR(VLOOKUP(C342,Parámetros!$A$20:$B$23,2,FALSE()),Parámetros!$B$9))</f>
        <v>0.14</v>
      </c>
      <c r="G342" s="13" t="n">
        <f aca="false">ROUNDUP((E342+Parámetros!$C$13)/(1-F342),0)</f>
        <v>86</v>
      </c>
      <c r="H342" s="13" t="n">
        <f aca="false">ROUNDUP((E342+Parámetros!$C$14)/(1-F342),0)</f>
        <v>92</v>
      </c>
      <c r="I342" s="13" t="n">
        <f aca="false">ROUNDUP((E342+Parámetros!$C$15)/(1-F342),0)</f>
        <v>100</v>
      </c>
      <c r="J342" s="13" t="n">
        <f aca="false">MAX(ROUNDUP((E342+Parámetros!$B$8)/(1-F342),0),Parámetros!$B$7)</f>
        <v>299</v>
      </c>
      <c r="K342" s="13" t="n">
        <f aca="false">IF(G342&lt;Parámetros!$B$13,G342,IF(H342&lt;Parámetros!$B$14,H342,IF(I342&lt;Parámetros!$B$15,I342,J342)))</f>
        <v>86</v>
      </c>
      <c r="L342" s="12"/>
      <c r="M342" s="12"/>
      <c r="N342" s="13" t="n">
        <f aca="false">IF(AND(ISNUMBER(M342),M342-Parámetros!$B$6&gt;=K342),M342-Parámetros!$B$6,K342)</f>
        <v>86</v>
      </c>
      <c r="O342" s="3" t="str">
        <f aca="false">IF(ISNUMBER(M342),N342/M342-1,"")</f>
        <v/>
      </c>
      <c r="P342" s="13" t="n">
        <f aca="false">VLOOKUP(N342,Parámetros!$A$13:$C$16,3,TRUE())</f>
        <v>25</v>
      </c>
      <c r="Q342" s="13" t="n">
        <f aca="false">IF(N342&gt;=Parámetros!$B$7,Parámetros!$B$8,0)</f>
        <v>0</v>
      </c>
      <c r="R342" s="13" t="n">
        <f aca="false">N342*(1-F342)-P342-Q342</f>
        <v>48.96</v>
      </c>
      <c r="S342" s="13" t="n">
        <f aca="false">R342-E342</f>
        <v>0.419999999999995</v>
      </c>
    </row>
    <row r="343" customFormat="false" ht="15" hidden="false" customHeight="false" outlineLevel="0" collapsed="false">
      <c r="A343" s="8" t="s">
        <v>3742</v>
      </c>
      <c r="B343" s="10" t="str">
        <f aca="false">'Layout Mercado Libre'!C343</f>
        <v>Inhibitron Twit 40 mg/1100 mg 30 Cápsulas</v>
      </c>
      <c r="C343" s="10" t="str">
        <f aca="false">IFERROR(LEFT('Layout Mercado Libre'!E343,FIND(" &gt; ",'Layout Mercado Libre'!E343)-1),"")</f>
        <v>Salud y Equipamiento Médico</v>
      </c>
      <c r="D343" s="12" t="n">
        <v>499.5</v>
      </c>
      <c r="E343" s="13" t="n">
        <f aca="false">D343+Parámetros!$B$5</f>
        <v>503.5</v>
      </c>
      <c r="F343" s="3" t="n">
        <f aca="false">IF(C343="",Parámetros!$B$9,IFERROR(VLOOKUP(C343,Parámetros!$A$20:$B$23,2,FALSE()),Parámetros!$B$9))</f>
        <v>0.14</v>
      </c>
      <c r="G343" s="13" t="n">
        <f aca="false">ROUNDUP((E343+Parámetros!$C$13)/(1-F343),0)</f>
        <v>615</v>
      </c>
      <c r="H343" s="13" t="n">
        <f aca="false">ROUNDUP((E343+Parámetros!$C$14)/(1-F343),0)</f>
        <v>621</v>
      </c>
      <c r="I343" s="13" t="n">
        <f aca="false">ROUNDUP((E343+Parámetros!$C$15)/(1-F343),0)</f>
        <v>629</v>
      </c>
      <c r="J343" s="13" t="n">
        <f aca="false">MAX(ROUNDUP((E343+Parámetros!$B$8)/(1-F343),0),Parámetros!$B$7)</f>
        <v>586</v>
      </c>
      <c r="K343" s="13" t="n">
        <f aca="false">IF(G343&lt;Parámetros!$B$13,G343,IF(H343&lt;Parámetros!$B$14,H343,IF(I343&lt;Parámetros!$B$15,I343,J343)))</f>
        <v>586</v>
      </c>
      <c r="L343" s="12"/>
      <c r="M343" s="12"/>
      <c r="N343" s="13" t="n">
        <f aca="false">IF(AND(ISNUMBER(M343),M343-Parámetros!$B$6&gt;=K343),M343-Parámetros!$B$6,K343)</f>
        <v>586</v>
      </c>
      <c r="O343" s="3" t="str">
        <f aca="false">IF(ISNUMBER(M343),N343/M343-1,"")</f>
        <v/>
      </c>
      <c r="P343" s="13" t="n">
        <f aca="false">VLOOKUP(N343,Parámetros!$A$13:$C$16,3,TRUE())</f>
        <v>0</v>
      </c>
      <c r="Q343" s="13" t="n">
        <f aca="false">IF(N343&gt;=Parámetros!$B$7,Parámetros!$B$8,0)</f>
        <v>0</v>
      </c>
      <c r="R343" s="13" t="n">
        <f aca="false">N343*(1-F343)-P343-Q343</f>
        <v>503.96</v>
      </c>
      <c r="S343" s="13" t="n">
        <f aca="false">R343-E343</f>
        <v>0.45999999999998</v>
      </c>
    </row>
    <row r="344" customFormat="false" ht="15" hidden="false" customHeight="false" outlineLevel="0" collapsed="false">
      <c r="A344" s="8" t="s">
        <v>3754</v>
      </c>
      <c r="B344" s="10" t="str">
        <f aca="false">'Layout Mercado Libre'!C344</f>
        <v>Flonorm Rifaximina 400 mg 14 Tabletas</v>
      </c>
      <c r="C344" s="10" t="str">
        <f aca="false">IFERROR(LEFT('Layout Mercado Libre'!E344,FIND(" &gt; ",'Layout Mercado Libre'!E344)-1),"")</f>
        <v>Salud y Equipamiento Médico</v>
      </c>
      <c r="D344" s="12" t="n">
        <v>446.81</v>
      </c>
      <c r="E344" s="13" t="n">
        <f aca="false">D344+Parámetros!$B$5</f>
        <v>450.81</v>
      </c>
      <c r="F344" s="3" t="n">
        <f aca="false">IF(C344="",Parámetros!$B$9,IFERROR(VLOOKUP(C344,Parámetros!$A$20:$B$23,2,FALSE()),Parámetros!$B$9))</f>
        <v>0.14</v>
      </c>
      <c r="G344" s="13" t="n">
        <f aca="false">ROUNDUP((E344+Parámetros!$C$13)/(1-F344),0)</f>
        <v>554</v>
      </c>
      <c r="H344" s="13" t="n">
        <f aca="false">ROUNDUP((E344+Parámetros!$C$14)/(1-F344),0)</f>
        <v>560</v>
      </c>
      <c r="I344" s="13" t="n">
        <f aca="false">ROUNDUP((E344+Parámetros!$C$15)/(1-F344),0)</f>
        <v>568</v>
      </c>
      <c r="J344" s="13" t="n">
        <f aca="false">MAX(ROUNDUP((E344+Parámetros!$B$8)/(1-F344),0),Parámetros!$B$7)</f>
        <v>525</v>
      </c>
      <c r="K344" s="13" t="n">
        <f aca="false">IF(G344&lt;Parámetros!$B$13,G344,IF(H344&lt;Parámetros!$B$14,H344,IF(I344&lt;Parámetros!$B$15,I344,J344)))</f>
        <v>525</v>
      </c>
      <c r="L344" s="12"/>
      <c r="M344" s="12"/>
      <c r="N344" s="13" t="n">
        <f aca="false">IF(AND(ISNUMBER(M344),M344-Parámetros!$B$6&gt;=K344),M344-Parámetros!$B$6,K344)</f>
        <v>525</v>
      </c>
      <c r="O344" s="3" t="str">
        <f aca="false">IF(ISNUMBER(M344),N344/M344-1,"")</f>
        <v/>
      </c>
      <c r="P344" s="13" t="n">
        <f aca="false">VLOOKUP(N344,Parámetros!$A$13:$C$16,3,TRUE())</f>
        <v>0</v>
      </c>
      <c r="Q344" s="13" t="n">
        <f aca="false">IF(N344&gt;=Parámetros!$B$7,Parámetros!$B$8,0)</f>
        <v>0</v>
      </c>
      <c r="R344" s="13" t="n">
        <f aca="false">N344*(1-F344)-P344-Q344</f>
        <v>451.5</v>
      </c>
      <c r="S344" s="13" t="n">
        <f aca="false">R344-E344</f>
        <v>0.689999999999998</v>
      </c>
    </row>
    <row r="345" customFormat="false" ht="15" hidden="false" customHeight="false" outlineLevel="0" collapsed="false">
      <c r="A345" s="8" t="s">
        <v>3760</v>
      </c>
      <c r="B345" s="10" t="str">
        <f aca="false">'Layout Mercado Libre'!C345</f>
        <v>Toallitas Húmedas KleenBebé Suavelastic Vitta E 80 Piezas</v>
      </c>
      <c r="C345" s="10" t="str">
        <f aca="false">IFERROR(LEFT('Layout Mercado Libre'!E345,FIND(" &gt; ",'Layout Mercado Libre'!E345)-1),"")</f>
        <v>Bebés</v>
      </c>
      <c r="D345" s="12" t="n">
        <v>24.35</v>
      </c>
      <c r="E345" s="13" t="n">
        <f aca="false">D345+Parámetros!$B$5</f>
        <v>28.35</v>
      </c>
      <c r="F345" s="3" t="n">
        <f aca="false">IF(C345="",Parámetros!$B$9,IFERROR(VLOOKUP(C345,Parámetros!$A$20:$B$23,2,FALSE()),Parámetros!$B$9))</f>
        <v>0.15</v>
      </c>
      <c r="G345" s="13" t="n">
        <f aca="false">ROUNDUP((E345+Parámetros!$C$13)/(1-F345),0)</f>
        <v>63</v>
      </c>
      <c r="H345" s="13" t="n">
        <f aca="false">ROUNDUP((E345+Parámetros!$C$14)/(1-F345),0)</f>
        <v>69</v>
      </c>
      <c r="I345" s="13" t="n">
        <f aca="false">ROUNDUP((E345+Parámetros!$C$15)/(1-F345),0)</f>
        <v>77</v>
      </c>
      <c r="J345" s="13" t="n">
        <f aca="false">MAX(ROUNDUP((E345+Parámetros!$B$8)/(1-F345),0),Parámetros!$B$7)</f>
        <v>299</v>
      </c>
      <c r="K345" s="13" t="n">
        <f aca="false">IF(G345&lt;Parámetros!$B$13,G345,IF(H345&lt;Parámetros!$B$14,H345,IF(I345&lt;Parámetros!$B$15,I345,J345)))</f>
        <v>63</v>
      </c>
      <c r="L345" s="12"/>
      <c r="M345" s="12"/>
      <c r="N345" s="13" t="n">
        <f aca="false">IF(AND(ISNUMBER(M345),M345-Parámetros!$B$6&gt;=K345),M345-Parámetros!$B$6,K345)</f>
        <v>63</v>
      </c>
      <c r="O345" s="3" t="str">
        <f aca="false">IF(ISNUMBER(M345),N345/M345-1,"")</f>
        <v/>
      </c>
      <c r="P345" s="13" t="n">
        <f aca="false">VLOOKUP(N345,Parámetros!$A$13:$C$16,3,TRUE())</f>
        <v>25</v>
      </c>
      <c r="Q345" s="13" t="n">
        <f aca="false">IF(N345&gt;=Parámetros!$B$7,Parámetros!$B$8,0)</f>
        <v>0</v>
      </c>
      <c r="R345" s="13" t="n">
        <f aca="false">N345*(1-F345)-P345-Q345</f>
        <v>28.55</v>
      </c>
      <c r="S345" s="13" t="n">
        <f aca="false">R345-E345</f>
        <v>0.199999999999996</v>
      </c>
    </row>
    <row r="346" customFormat="false" ht="15" hidden="false" customHeight="false" outlineLevel="0" collapsed="false">
      <c r="A346" s="8" t="s">
        <v>3767</v>
      </c>
      <c r="B346" s="10" t="str">
        <f aca="false">'Layout Mercado Libre'!C346</f>
        <v>PediaSure Suplemento Infantil Sabor Fresa 237 ml</v>
      </c>
      <c r="C346" s="10" t="str">
        <f aca="false">IFERROR(LEFT('Layout Mercado Libre'!E346,FIND(" &gt; ",'Layout Mercado Libre'!E346)-1),"")</f>
        <v>Salud y Equipamiento Médico</v>
      </c>
      <c r="D346" s="12" t="n">
        <v>39.76</v>
      </c>
      <c r="E346" s="13" t="n">
        <f aca="false">D346+Parámetros!$B$5</f>
        <v>43.76</v>
      </c>
      <c r="F346" s="3" t="n">
        <f aca="false">IF(C346="",Parámetros!$B$9,IFERROR(VLOOKUP(C346,Parámetros!$A$20:$B$23,2,FALSE()),Parámetros!$B$9))</f>
        <v>0.14</v>
      </c>
      <c r="G346" s="13" t="n">
        <f aca="false">ROUNDUP((E346+Parámetros!$C$13)/(1-F346),0)</f>
        <v>80</v>
      </c>
      <c r="H346" s="13" t="n">
        <f aca="false">ROUNDUP((E346+Parámetros!$C$14)/(1-F346),0)</f>
        <v>86</v>
      </c>
      <c r="I346" s="13" t="n">
        <f aca="false">ROUNDUP((E346+Parámetros!$C$15)/(1-F346),0)</f>
        <v>94</v>
      </c>
      <c r="J346" s="13" t="n">
        <f aca="false">MAX(ROUNDUP((E346+Parámetros!$B$8)/(1-F346),0),Parámetros!$B$7)</f>
        <v>299</v>
      </c>
      <c r="K346" s="13" t="n">
        <f aca="false">IF(G346&lt;Parámetros!$B$13,G346,IF(H346&lt;Parámetros!$B$14,H346,IF(I346&lt;Parámetros!$B$15,I346,J346)))</f>
        <v>80</v>
      </c>
      <c r="L346" s="12"/>
      <c r="M346" s="12"/>
      <c r="N346" s="13" t="n">
        <f aca="false">IF(AND(ISNUMBER(M346),M346-Parámetros!$B$6&gt;=K346),M346-Parámetros!$B$6,K346)</f>
        <v>80</v>
      </c>
      <c r="O346" s="3" t="str">
        <f aca="false">IF(ISNUMBER(M346),N346/M346-1,"")</f>
        <v/>
      </c>
      <c r="P346" s="13" t="n">
        <f aca="false">VLOOKUP(N346,Parámetros!$A$13:$C$16,3,TRUE())</f>
        <v>25</v>
      </c>
      <c r="Q346" s="13" t="n">
        <f aca="false">IF(N346&gt;=Parámetros!$B$7,Parámetros!$B$8,0)</f>
        <v>0</v>
      </c>
      <c r="R346" s="13" t="n">
        <f aca="false">N346*(1-F346)-P346-Q346</f>
        <v>43.8</v>
      </c>
      <c r="S346" s="13" t="n">
        <f aca="false">R346-E346</f>
        <v>0.0399999999999992</v>
      </c>
    </row>
    <row r="347" customFormat="false" ht="15" hidden="false" customHeight="false" outlineLevel="0" collapsed="false">
      <c r="A347" s="8" t="s">
        <v>3774</v>
      </c>
      <c r="B347" s="10" t="str">
        <f aca="false">'Layout Mercado Libre'!C347</f>
        <v>Crema Dental Colgate MFP Máxima Protección Anticaries 22 ml</v>
      </c>
      <c r="C347" s="10" t="str">
        <f aca="false">IFERROR(LEFT('Layout Mercado Libre'!E347,FIND(" &gt; ",'Layout Mercado Libre'!E347)-1),"")</f>
        <v>Belleza y Cuidado Personal</v>
      </c>
      <c r="D347" s="12" t="n">
        <v>15.11</v>
      </c>
      <c r="E347" s="13" t="n">
        <f aca="false">D347+Parámetros!$B$5</f>
        <v>19.11</v>
      </c>
      <c r="F347" s="3" t="n">
        <f aca="false">IF(C347="",Parámetros!$B$9,IFERROR(VLOOKUP(C347,Parámetros!$A$20:$B$23,2,FALSE()),Parámetros!$B$9))</f>
        <v>0.14</v>
      </c>
      <c r="G347" s="13" t="n">
        <f aca="false">ROUNDUP((E347+Parámetros!$C$13)/(1-F347),0)</f>
        <v>52</v>
      </c>
      <c r="H347" s="13" t="n">
        <f aca="false">ROUNDUP((E347+Parámetros!$C$14)/(1-F347),0)</f>
        <v>58</v>
      </c>
      <c r="I347" s="13" t="n">
        <f aca="false">ROUNDUP((E347+Parámetros!$C$15)/(1-F347),0)</f>
        <v>66</v>
      </c>
      <c r="J347" s="13" t="n">
        <f aca="false">MAX(ROUNDUP((E347+Parámetros!$B$8)/(1-F347),0),Parámetros!$B$7)</f>
        <v>299</v>
      </c>
      <c r="K347" s="13" t="n">
        <f aca="false">IF(G347&lt;Parámetros!$B$13,G347,IF(H347&lt;Parámetros!$B$14,H347,IF(I347&lt;Parámetros!$B$15,I347,J347)))</f>
        <v>52</v>
      </c>
      <c r="L347" s="12"/>
      <c r="M347" s="12"/>
      <c r="N347" s="13" t="n">
        <f aca="false">IF(AND(ISNUMBER(M347),M347-Parámetros!$B$6&gt;=K347),M347-Parámetros!$B$6,K347)</f>
        <v>52</v>
      </c>
      <c r="O347" s="3" t="str">
        <f aca="false">IF(ISNUMBER(M347),N347/M347-1,"")</f>
        <v/>
      </c>
      <c r="P347" s="13" t="n">
        <f aca="false">VLOOKUP(N347,Parámetros!$A$13:$C$16,3,TRUE())</f>
        <v>25</v>
      </c>
      <c r="Q347" s="13" t="n">
        <f aca="false">IF(N347&gt;=Parámetros!$B$7,Parámetros!$B$8,0)</f>
        <v>0</v>
      </c>
      <c r="R347" s="13" t="n">
        <f aca="false">N347*(1-F347)-P347-Q347</f>
        <v>19.72</v>
      </c>
      <c r="S347" s="13" t="n">
        <f aca="false">R347-E347</f>
        <v>0.609999999999999</v>
      </c>
    </row>
    <row r="348" customFormat="false" ht="15" hidden="false" customHeight="false" outlineLevel="0" collapsed="false">
      <c r="A348" s="8" t="s">
        <v>3784</v>
      </c>
      <c r="B348" s="10" t="str">
        <f aca="false">'Layout Mercado Libre'!C348</f>
        <v>Ulsen PCS Omeprazol 40 mg 14 Cápsulas</v>
      </c>
      <c r="C348" s="10" t="str">
        <f aca="false">IFERROR(LEFT('Layout Mercado Libre'!E348,FIND(" &gt; ",'Layout Mercado Libre'!E348)-1),"")</f>
        <v>Salud y Equipamiento Médico</v>
      </c>
      <c r="D348" s="12" t="n">
        <v>408.7</v>
      </c>
      <c r="E348" s="13" t="n">
        <f aca="false">D348+Parámetros!$B$5</f>
        <v>412.7</v>
      </c>
      <c r="F348" s="3" t="n">
        <f aca="false">IF(C348="",Parámetros!$B$9,IFERROR(VLOOKUP(C348,Parámetros!$A$20:$B$23,2,FALSE()),Parámetros!$B$9))</f>
        <v>0.14</v>
      </c>
      <c r="G348" s="13" t="n">
        <f aca="false">ROUNDUP((E348+Parámetros!$C$13)/(1-F348),0)</f>
        <v>509</v>
      </c>
      <c r="H348" s="13" t="n">
        <f aca="false">ROUNDUP((E348+Parámetros!$C$14)/(1-F348),0)</f>
        <v>515</v>
      </c>
      <c r="I348" s="13" t="n">
        <f aca="false">ROUNDUP((E348+Parámetros!$C$15)/(1-F348),0)</f>
        <v>523</v>
      </c>
      <c r="J348" s="13" t="n">
        <f aca="false">MAX(ROUNDUP((E348+Parámetros!$B$8)/(1-F348),0),Parámetros!$B$7)</f>
        <v>480</v>
      </c>
      <c r="K348" s="13" t="n">
        <f aca="false">IF(G348&lt;Parámetros!$B$13,G348,IF(H348&lt;Parámetros!$B$14,H348,IF(I348&lt;Parámetros!$B$15,I348,J348)))</f>
        <v>480</v>
      </c>
      <c r="L348" s="12"/>
      <c r="M348" s="12"/>
      <c r="N348" s="13" t="n">
        <f aca="false">IF(AND(ISNUMBER(M348),M348-Parámetros!$B$6&gt;=K348),M348-Parámetros!$B$6,K348)</f>
        <v>480</v>
      </c>
      <c r="O348" s="3" t="str">
        <f aca="false">IF(ISNUMBER(M348),N348/M348-1,"")</f>
        <v/>
      </c>
      <c r="P348" s="13" t="n">
        <f aca="false">VLOOKUP(N348,Parámetros!$A$13:$C$16,3,TRUE())</f>
        <v>0</v>
      </c>
      <c r="Q348" s="13" t="n">
        <f aca="false">IF(N348&gt;=Parámetros!$B$7,Parámetros!$B$8,0)</f>
        <v>0</v>
      </c>
      <c r="R348" s="13" t="n">
        <f aca="false">N348*(1-F348)-P348-Q348</f>
        <v>412.8</v>
      </c>
      <c r="S348" s="13" t="n">
        <f aca="false">R348-E348</f>
        <v>0.100000000000023</v>
      </c>
    </row>
    <row r="349" customFormat="false" ht="15" hidden="false" customHeight="false" outlineLevel="0" collapsed="false">
      <c r="A349" s="8" t="s">
        <v>3794</v>
      </c>
      <c r="B349" s="10" t="str">
        <f aca="false">'Layout Mercado Libre'!C349</f>
        <v>Afungil Fluconazol 150 mg 2 Cápsulas</v>
      </c>
      <c r="C349" s="10" t="str">
        <f aca="false">IFERROR(LEFT('Layout Mercado Libre'!E349,FIND(" &gt; ",'Layout Mercado Libre'!E349)-1),"")</f>
        <v>Salud y Equipamiento Médico</v>
      </c>
      <c r="D349" s="12" t="n">
        <v>408.7</v>
      </c>
      <c r="E349" s="13" t="n">
        <f aca="false">D349+Parámetros!$B$5</f>
        <v>412.7</v>
      </c>
      <c r="F349" s="3" t="n">
        <f aca="false">IF(C349="",Parámetros!$B$9,IFERROR(VLOOKUP(C349,Parámetros!$A$20:$B$23,2,FALSE()),Parámetros!$B$9))</f>
        <v>0.14</v>
      </c>
      <c r="G349" s="13" t="n">
        <f aca="false">ROUNDUP((E349+Parámetros!$C$13)/(1-F349),0)</f>
        <v>509</v>
      </c>
      <c r="H349" s="13" t="n">
        <f aca="false">ROUNDUP((E349+Parámetros!$C$14)/(1-F349),0)</f>
        <v>515</v>
      </c>
      <c r="I349" s="13" t="n">
        <f aca="false">ROUNDUP((E349+Parámetros!$C$15)/(1-F349),0)</f>
        <v>523</v>
      </c>
      <c r="J349" s="13" t="n">
        <f aca="false">MAX(ROUNDUP((E349+Parámetros!$B$8)/(1-F349),0),Parámetros!$B$7)</f>
        <v>480</v>
      </c>
      <c r="K349" s="13" t="n">
        <f aca="false">IF(G349&lt;Parámetros!$B$13,G349,IF(H349&lt;Parámetros!$B$14,H349,IF(I349&lt;Parámetros!$B$15,I349,J349)))</f>
        <v>480</v>
      </c>
      <c r="L349" s="12"/>
      <c r="M349" s="12"/>
      <c r="N349" s="13" t="n">
        <f aca="false">IF(AND(ISNUMBER(M349),M349-Parámetros!$B$6&gt;=K349),M349-Parámetros!$B$6,K349)</f>
        <v>480</v>
      </c>
      <c r="O349" s="3" t="str">
        <f aca="false">IF(ISNUMBER(M349),N349/M349-1,"")</f>
        <v/>
      </c>
      <c r="P349" s="13" t="n">
        <f aca="false">VLOOKUP(N349,Parámetros!$A$13:$C$16,3,TRUE())</f>
        <v>0</v>
      </c>
      <c r="Q349" s="13" t="n">
        <f aca="false">IF(N349&gt;=Parámetros!$B$7,Parámetros!$B$8,0)</f>
        <v>0</v>
      </c>
      <c r="R349" s="13" t="n">
        <f aca="false">N349*(1-F349)-P349-Q349</f>
        <v>412.8</v>
      </c>
      <c r="S349" s="13" t="n">
        <f aca="false">R349-E349</f>
        <v>0.100000000000023</v>
      </c>
    </row>
    <row r="350" customFormat="false" ht="15" hidden="false" customHeight="false" outlineLevel="0" collapsed="false">
      <c r="A350" s="8" t="s">
        <v>3805</v>
      </c>
      <c r="B350" s="10" t="str">
        <f aca="false">'Layout Mercado Libre'!C350</f>
        <v>Syncol Max 650 mg/60 mg/15 mg 12 Comprimidos</v>
      </c>
      <c r="C350" s="10" t="str">
        <f aca="false">IFERROR(LEFT('Layout Mercado Libre'!E350,FIND(" &gt; ",'Layout Mercado Libre'!E350)-1),"")</f>
        <v>Salud y Equipamiento Médico</v>
      </c>
      <c r="D350" s="12" t="n">
        <v>88.85</v>
      </c>
      <c r="E350" s="13" t="n">
        <f aca="false">D350+Parámetros!$B$5</f>
        <v>92.85</v>
      </c>
      <c r="F350" s="3" t="n">
        <f aca="false">IF(C350="",Parámetros!$B$9,IFERROR(VLOOKUP(C350,Parámetros!$A$20:$B$23,2,FALSE()),Parámetros!$B$9))</f>
        <v>0.14</v>
      </c>
      <c r="G350" s="13" t="n">
        <f aca="false">ROUNDUP((E350+Parámetros!$C$13)/(1-F350),0)</f>
        <v>138</v>
      </c>
      <c r="H350" s="13" t="n">
        <f aca="false">ROUNDUP((E350+Parámetros!$C$14)/(1-F350),0)</f>
        <v>143</v>
      </c>
      <c r="I350" s="13" t="n">
        <f aca="false">ROUNDUP((E350+Parámetros!$C$15)/(1-F350),0)</f>
        <v>151</v>
      </c>
      <c r="J350" s="13" t="n">
        <f aca="false">MAX(ROUNDUP((E350+Parámetros!$B$8)/(1-F350),0),Parámetros!$B$7)</f>
        <v>299</v>
      </c>
      <c r="K350" s="13" t="n">
        <f aca="false">IF(G350&lt;Parámetros!$B$13,G350,IF(H350&lt;Parámetros!$B$14,H350,IF(I350&lt;Parámetros!$B$15,I350,J350)))</f>
        <v>143</v>
      </c>
      <c r="L350" s="12"/>
      <c r="M350" s="12"/>
      <c r="N350" s="13" t="n">
        <f aca="false">IF(AND(ISNUMBER(M350),M350-Parámetros!$B$6&gt;=K350),M350-Parámetros!$B$6,K350)</f>
        <v>143</v>
      </c>
      <c r="O350" s="3" t="str">
        <f aca="false">IF(ISNUMBER(M350),N350/M350-1,"")</f>
        <v/>
      </c>
      <c r="P350" s="13" t="n">
        <f aca="false">VLOOKUP(N350,Parámetros!$A$13:$C$16,3,TRUE())</f>
        <v>30</v>
      </c>
      <c r="Q350" s="13" t="n">
        <f aca="false">IF(N350&gt;=Parámetros!$B$7,Parámetros!$B$8,0)</f>
        <v>0</v>
      </c>
      <c r="R350" s="13" t="n">
        <f aca="false">N350*(1-F350)-P350-Q350</f>
        <v>92.98</v>
      </c>
      <c r="S350" s="13" t="n">
        <f aca="false">R350-E350</f>
        <v>0.13000000000001</v>
      </c>
    </row>
    <row r="351" customFormat="false" ht="15" hidden="false" customHeight="false" outlineLevel="0" collapsed="false">
      <c r="A351" s="8" t="s">
        <v>3817</v>
      </c>
      <c r="B351" s="10" t="str">
        <f aca="false">'Layout Mercado Libre'!C351</f>
        <v>Pepto-Bismol Original 262.4 mg 24 Tabletas Masticables</v>
      </c>
      <c r="C351" s="10" t="str">
        <f aca="false">IFERROR(LEFT('Layout Mercado Libre'!E351,FIND(" &gt; ",'Layout Mercado Libre'!E351)-1),"")</f>
        <v>Salud y Equipamiento Médico</v>
      </c>
      <c r="D351" s="12" t="n">
        <v>83.42</v>
      </c>
      <c r="E351" s="13" t="n">
        <f aca="false">D351+Parámetros!$B$5</f>
        <v>87.42</v>
      </c>
      <c r="F351" s="3" t="n">
        <f aca="false">IF(C351="",Parámetros!$B$9,IFERROR(VLOOKUP(C351,Parámetros!$A$20:$B$23,2,FALSE()),Parámetros!$B$9))</f>
        <v>0.14</v>
      </c>
      <c r="G351" s="13" t="n">
        <f aca="false">ROUNDUP((E351+Parámetros!$C$13)/(1-F351),0)</f>
        <v>131</v>
      </c>
      <c r="H351" s="13" t="n">
        <f aca="false">ROUNDUP((E351+Parámetros!$C$14)/(1-F351),0)</f>
        <v>137</v>
      </c>
      <c r="I351" s="13" t="n">
        <f aca="false">ROUNDUP((E351+Parámetros!$C$15)/(1-F351),0)</f>
        <v>145</v>
      </c>
      <c r="J351" s="13" t="n">
        <f aca="false">MAX(ROUNDUP((E351+Parámetros!$B$8)/(1-F351),0),Parámetros!$B$7)</f>
        <v>299</v>
      </c>
      <c r="K351" s="13" t="n">
        <f aca="false">IF(G351&lt;Parámetros!$B$13,G351,IF(H351&lt;Parámetros!$B$14,H351,IF(I351&lt;Parámetros!$B$15,I351,J351)))</f>
        <v>137</v>
      </c>
      <c r="L351" s="12"/>
      <c r="M351" s="12"/>
      <c r="N351" s="13" t="n">
        <f aca="false">IF(AND(ISNUMBER(M351),M351-Parámetros!$B$6&gt;=K351),M351-Parámetros!$B$6,K351)</f>
        <v>137</v>
      </c>
      <c r="O351" s="3" t="str">
        <f aca="false">IF(ISNUMBER(M351),N351/M351-1,"")</f>
        <v/>
      </c>
      <c r="P351" s="13" t="n">
        <f aca="false">VLOOKUP(N351,Parámetros!$A$13:$C$16,3,TRUE())</f>
        <v>30</v>
      </c>
      <c r="Q351" s="13" t="n">
        <f aca="false">IF(N351&gt;=Parámetros!$B$7,Parámetros!$B$8,0)</f>
        <v>0</v>
      </c>
      <c r="R351" s="13" t="n">
        <f aca="false">N351*(1-F351)-P351-Q351</f>
        <v>87.82</v>
      </c>
      <c r="S351" s="13" t="n">
        <f aca="false">R351-E351</f>
        <v>0.399999999999992</v>
      </c>
    </row>
    <row r="352" customFormat="false" ht="15" hidden="false" customHeight="false" outlineLevel="0" collapsed="false">
      <c r="A352" s="8" t="s">
        <v>3825</v>
      </c>
      <c r="B352" s="10" t="str">
        <f aca="false">'Layout Mercado Libre'!C352</f>
        <v>Fitoestimulina Gasas Esterilizadas con Crema 10 Sobres</v>
      </c>
      <c r="C352" s="10" t="str">
        <f aca="false">IFERROR(LEFT('Layout Mercado Libre'!E352,FIND(" &gt; ",'Layout Mercado Libre'!E352)-1),"")</f>
        <v>Salud y Equipamiento Médico</v>
      </c>
      <c r="D352" s="12" t="n">
        <v>374.75</v>
      </c>
      <c r="E352" s="13" t="n">
        <f aca="false">D352+Parámetros!$B$5</f>
        <v>378.75</v>
      </c>
      <c r="F352" s="3" t="n">
        <f aca="false">IF(C352="",Parámetros!$B$9,IFERROR(VLOOKUP(C352,Parámetros!$A$20:$B$23,2,FALSE()),Parámetros!$B$9))</f>
        <v>0.14</v>
      </c>
      <c r="G352" s="13" t="n">
        <f aca="false">ROUNDUP((E352+Parámetros!$C$13)/(1-F352),0)</f>
        <v>470</v>
      </c>
      <c r="H352" s="13" t="n">
        <f aca="false">ROUNDUP((E352+Parámetros!$C$14)/(1-F352),0)</f>
        <v>476</v>
      </c>
      <c r="I352" s="13" t="n">
        <f aca="false">ROUNDUP((E352+Parámetros!$C$15)/(1-F352),0)</f>
        <v>484</v>
      </c>
      <c r="J352" s="13" t="n">
        <f aca="false">MAX(ROUNDUP((E352+Parámetros!$B$8)/(1-F352),0),Parámetros!$B$7)</f>
        <v>441</v>
      </c>
      <c r="K352" s="13" t="n">
        <f aca="false">IF(G352&lt;Parámetros!$B$13,G352,IF(H352&lt;Parámetros!$B$14,H352,IF(I352&lt;Parámetros!$B$15,I352,J352)))</f>
        <v>441</v>
      </c>
      <c r="L352" s="12"/>
      <c r="M352" s="12"/>
      <c r="N352" s="13" t="n">
        <f aca="false">IF(AND(ISNUMBER(M352),M352-Parámetros!$B$6&gt;=K352),M352-Parámetros!$B$6,K352)</f>
        <v>441</v>
      </c>
      <c r="O352" s="3" t="str">
        <f aca="false">IF(ISNUMBER(M352),N352/M352-1,"")</f>
        <v/>
      </c>
      <c r="P352" s="13" t="n">
        <f aca="false">VLOOKUP(N352,Parámetros!$A$13:$C$16,3,TRUE())</f>
        <v>0</v>
      </c>
      <c r="Q352" s="13" t="n">
        <f aca="false">IF(N352&gt;=Parámetros!$B$7,Parámetros!$B$8,0)</f>
        <v>0</v>
      </c>
      <c r="R352" s="13" t="n">
        <f aca="false">N352*(1-F352)-P352-Q352</f>
        <v>379.26</v>
      </c>
      <c r="S352" s="13" t="n">
        <f aca="false">R352-E352</f>
        <v>0.509999999999991</v>
      </c>
    </row>
    <row r="353" customFormat="false" ht="15" hidden="false" customHeight="false" outlineLevel="0" collapsed="false">
      <c r="A353" s="8" t="s">
        <v>3834</v>
      </c>
      <c r="B353" s="10" t="str">
        <f aca="false">'Layout Mercado Libre'!C353</f>
        <v>Pañales KleenBebé Absorsec Etapa 7 XXJ Unisex 40 Piezas</v>
      </c>
      <c r="C353" s="10" t="str">
        <f aca="false">IFERROR(LEFT('Layout Mercado Libre'!E353,FIND(" &gt; ",'Layout Mercado Libre'!E353)-1),"")</f>
        <v>Bebés</v>
      </c>
      <c r="D353" s="12" t="n">
        <v>151.88</v>
      </c>
      <c r="E353" s="13" t="n">
        <f aca="false">D353+Parámetros!$B$5</f>
        <v>155.88</v>
      </c>
      <c r="F353" s="3" t="n">
        <f aca="false">IF(C353="",Parámetros!$B$9,IFERROR(VLOOKUP(C353,Parámetros!$A$20:$B$23,2,FALSE()),Parámetros!$B$9))</f>
        <v>0.15</v>
      </c>
      <c r="G353" s="13" t="n">
        <f aca="false">ROUNDUP((E353+Parámetros!$C$13)/(1-F353),0)</f>
        <v>213</v>
      </c>
      <c r="H353" s="13" t="n">
        <f aca="false">ROUNDUP((E353+Parámetros!$C$14)/(1-F353),0)</f>
        <v>219</v>
      </c>
      <c r="I353" s="13" t="n">
        <f aca="false">ROUNDUP((E353+Parámetros!$C$15)/(1-F353),0)</f>
        <v>227</v>
      </c>
      <c r="J353" s="13" t="n">
        <f aca="false">MAX(ROUNDUP((E353+Parámetros!$B$8)/(1-F353),0),Parámetros!$B$7)</f>
        <v>299</v>
      </c>
      <c r="K353" s="13" t="n">
        <f aca="false">IF(G353&lt;Parámetros!$B$13,G353,IF(H353&lt;Parámetros!$B$14,H353,IF(I353&lt;Parámetros!$B$15,I353,J353)))</f>
        <v>227</v>
      </c>
      <c r="L353" s="12"/>
      <c r="M353" s="12"/>
      <c r="N353" s="13" t="n">
        <f aca="false">IF(AND(ISNUMBER(M353),M353-Parámetros!$B$6&gt;=K353),M353-Parámetros!$B$6,K353)</f>
        <v>227</v>
      </c>
      <c r="O353" s="3" t="str">
        <f aca="false">IF(ISNUMBER(M353),N353/M353-1,"")</f>
        <v/>
      </c>
      <c r="P353" s="13" t="n">
        <f aca="false">VLOOKUP(N353,Parámetros!$A$13:$C$16,3,TRUE())</f>
        <v>37</v>
      </c>
      <c r="Q353" s="13" t="n">
        <f aca="false">IF(N353&gt;=Parámetros!$B$7,Parámetros!$B$8,0)</f>
        <v>0</v>
      </c>
      <c r="R353" s="13" t="n">
        <f aca="false">N353*(1-F353)-P353-Q353</f>
        <v>155.95</v>
      </c>
      <c r="S353" s="13" t="n">
        <f aca="false">R353-E353</f>
        <v>0.0699999999999932</v>
      </c>
    </row>
    <row r="354" customFormat="false" ht="15" hidden="false" customHeight="false" outlineLevel="0" collapsed="false">
      <c r="A354" s="8" t="s">
        <v>3842</v>
      </c>
      <c r="B354" s="10" t="str">
        <f aca="false">'Layout Mercado Libre'!C354</f>
        <v>Ensure Advance Sabor Vainilla 237 ml</v>
      </c>
      <c r="C354" s="10" t="str">
        <f aca="false">IFERROR(LEFT('Layout Mercado Libre'!E354,FIND(" &gt; ",'Layout Mercado Libre'!E354)-1),"")</f>
        <v>Salud y Equipamiento Médico</v>
      </c>
      <c r="D354" s="12" t="n">
        <v>44.54</v>
      </c>
      <c r="E354" s="13" t="n">
        <f aca="false">D354+Parámetros!$B$5</f>
        <v>48.54</v>
      </c>
      <c r="F354" s="3" t="n">
        <f aca="false">IF(C354="",Parámetros!$B$9,IFERROR(VLOOKUP(C354,Parámetros!$A$20:$B$23,2,FALSE()),Parámetros!$B$9))</f>
        <v>0.14</v>
      </c>
      <c r="G354" s="13" t="n">
        <f aca="false">ROUNDUP((E354+Parámetros!$C$13)/(1-F354),0)</f>
        <v>86</v>
      </c>
      <c r="H354" s="13" t="n">
        <f aca="false">ROUNDUP((E354+Parámetros!$C$14)/(1-F354),0)</f>
        <v>92</v>
      </c>
      <c r="I354" s="13" t="n">
        <f aca="false">ROUNDUP((E354+Parámetros!$C$15)/(1-F354),0)</f>
        <v>100</v>
      </c>
      <c r="J354" s="13" t="n">
        <f aca="false">MAX(ROUNDUP((E354+Parámetros!$B$8)/(1-F354),0),Parámetros!$B$7)</f>
        <v>299</v>
      </c>
      <c r="K354" s="13" t="n">
        <f aca="false">IF(G354&lt;Parámetros!$B$13,G354,IF(H354&lt;Parámetros!$B$14,H354,IF(I354&lt;Parámetros!$B$15,I354,J354)))</f>
        <v>86</v>
      </c>
      <c r="L354" s="12"/>
      <c r="M354" s="12"/>
      <c r="N354" s="13" t="n">
        <f aca="false">IF(AND(ISNUMBER(M354),M354-Parámetros!$B$6&gt;=K354),M354-Parámetros!$B$6,K354)</f>
        <v>86</v>
      </c>
      <c r="O354" s="3" t="str">
        <f aca="false">IF(ISNUMBER(M354),N354/M354-1,"")</f>
        <v/>
      </c>
      <c r="P354" s="13" t="n">
        <f aca="false">VLOOKUP(N354,Parámetros!$A$13:$C$16,3,TRUE())</f>
        <v>25</v>
      </c>
      <c r="Q354" s="13" t="n">
        <f aca="false">IF(N354&gt;=Parámetros!$B$7,Parámetros!$B$8,0)</f>
        <v>0</v>
      </c>
      <c r="R354" s="13" t="n">
        <f aca="false">N354*(1-F354)-P354-Q354</f>
        <v>48.96</v>
      </c>
      <c r="S354" s="13" t="n">
        <f aca="false">R354-E354</f>
        <v>0.419999999999995</v>
      </c>
    </row>
    <row r="355" customFormat="false" ht="15" hidden="false" customHeight="false" outlineLevel="0" collapsed="false">
      <c r="A355" s="8" t="s">
        <v>3850</v>
      </c>
      <c r="B355" s="10" t="str">
        <f aca="false">'Layout Mercado Libre'!C355</f>
        <v>Refresh Tears Solución Oftálmica Lubricante 10 ml</v>
      </c>
      <c r="C355" s="10" t="str">
        <f aca="false">IFERROR(LEFT('Layout Mercado Libre'!E355,FIND(" &gt; ",'Layout Mercado Libre'!E355)-1),"")</f>
        <v>Salud y Equipamiento Médico</v>
      </c>
      <c r="D355" s="12" t="n">
        <v>479.09</v>
      </c>
      <c r="E355" s="13" t="n">
        <f aca="false">D355+Parámetros!$B$5</f>
        <v>483.09</v>
      </c>
      <c r="F355" s="3" t="n">
        <f aca="false">IF(C355="",Parámetros!$B$9,IFERROR(VLOOKUP(C355,Parámetros!$A$20:$B$23,2,FALSE()),Parámetros!$B$9))</f>
        <v>0.14</v>
      </c>
      <c r="G355" s="13" t="n">
        <f aca="false">ROUNDUP((E355+Parámetros!$C$13)/(1-F355),0)</f>
        <v>591</v>
      </c>
      <c r="H355" s="13" t="n">
        <f aca="false">ROUNDUP((E355+Parámetros!$C$14)/(1-F355),0)</f>
        <v>597</v>
      </c>
      <c r="I355" s="13" t="n">
        <f aca="false">ROUNDUP((E355+Parámetros!$C$15)/(1-F355),0)</f>
        <v>605</v>
      </c>
      <c r="J355" s="13" t="n">
        <f aca="false">MAX(ROUNDUP((E355+Parámetros!$B$8)/(1-F355),0),Parámetros!$B$7)</f>
        <v>562</v>
      </c>
      <c r="K355" s="13" t="n">
        <f aca="false">IF(G355&lt;Parámetros!$B$13,G355,IF(H355&lt;Parámetros!$B$14,H355,IF(I355&lt;Parámetros!$B$15,I355,J355)))</f>
        <v>562</v>
      </c>
      <c r="L355" s="12"/>
      <c r="M355" s="12"/>
      <c r="N355" s="13" t="n">
        <f aca="false">IF(AND(ISNUMBER(M355),M355-Parámetros!$B$6&gt;=K355),M355-Parámetros!$B$6,K355)</f>
        <v>562</v>
      </c>
      <c r="O355" s="3" t="str">
        <f aca="false">IF(ISNUMBER(M355),N355/M355-1,"")</f>
        <v/>
      </c>
      <c r="P355" s="13" t="n">
        <f aca="false">VLOOKUP(N355,Parámetros!$A$13:$C$16,3,TRUE())</f>
        <v>0</v>
      </c>
      <c r="Q355" s="13" t="n">
        <f aca="false">IF(N355&gt;=Parámetros!$B$7,Parámetros!$B$8,0)</f>
        <v>0</v>
      </c>
      <c r="R355" s="13" t="n">
        <f aca="false">N355*(1-F355)-P355-Q355</f>
        <v>483.32</v>
      </c>
      <c r="S355" s="13" t="n">
        <f aca="false">R355-E355</f>
        <v>0.230000000000018</v>
      </c>
    </row>
    <row r="356" customFormat="false" ht="15" hidden="false" customHeight="false" outlineLevel="0" collapsed="false">
      <c r="A356" s="8" t="s">
        <v>3862</v>
      </c>
      <c r="B356" s="10" t="str">
        <f aca="false">'Layout Mercado Libre'!C356</f>
        <v>Dalacin C Clindamicina 300 mg 16 Cápsulas</v>
      </c>
      <c r="C356" s="10" t="str">
        <f aca="false">IFERROR(LEFT('Layout Mercado Libre'!E356,FIND(" &gt; ",'Layout Mercado Libre'!E356)-1),"")</f>
        <v>Salud y Equipamiento Médico</v>
      </c>
      <c r="D356" s="12" t="n">
        <v>395.53</v>
      </c>
      <c r="E356" s="13" t="n">
        <f aca="false">D356+Parámetros!$B$5</f>
        <v>399.53</v>
      </c>
      <c r="F356" s="3" t="n">
        <f aca="false">IF(C356="",Parámetros!$B$9,IFERROR(VLOOKUP(C356,Parámetros!$A$20:$B$23,2,FALSE()),Parámetros!$B$9))</f>
        <v>0.14</v>
      </c>
      <c r="G356" s="13" t="n">
        <f aca="false">ROUNDUP((E356+Parámetros!$C$13)/(1-F356),0)</f>
        <v>494</v>
      </c>
      <c r="H356" s="13" t="n">
        <f aca="false">ROUNDUP((E356+Parámetros!$C$14)/(1-F356),0)</f>
        <v>500</v>
      </c>
      <c r="I356" s="13" t="n">
        <f aca="false">ROUNDUP((E356+Parámetros!$C$15)/(1-F356),0)</f>
        <v>508</v>
      </c>
      <c r="J356" s="13" t="n">
        <f aca="false">MAX(ROUNDUP((E356+Parámetros!$B$8)/(1-F356),0),Parámetros!$B$7)</f>
        <v>465</v>
      </c>
      <c r="K356" s="13" t="n">
        <f aca="false">IF(G356&lt;Parámetros!$B$13,G356,IF(H356&lt;Parámetros!$B$14,H356,IF(I356&lt;Parámetros!$B$15,I356,J356)))</f>
        <v>465</v>
      </c>
      <c r="L356" s="12"/>
      <c r="M356" s="12"/>
      <c r="N356" s="13" t="n">
        <f aca="false">IF(AND(ISNUMBER(M356),M356-Parámetros!$B$6&gt;=K356),M356-Parámetros!$B$6,K356)</f>
        <v>465</v>
      </c>
      <c r="O356" s="3" t="str">
        <f aca="false">IF(ISNUMBER(M356),N356/M356-1,"")</f>
        <v/>
      </c>
      <c r="P356" s="13" t="n">
        <f aca="false">VLOOKUP(N356,Parámetros!$A$13:$C$16,3,TRUE())</f>
        <v>0</v>
      </c>
      <c r="Q356" s="13" t="n">
        <f aca="false">IF(N356&gt;=Parámetros!$B$7,Parámetros!$B$8,0)</f>
        <v>0</v>
      </c>
      <c r="R356" s="13" t="n">
        <f aca="false">N356*(1-F356)-P356-Q356</f>
        <v>399.9</v>
      </c>
      <c r="S356" s="13" t="n">
        <f aca="false">R356-E356</f>
        <v>0.370000000000005</v>
      </c>
    </row>
    <row r="357" customFormat="false" ht="15" hidden="false" customHeight="false" outlineLevel="0" collapsed="false">
      <c r="A357" s="8" t="s">
        <v>3871</v>
      </c>
      <c r="B357" s="10" t="str">
        <f aca="false">'Layout Mercado Libre'!C357</f>
        <v>Flanax Naproxeno Sódico 550 mg 12 Tabletas</v>
      </c>
      <c r="C357" s="10" t="str">
        <f aca="false">IFERROR(LEFT('Layout Mercado Libre'!E357,FIND(" &gt; ",'Layout Mercado Libre'!E357)-1),"")</f>
        <v>Salud y Equipamiento Médico</v>
      </c>
      <c r="D357" s="12" t="n">
        <v>155.65</v>
      </c>
      <c r="E357" s="13" t="n">
        <f aca="false">D357+Parámetros!$B$5</f>
        <v>159.65</v>
      </c>
      <c r="F357" s="3" t="n">
        <f aca="false">IF(C357="",Parámetros!$B$9,IFERROR(VLOOKUP(C357,Parámetros!$A$20:$B$23,2,FALSE()),Parámetros!$B$9))</f>
        <v>0.14</v>
      </c>
      <c r="G357" s="13" t="n">
        <f aca="false">ROUNDUP((E357+Parámetros!$C$13)/(1-F357),0)</f>
        <v>215</v>
      </c>
      <c r="H357" s="13" t="n">
        <f aca="false">ROUNDUP((E357+Parámetros!$C$14)/(1-F357),0)</f>
        <v>221</v>
      </c>
      <c r="I357" s="13" t="n">
        <f aca="false">ROUNDUP((E357+Parámetros!$C$15)/(1-F357),0)</f>
        <v>229</v>
      </c>
      <c r="J357" s="13" t="n">
        <f aca="false">MAX(ROUNDUP((E357+Parámetros!$B$8)/(1-F357),0),Parámetros!$B$7)</f>
        <v>299</v>
      </c>
      <c r="K357" s="13" t="n">
        <f aca="false">IF(G357&lt;Parámetros!$B$13,G357,IF(H357&lt;Parámetros!$B$14,H357,IF(I357&lt;Parámetros!$B$15,I357,J357)))</f>
        <v>229</v>
      </c>
      <c r="L357" s="12"/>
      <c r="M357" s="12"/>
      <c r="N357" s="13" t="n">
        <f aca="false">IF(AND(ISNUMBER(M357),M357-Parámetros!$B$6&gt;=K357),M357-Parámetros!$B$6,K357)</f>
        <v>229</v>
      </c>
      <c r="O357" s="3" t="str">
        <f aca="false">IF(ISNUMBER(M357),N357/M357-1,"")</f>
        <v/>
      </c>
      <c r="P357" s="13" t="n">
        <f aca="false">VLOOKUP(N357,Parámetros!$A$13:$C$16,3,TRUE())</f>
        <v>37</v>
      </c>
      <c r="Q357" s="13" t="n">
        <f aca="false">IF(N357&gt;=Parámetros!$B$7,Parámetros!$B$8,0)</f>
        <v>0</v>
      </c>
      <c r="R357" s="13" t="n">
        <f aca="false">N357*(1-F357)-P357-Q357</f>
        <v>159.94</v>
      </c>
      <c r="S357" s="13" t="n">
        <f aca="false">R357-E357</f>
        <v>0.289999999999992</v>
      </c>
    </row>
    <row r="358" customFormat="false" ht="15" hidden="false" customHeight="false" outlineLevel="0" collapsed="false">
      <c r="A358" s="8" t="s">
        <v>3879</v>
      </c>
      <c r="B358" s="10" t="str">
        <f aca="false">'Layout Mercado Libre'!C358</f>
        <v>Nikzon Tabletas Masticables 90 Piezas</v>
      </c>
      <c r="C358" s="10" t="str">
        <f aca="false">IFERROR(LEFT('Layout Mercado Libre'!E358,FIND(" &gt; ",'Layout Mercado Libre'!E358)-1),"")</f>
        <v>Salud y Equipamiento Médico</v>
      </c>
      <c r="D358" s="12" t="n">
        <v>386.92</v>
      </c>
      <c r="E358" s="13" t="n">
        <f aca="false">D358+Parámetros!$B$5</f>
        <v>390.92</v>
      </c>
      <c r="F358" s="3" t="n">
        <f aca="false">IF(C358="",Parámetros!$B$9,IFERROR(VLOOKUP(C358,Parámetros!$A$20:$B$23,2,FALSE()),Parámetros!$B$9))</f>
        <v>0.14</v>
      </c>
      <c r="G358" s="13" t="n">
        <f aca="false">ROUNDUP((E358+Parámetros!$C$13)/(1-F358),0)</f>
        <v>484</v>
      </c>
      <c r="H358" s="13" t="n">
        <f aca="false">ROUNDUP((E358+Parámetros!$C$14)/(1-F358),0)</f>
        <v>490</v>
      </c>
      <c r="I358" s="13" t="n">
        <f aca="false">ROUNDUP((E358+Parámetros!$C$15)/(1-F358),0)</f>
        <v>498</v>
      </c>
      <c r="J358" s="13" t="n">
        <f aca="false">MAX(ROUNDUP((E358+Parámetros!$B$8)/(1-F358),0),Parámetros!$B$7)</f>
        <v>455</v>
      </c>
      <c r="K358" s="13" t="n">
        <f aca="false">IF(G358&lt;Parámetros!$B$13,G358,IF(H358&lt;Parámetros!$B$14,H358,IF(I358&lt;Parámetros!$B$15,I358,J358)))</f>
        <v>455</v>
      </c>
      <c r="L358" s="12"/>
      <c r="M358" s="12"/>
      <c r="N358" s="13" t="n">
        <f aca="false">IF(AND(ISNUMBER(M358),M358-Parámetros!$B$6&gt;=K358),M358-Parámetros!$B$6,K358)</f>
        <v>455</v>
      </c>
      <c r="O358" s="3" t="str">
        <f aca="false">IF(ISNUMBER(M358),N358/M358-1,"")</f>
        <v/>
      </c>
      <c r="P358" s="13" t="n">
        <f aca="false">VLOOKUP(N358,Parámetros!$A$13:$C$16,3,TRUE())</f>
        <v>0</v>
      </c>
      <c r="Q358" s="13" t="n">
        <f aca="false">IF(N358&gt;=Parámetros!$B$7,Parámetros!$B$8,0)</f>
        <v>0</v>
      </c>
      <c r="R358" s="13" t="n">
        <f aca="false">N358*(1-F358)-P358-Q358</f>
        <v>391.3</v>
      </c>
      <c r="S358" s="13" t="n">
        <f aca="false">R358-E358</f>
        <v>0.379999999999995</v>
      </c>
    </row>
    <row r="359" customFormat="false" ht="15" hidden="false" customHeight="false" outlineLevel="0" collapsed="false">
      <c r="A359" s="8" t="s">
        <v>3887</v>
      </c>
      <c r="B359" s="10" t="str">
        <f aca="false">'Layout Mercado Libre'!C359</f>
        <v>Thioctacid 600 HR Ácido Tióctico 600 mg 30 Tabletas</v>
      </c>
      <c r="C359" s="10" t="str">
        <f aca="false">IFERROR(LEFT('Layout Mercado Libre'!E359,FIND(" &gt; ",'Layout Mercado Libre'!E359)-1),"")</f>
        <v>Salud y Equipamiento Médico</v>
      </c>
      <c r="D359" s="12" t="n">
        <v>947</v>
      </c>
      <c r="E359" s="13" t="n">
        <f aca="false">D359+Parámetros!$B$5</f>
        <v>951</v>
      </c>
      <c r="F359" s="3" t="n">
        <f aca="false">IF(C359="",Parámetros!$B$9,IFERROR(VLOOKUP(C359,Parámetros!$A$20:$B$23,2,FALSE()),Parámetros!$B$9))</f>
        <v>0.14</v>
      </c>
      <c r="G359" s="13" t="n">
        <f aca="false">ROUNDUP((E359+Parámetros!$C$13)/(1-F359),0)</f>
        <v>1135</v>
      </c>
      <c r="H359" s="13" t="n">
        <f aca="false">ROUNDUP((E359+Parámetros!$C$14)/(1-F359),0)</f>
        <v>1141</v>
      </c>
      <c r="I359" s="13" t="n">
        <f aca="false">ROUNDUP((E359+Parámetros!$C$15)/(1-F359),0)</f>
        <v>1149</v>
      </c>
      <c r="J359" s="13" t="n">
        <f aca="false">MAX(ROUNDUP((E359+Parámetros!$B$8)/(1-F359),0),Parámetros!$B$7)</f>
        <v>1106</v>
      </c>
      <c r="K359" s="13" t="n">
        <f aca="false">IF(G359&lt;Parámetros!$B$13,G359,IF(H359&lt;Parámetros!$B$14,H359,IF(I359&lt;Parámetros!$B$15,I359,J359)))</f>
        <v>1106</v>
      </c>
      <c r="L359" s="12"/>
      <c r="M359" s="12"/>
      <c r="N359" s="13" t="n">
        <f aca="false">IF(AND(ISNUMBER(M359),M359-Parámetros!$B$6&gt;=K359),M359-Parámetros!$B$6,K359)</f>
        <v>1106</v>
      </c>
      <c r="O359" s="3" t="str">
        <f aca="false">IF(ISNUMBER(M359),N359/M359-1,"")</f>
        <v/>
      </c>
      <c r="P359" s="13" t="n">
        <f aca="false">VLOOKUP(N359,Parámetros!$A$13:$C$16,3,TRUE())</f>
        <v>0</v>
      </c>
      <c r="Q359" s="13" t="n">
        <f aca="false">IF(N359&gt;=Parámetros!$B$7,Parámetros!$B$8,0)</f>
        <v>0</v>
      </c>
      <c r="R359" s="13" t="n">
        <f aca="false">N359*(1-F359)-P359-Q359</f>
        <v>951.16</v>
      </c>
      <c r="S359" s="13" t="n">
        <f aca="false">R359-E359</f>
        <v>0.159999999999968</v>
      </c>
    </row>
    <row r="360" customFormat="false" ht="15" hidden="false" customHeight="false" outlineLevel="0" collapsed="false">
      <c r="A360" s="8" t="s">
        <v>3899</v>
      </c>
      <c r="B360" s="10" t="str">
        <f aca="false">'Layout Mercado Libre'!C360</f>
        <v>Aceler-Co Ácido Fusídico Betametasona Crema 2%-0.1% 15 g</v>
      </c>
      <c r="C360" s="10" t="str">
        <f aca="false">IFERROR(LEFT('Layout Mercado Libre'!E360,FIND(" &gt; ",'Layout Mercado Libre'!E360)-1),"")</f>
        <v>Salud y Equipamiento Médico</v>
      </c>
      <c r="D360" s="12" t="n">
        <v>329.4</v>
      </c>
      <c r="E360" s="13" t="n">
        <f aca="false">D360+Parámetros!$B$5</f>
        <v>333.4</v>
      </c>
      <c r="F360" s="3" t="n">
        <f aca="false">IF(C360="",Parámetros!$B$9,IFERROR(VLOOKUP(C360,Parámetros!$A$20:$B$23,2,FALSE()),Parámetros!$B$9))</f>
        <v>0.14</v>
      </c>
      <c r="G360" s="13" t="n">
        <f aca="false">ROUNDUP((E360+Parámetros!$C$13)/(1-F360),0)</f>
        <v>417</v>
      </c>
      <c r="H360" s="13" t="n">
        <f aca="false">ROUNDUP((E360+Parámetros!$C$14)/(1-F360),0)</f>
        <v>423</v>
      </c>
      <c r="I360" s="13" t="n">
        <f aca="false">ROUNDUP((E360+Parámetros!$C$15)/(1-F360),0)</f>
        <v>431</v>
      </c>
      <c r="J360" s="13" t="n">
        <f aca="false">MAX(ROUNDUP((E360+Parámetros!$B$8)/(1-F360),0),Parámetros!$B$7)</f>
        <v>388</v>
      </c>
      <c r="K360" s="13" t="n">
        <f aca="false">IF(G360&lt;Parámetros!$B$13,G360,IF(H360&lt;Parámetros!$B$14,H360,IF(I360&lt;Parámetros!$B$15,I360,J360)))</f>
        <v>388</v>
      </c>
      <c r="L360" s="12"/>
      <c r="M360" s="12"/>
      <c r="N360" s="13" t="n">
        <f aca="false">IF(AND(ISNUMBER(M360),M360-Parámetros!$B$6&gt;=K360),M360-Parámetros!$B$6,K360)</f>
        <v>388</v>
      </c>
      <c r="O360" s="3" t="str">
        <f aca="false">IF(ISNUMBER(M360),N360/M360-1,"")</f>
        <v/>
      </c>
      <c r="P360" s="13" t="n">
        <f aca="false">VLOOKUP(N360,Parámetros!$A$13:$C$16,3,TRUE())</f>
        <v>0</v>
      </c>
      <c r="Q360" s="13" t="n">
        <f aca="false">IF(N360&gt;=Parámetros!$B$7,Parámetros!$B$8,0)</f>
        <v>0</v>
      </c>
      <c r="R360" s="13" t="n">
        <f aca="false">N360*(1-F360)-P360-Q360</f>
        <v>333.68</v>
      </c>
      <c r="S360" s="13" t="n">
        <f aca="false">R360-E360</f>
        <v>0.28000000000003</v>
      </c>
    </row>
    <row r="361" customFormat="false" ht="15" hidden="false" customHeight="false" outlineLevel="0" collapsed="false">
      <c r="A361" s="8" t="s">
        <v>3911</v>
      </c>
      <c r="B361" s="10" t="str">
        <f aca="false">'Layout Mercado Libre'!C361</f>
        <v>Vitafusin Multivitamínico Adulto Solución Inyectable 5 ml</v>
      </c>
      <c r="C361" s="10" t="str">
        <f aca="false">IFERROR(LEFT('Layout Mercado Libre'!E361,FIND(" &gt; ",'Layout Mercado Libre'!E361)-1),"")</f>
        <v>Salud y Equipamiento Médico</v>
      </c>
      <c r="D361" s="12" t="n">
        <v>198</v>
      </c>
      <c r="E361" s="13" t="n">
        <f aca="false">D361+Parámetros!$B$5</f>
        <v>202</v>
      </c>
      <c r="F361" s="3" t="n">
        <f aca="false">IF(C361="",Parámetros!$B$9,IFERROR(VLOOKUP(C361,Parámetros!$A$20:$B$23,2,FALSE()),Parámetros!$B$9))</f>
        <v>0.14</v>
      </c>
      <c r="G361" s="13" t="n">
        <f aca="false">ROUNDUP((E361+Parámetros!$C$13)/(1-F361),0)</f>
        <v>264</v>
      </c>
      <c r="H361" s="13" t="n">
        <f aca="false">ROUNDUP((E361+Parámetros!$C$14)/(1-F361),0)</f>
        <v>270</v>
      </c>
      <c r="I361" s="13" t="n">
        <f aca="false">ROUNDUP((E361+Parámetros!$C$15)/(1-F361),0)</f>
        <v>278</v>
      </c>
      <c r="J361" s="13" t="n">
        <f aca="false">MAX(ROUNDUP((E361+Parámetros!$B$8)/(1-F361),0),Parámetros!$B$7)</f>
        <v>299</v>
      </c>
      <c r="K361" s="13" t="n">
        <f aca="false">IF(G361&lt;Parámetros!$B$13,G361,IF(H361&lt;Parámetros!$B$14,H361,IF(I361&lt;Parámetros!$B$15,I361,J361)))</f>
        <v>278</v>
      </c>
      <c r="L361" s="12"/>
      <c r="M361" s="12"/>
      <c r="N361" s="13" t="n">
        <f aca="false">IF(AND(ISNUMBER(M361),M361-Parámetros!$B$6&gt;=K361),M361-Parámetros!$B$6,K361)</f>
        <v>278</v>
      </c>
      <c r="O361" s="3" t="str">
        <f aca="false">IF(ISNUMBER(M361),N361/M361-1,"")</f>
        <v/>
      </c>
      <c r="P361" s="13" t="n">
        <f aca="false">VLOOKUP(N361,Parámetros!$A$13:$C$16,3,TRUE())</f>
        <v>37</v>
      </c>
      <c r="Q361" s="13" t="n">
        <f aca="false">IF(N361&gt;=Parámetros!$B$7,Parámetros!$B$8,0)</f>
        <v>0</v>
      </c>
      <c r="R361" s="13" t="n">
        <f aca="false">N361*(1-F361)-P361-Q361</f>
        <v>202.08</v>
      </c>
      <c r="S361" s="13" t="n">
        <f aca="false">R361-E361</f>
        <v>0.0799999999999841</v>
      </c>
    </row>
    <row r="362" customFormat="false" ht="15" hidden="false" customHeight="false" outlineLevel="0" collapsed="false">
      <c r="A362" s="8" t="s">
        <v>3928</v>
      </c>
      <c r="B362" s="10" t="str">
        <f aca="false">'Layout Mercado Libre'!C362</f>
        <v>Lincocin Lincomicina 600 mg/2 ml 6 Ampolletas Adultos</v>
      </c>
      <c r="C362" s="10" t="str">
        <f aca="false">IFERROR(LEFT('Layout Mercado Libre'!E362,FIND(" &gt; ",'Layout Mercado Libre'!E362)-1),"")</f>
        <v>Salud y Equipamiento Médico</v>
      </c>
      <c r="D362" s="12" t="n">
        <v>736</v>
      </c>
      <c r="E362" s="13" t="n">
        <f aca="false">D362+Parámetros!$B$5</f>
        <v>740</v>
      </c>
      <c r="F362" s="3" t="n">
        <f aca="false">IF(C362="",Parámetros!$B$9,IFERROR(VLOOKUP(C362,Parámetros!$A$20:$B$23,2,FALSE()),Parámetros!$B$9))</f>
        <v>0.14</v>
      </c>
      <c r="G362" s="13" t="n">
        <f aca="false">ROUNDUP((E362+Parámetros!$C$13)/(1-F362),0)</f>
        <v>890</v>
      </c>
      <c r="H362" s="13" t="n">
        <f aca="false">ROUNDUP((E362+Parámetros!$C$14)/(1-F362),0)</f>
        <v>896</v>
      </c>
      <c r="I362" s="13" t="n">
        <f aca="false">ROUNDUP((E362+Parámetros!$C$15)/(1-F362),0)</f>
        <v>904</v>
      </c>
      <c r="J362" s="13" t="n">
        <f aca="false">MAX(ROUNDUP((E362+Parámetros!$B$8)/(1-F362),0),Parámetros!$B$7)</f>
        <v>861</v>
      </c>
      <c r="K362" s="13" t="n">
        <f aca="false">IF(G362&lt;Parámetros!$B$13,G362,IF(H362&lt;Parámetros!$B$14,H362,IF(I362&lt;Parámetros!$B$15,I362,J362)))</f>
        <v>861</v>
      </c>
      <c r="L362" s="12"/>
      <c r="M362" s="12"/>
      <c r="N362" s="13" t="n">
        <f aca="false">IF(AND(ISNUMBER(M362),M362-Parámetros!$B$6&gt;=K362),M362-Parámetros!$B$6,K362)</f>
        <v>861</v>
      </c>
      <c r="O362" s="3" t="str">
        <f aca="false">IF(ISNUMBER(M362),N362/M362-1,"")</f>
        <v/>
      </c>
      <c r="P362" s="13" t="n">
        <f aca="false">VLOOKUP(N362,Parámetros!$A$13:$C$16,3,TRUE())</f>
        <v>0</v>
      </c>
      <c r="Q362" s="13" t="n">
        <f aca="false">IF(N362&gt;=Parámetros!$B$7,Parámetros!$B$8,0)</f>
        <v>0</v>
      </c>
      <c r="R362" s="13" t="n">
        <f aca="false">N362*(1-F362)-P362-Q362</f>
        <v>740.46</v>
      </c>
      <c r="S362" s="13" t="n">
        <f aca="false">R362-E362</f>
        <v>0.460000000000036</v>
      </c>
    </row>
    <row r="363" customFormat="false" ht="15" hidden="false" customHeight="false" outlineLevel="0" collapsed="false">
      <c r="A363" s="8" t="s">
        <v>3938</v>
      </c>
      <c r="B363" s="10" t="str">
        <f aca="false">'Layout Mercado Libre'!C363</f>
        <v>Recoverón NC Ácido Acexámico Neomicina Crema 40 g</v>
      </c>
      <c r="C363" s="10" t="str">
        <f aca="false">IFERROR(LEFT('Layout Mercado Libre'!E363,FIND(" &gt; ",'Layout Mercado Libre'!E363)-1),"")</f>
        <v>Salud y Equipamiento Médico</v>
      </c>
      <c r="D363" s="12" t="n">
        <v>412.1</v>
      </c>
      <c r="E363" s="13" t="n">
        <f aca="false">D363+Parámetros!$B$5</f>
        <v>416.1</v>
      </c>
      <c r="F363" s="3" t="n">
        <f aca="false">IF(C363="",Parámetros!$B$9,IFERROR(VLOOKUP(C363,Parámetros!$A$20:$B$23,2,FALSE()),Parámetros!$B$9))</f>
        <v>0.14</v>
      </c>
      <c r="G363" s="13" t="n">
        <f aca="false">ROUNDUP((E363+Parámetros!$C$13)/(1-F363),0)</f>
        <v>513</v>
      </c>
      <c r="H363" s="13" t="n">
        <f aca="false">ROUNDUP((E363+Parámetros!$C$14)/(1-F363),0)</f>
        <v>519</v>
      </c>
      <c r="I363" s="13" t="n">
        <f aca="false">ROUNDUP((E363+Parámetros!$C$15)/(1-F363),0)</f>
        <v>527</v>
      </c>
      <c r="J363" s="13" t="n">
        <f aca="false">MAX(ROUNDUP((E363+Parámetros!$B$8)/(1-F363),0),Parámetros!$B$7)</f>
        <v>484</v>
      </c>
      <c r="K363" s="13" t="n">
        <f aca="false">IF(G363&lt;Parámetros!$B$13,G363,IF(H363&lt;Parámetros!$B$14,H363,IF(I363&lt;Parámetros!$B$15,I363,J363)))</f>
        <v>484</v>
      </c>
      <c r="L363" s="12"/>
      <c r="M363" s="12"/>
      <c r="N363" s="13" t="n">
        <f aca="false">IF(AND(ISNUMBER(M363),M363-Parámetros!$B$6&gt;=K363),M363-Parámetros!$B$6,K363)</f>
        <v>484</v>
      </c>
      <c r="O363" s="3" t="str">
        <f aca="false">IF(ISNUMBER(M363),N363/M363-1,"")</f>
        <v/>
      </c>
      <c r="P363" s="13" t="n">
        <f aca="false">VLOOKUP(N363,Parámetros!$A$13:$C$16,3,TRUE())</f>
        <v>0</v>
      </c>
      <c r="Q363" s="13" t="n">
        <f aca="false">IF(N363&gt;=Parámetros!$B$7,Parámetros!$B$8,0)</f>
        <v>0</v>
      </c>
      <c r="R363" s="13" t="n">
        <f aca="false">N363*(1-F363)-P363-Q363</f>
        <v>416.24</v>
      </c>
      <c r="S363" s="13" t="n">
        <f aca="false">R363-E363</f>
        <v>0.139999999999986</v>
      </c>
    </row>
    <row r="364" customFormat="false" ht="15" hidden="false" customHeight="false" outlineLevel="0" collapsed="false">
      <c r="A364" s="8" t="s">
        <v>3950</v>
      </c>
      <c r="B364" s="10" t="str">
        <f aca="false">'Layout Mercado Libre'!C364</f>
        <v>Toallitas Huggies Cuidado Humectante Lavanda 80 Piezas</v>
      </c>
      <c r="C364" s="10" t="str">
        <f aca="false">IFERROR(LEFT('Layout Mercado Libre'!E364,FIND(" &gt; ",'Layout Mercado Libre'!E364)-1),"")</f>
        <v>Bebés</v>
      </c>
      <c r="D364" s="12" t="n">
        <v>31.25</v>
      </c>
      <c r="E364" s="13" t="n">
        <f aca="false">D364+Parámetros!$B$5</f>
        <v>35.25</v>
      </c>
      <c r="F364" s="3" t="n">
        <f aca="false">IF(C364="",Parámetros!$B$9,IFERROR(VLOOKUP(C364,Parámetros!$A$20:$B$23,2,FALSE()),Parámetros!$B$9))</f>
        <v>0.15</v>
      </c>
      <c r="G364" s="13" t="n">
        <f aca="false">ROUNDUP((E364+Parámetros!$C$13)/(1-F364),0)</f>
        <v>71</v>
      </c>
      <c r="H364" s="13" t="n">
        <f aca="false">ROUNDUP((E364+Parámetros!$C$14)/(1-F364),0)</f>
        <v>77</v>
      </c>
      <c r="I364" s="13" t="n">
        <f aca="false">ROUNDUP((E364+Parámetros!$C$15)/(1-F364),0)</f>
        <v>85</v>
      </c>
      <c r="J364" s="13" t="n">
        <f aca="false">MAX(ROUNDUP((E364+Parámetros!$B$8)/(1-F364),0),Parámetros!$B$7)</f>
        <v>299</v>
      </c>
      <c r="K364" s="13" t="n">
        <f aca="false">IF(G364&lt;Parámetros!$B$13,G364,IF(H364&lt;Parámetros!$B$14,H364,IF(I364&lt;Parámetros!$B$15,I364,J364)))</f>
        <v>71</v>
      </c>
      <c r="L364" s="12"/>
      <c r="M364" s="12"/>
      <c r="N364" s="13" t="n">
        <f aca="false">IF(AND(ISNUMBER(M364),M364-Parámetros!$B$6&gt;=K364),M364-Parámetros!$B$6,K364)</f>
        <v>71</v>
      </c>
      <c r="O364" s="3" t="str">
        <f aca="false">IF(ISNUMBER(M364),N364/M364-1,"")</f>
        <v/>
      </c>
      <c r="P364" s="13" t="n">
        <f aca="false">VLOOKUP(N364,Parámetros!$A$13:$C$16,3,TRUE())</f>
        <v>25</v>
      </c>
      <c r="Q364" s="13" t="n">
        <f aca="false">IF(N364&gt;=Parámetros!$B$7,Parámetros!$B$8,0)</f>
        <v>0</v>
      </c>
      <c r="R364" s="13" t="n">
        <f aca="false">N364*(1-F364)-P364-Q364</f>
        <v>35.35</v>
      </c>
      <c r="S364" s="13" t="n">
        <f aca="false">R364-E364</f>
        <v>0.100000000000001</v>
      </c>
    </row>
    <row r="365" customFormat="false" ht="15" hidden="false" customHeight="false" outlineLevel="0" collapsed="false">
      <c r="A365" s="8" t="s">
        <v>3959</v>
      </c>
      <c r="B365" s="10" t="str">
        <f aca="false">'Layout Mercado Libre'!C365</f>
        <v>Redoxon Vitamina C 1 g Naranja 10 Tabletas Efervescentes</v>
      </c>
      <c r="C365" s="10" t="str">
        <f aca="false">IFERROR(LEFT('Layout Mercado Libre'!E365,FIND(" &gt; ",'Layout Mercado Libre'!E365)-1),"")</f>
        <v>Salud y Equipamiento Médico</v>
      </c>
      <c r="D365" s="12" t="n">
        <v>103.78</v>
      </c>
      <c r="E365" s="13" t="n">
        <f aca="false">D365+Parámetros!$B$5</f>
        <v>107.78</v>
      </c>
      <c r="F365" s="3" t="n">
        <f aca="false">IF(C365="",Parámetros!$B$9,IFERROR(VLOOKUP(C365,Parámetros!$A$20:$B$23,2,FALSE()),Parámetros!$B$9))</f>
        <v>0.14</v>
      </c>
      <c r="G365" s="13" t="n">
        <f aca="false">ROUNDUP((E365+Parámetros!$C$13)/(1-F365),0)</f>
        <v>155</v>
      </c>
      <c r="H365" s="13" t="n">
        <f aca="false">ROUNDUP((E365+Parámetros!$C$14)/(1-F365),0)</f>
        <v>161</v>
      </c>
      <c r="I365" s="13" t="n">
        <f aca="false">ROUNDUP((E365+Parámetros!$C$15)/(1-F365),0)</f>
        <v>169</v>
      </c>
      <c r="J365" s="13" t="n">
        <f aca="false">MAX(ROUNDUP((E365+Parámetros!$B$8)/(1-F365),0),Parámetros!$B$7)</f>
        <v>299</v>
      </c>
      <c r="K365" s="13" t="n">
        <f aca="false">IF(G365&lt;Parámetros!$B$13,G365,IF(H365&lt;Parámetros!$B$14,H365,IF(I365&lt;Parámetros!$B$15,I365,J365)))</f>
        <v>169</v>
      </c>
      <c r="L365" s="12"/>
      <c r="M365" s="12"/>
      <c r="N365" s="13" t="n">
        <f aca="false">IF(AND(ISNUMBER(M365),M365-Parámetros!$B$6&gt;=K365),M365-Parámetros!$B$6,K365)</f>
        <v>169</v>
      </c>
      <c r="O365" s="3" t="str">
        <f aca="false">IF(ISNUMBER(M365),N365/M365-1,"")</f>
        <v/>
      </c>
      <c r="P365" s="13" t="n">
        <f aca="false">VLOOKUP(N365,Parámetros!$A$13:$C$16,3,TRUE())</f>
        <v>37</v>
      </c>
      <c r="Q365" s="13" t="n">
        <f aca="false">IF(N365&gt;=Parámetros!$B$7,Parámetros!$B$8,0)</f>
        <v>0</v>
      </c>
      <c r="R365" s="13" t="n">
        <f aca="false">N365*(1-F365)-P365-Q365</f>
        <v>108.34</v>
      </c>
      <c r="S365" s="13" t="n">
        <f aca="false">R365-E365</f>
        <v>0.560000000000002</v>
      </c>
    </row>
    <row r="366" customFormat="false" ht="15" hidden="false" customHeight="false" outlineLevel="0" collapsed="false">
      <c r="A366" s="8" t="s">
        <v>3971</v>
      </c>
      <c r="B366" s="10" t="str">
        <f aca="false">'Layout Mercado Libre'!C366</f>
        <v>Latanoprost Solución Oftálmica 0.05 mg/ml Gotero 3 ml</v>
      </c>
      <c r="C366" s="10" t="str">
        <f aca="false">IFERROR(LEFT('Layout Mercado Libre'!E366,FIND(" &gt; ",'Layout Mercado Libre'!E366)-1),"")</f>
        <v>Salud y Equipamiento Médico</v>
      </c>
      <c r="D366" s="12" t="n">
        <v>114.71</v>
      </c>
      <c r="E366" s="13" t="n">
        <f aca="false">D366+Parámetros!$B$5</f>
        <v>118.71</v>
      </c>
      <c r="F366" s="3" t="n">
        <f aca="false">IF(C366="",Parámetros!$B$9,IFERROR(VLOOKUP(C366,Parámetros!$A$20:$B$23,2,FALSE()),Parámetros!$B$9))</f>
        <v>0.14</v>
      </c>
      <c r="G366" s="13" t="n">
        <f aca="false">ROUNDUP((E366+Parámetros!$C$13)/(1-F366),0)</f>
        <v>168</v>
      </c>
      <c r="H366" s="13" t="n">
        <f aca="false">ROUNDUP((E366+Parámetros!$C$14)/(1-F366),0)</f>
        <v>173</v>
      </c>
      <c r="I366" s="13" t="n">
        <f aca="false">ROUNDUP((E366+Parámetros!$C$15)/(1-F366),0)</f>
        <v>182</v>
      </c>
      <c r="J366" s="13" t="n">
        <f aca="false">MAX(ROUNDUP((E366+Parámetros!$B$8)/(1-F366),0),Parámetros!$B$7)</f>
        <v>299</v>
      </c>
      <c r="K366" s="13" t="n">
        <f aca="false">IF(G366&lt;Parámetros!$B$13,G366,IF(H366&lt;Parámetros!$B$14,H366,IF(I366&lt;Parámetros!$B$15,I366,J366)))</f>
        <v>182</v>
      </c>
      <c r="L366" s="12"/>
      <c r="M366" s="12"/>
      <c r="N366" s="13" t="n">
        <f aca="false">IF(AND(ISNUMBER(M366),M366-Parámetros!$B$6&gt;=K366),M366-Parámetros!$B$6,K366)</f>
        <v>182</v>
      </c>
      <c r="O366" s="3" t="str">
        <f aca="false">IF(ISNUMBER(M366),N366/M366-1,"")</f>
        <v/>
      </c>
      <c r="P366" s="13" t="n">
        <f aca="false">VLOOKUP(N366,Parámetros!$A$13:$C$16,3,TRUE())</f>
        <v>37</v>
      </c>
      <c r="Q366" s="13" t="n">
        <f aca="false">IF(N366&gt;=Parámetros!$B$7,Parámetros!$B$8,0)</f>
        <v>0</v>
      </c>
      <c r="R366" s="13" t="n">
        <f aca="false">N366*(1-F366)-P366-Q366</f>
        <v>119.52</v>
      </c>
      <c r="S366" s="13" t="n">
        <f aca="false">R366-E366</f>
        <v>0.810000000000017</v>
      </c>
    </row>
    <row r="367" customFormat="false" ht="15" hidden="false" customHeight="false" outlineLevel="0" collapsed="false">
      <c r="A367" s="8" t="s">
        <v>3980</v>
      </c>
      <c r="B367" s="10" t="str">
        <f aca="false">'Layout Mercado Libre'!C367</f>
        <v>Miccil Bumetanida 1 mg 20 Tabletas</v>
      </c>
      <c r="C367" s="10" t="str">
        <f aca="false">IFERROR(LEFT('Layout Mercado Libre'!E367,FIND(" &gt; ",'Layout Mercado Libre'!E367)-1),"")</f>
        <v>Salud y Equipamiento Médico</v>
      </c>
      <c r="D367" s="12" t="n">
        <v>244</v>
      </c>
      <c r="E367" s="13" t="n">
        <f aca="false">D367+Parámetros!$B$5</f>
        <v>248</v>
      </c>
      <c r="F367" s="3" t="n">
        <f aca="false">IF(C367="",Parámetros!$B$9,IFERROR(VLOOKUP(C367,Parámetros!$A$20:$B$23,2,FALSE()),Parámetros!$B$9))</f>
        <v>0.14</v>
      </c>
      <c r="G367" s="13" t="n">
        <f aca="false">ROUNDUP((E367+Parámetros!$C$13)/(1-F367),0)</f>
        <v>318</v>
      </c>
      <c r="H367" s="13" t="n">
        <f aca="false">ROUNDUP((E367+Parámetros!$C$14)/(1-F367),0)</f>
        <v>324</v>
      </c>
      <c r="I367" s="13" t="n">
        <f aca="false">ROUNDUP((E367+Parámetros!$C$15)/(1-F367),0)</f>
        <v>332</v>
      </c>
      <c r="J367" s="13" t="n">
        <f aca="false">MAX(ROUNDUP((E367+Parámetros!$B$8)/(1-F367),0),Parámetros!$B$7)</f>
        <v>299</v>
      </c>
      <c r="K367" s="13" t="n">
        <f aca="false">IF(G367&lt;Parámetros!$B$13,G367,IF(H367&lt;Parámetros!$B$14,H367,IF(I367&lt;Parámetros!$B$15,I367,J367)))</f>
        <v>299</v>
      </c>
      <c r="L367" s="12"/>
      <c r="M367" s="12"/>
      <c r="N367" s="13" t="n">
        <f aca="false">IF(AND(ISNUMBER(M367),M367-Parámetros!$B$6&gt;=K367),M367-Parámetros!$B$6,K367)</f>
        <v>299</v>
      </c>
      <c r="O367" s="3" t="str">
        <f aca="false">IF(ISNUMBER(M367),N367/M367-1,"")</f>
        <v/>
      </c>
      <c r="P367" s="13" t="n">
        <f aca="false">VLOOKUP(N367,Parámetros!$A$13:$C$16,3,TRUE())</f>
        <v>0</v>
      </c>
      <c r="Q367" s="13" t="n">
        <f aca="false">IF(N367&gt;=Parámetros!$B$7,Parámetros!$B$8,0)</f>
        <v>0</v>
      </c>
      <c r="R367" s="13" t="n">
        <f aca="false">N367*(1-F367)-P367-Q367</f>
        <v>257.14</v>
      </c>
      <c r="S367" s="13" t="n">
        <f aca="false">R367-E367</f>
        <v>9.13999999999999</v>
      </c>
    </row>
    <row r="368" customFormat="false" ht="15" hidden="false" customHeight="false" outlineLevel="0" collapsed="false">
      <c r="A368" s="8" t="s">
        <v>3989</v>
      </c>
      <c r="B368" s="10" t="str">
        <f aca="false">'Layout Mercado Libre'!C368</f>
        <v>Metamucil Fibra Natural Psyllium Sabor Naranja 174 g</v>
      </c>
      <c r="C368" s="10" t="str">
        <f aca="false">IFERROR(LEFT('Layout Mercado Libre'!E368,FIND(" &gt; ",'Layout Mercado Libre'!E368)-1),"")</f>
        <v>Salud y Equipamiento Médico</v>
      </c>
      <c r="D368" s="12" t="n">
        <v>258.07</v>
      </c>
      <c r="E368" s="13" t="n">
        <f aca="false">D368+Parámetros!$B$5</f>
        <v>262.07</v>
      </c>
      <c r="F368" s="3" t="n">
        <f aca="false">IF(C368="",Parámetros!$B$9,IFERROR(VLOOKUP(C368,Parámetros!$A$20:$B$23,2,FALSE()),Parámetros!$B$9))</f>
        <v>0.14</v>
      </c>
      <c r="G368" s="13" t="n">
        <f aca="false">ROUNDUP((E368+Parámetros!$C$13)/(1-F368),0)</f>
        <v>334</v>
      </c>
      <c r="H368" s="13" t="n">
        <f aca="false">ROUNDUP((E368+Parámetros!$C$14)/(1-F368),0)</f>
        <v>340</v>
      </c>
      <c r="I368" s="13" t="n">
        <f aca="false">ROUNDUP((E368+Parámetros!$C$15)/(1-F368),0)</f>
        <v>348</v>
      </c>
      <c r="J368" s="13" t="n">
        <f aca="false">MAX(ROUNDUP((E368+Parámetros!$B$8)/(1-F368),0),Parámetros!$B$7)</f>
        <v>305</v>
      </c>
      <c r="K368" s="13" t="n">
        <f aca="false">IF(G368&lt;Parámetros!$B$13,G368,IF(H368&lt;Parámetros!$B$14,H368,IF(I368&lt;Parámetros!$B$15,I368,J368)))</f>
        <v>305</v>
      </c>
      <c r="L368" s="12"/>
      <c r="M368" s="12"/>
      <c r="N368" s="13" t="n">
        <f aca="false">IF(AND(ISNUMBER(M368),M368-Parámetros!$B$6&gt;=K368),M368-Parámetros!$B$6,K368)</f>
        <v>305</v>
      </c>
      <c r="O368" s="3" t="str">
        <f aca="false">IF(ISNUMBER(M368),N368/M368-1,"")</f>
        <v/>
      </c>
      <c r="P368" s="13" t="n">
        <f aca="false">VLOOKUP(N368,Parámetros!$A$13:$C$16,3,TRUE())</f>
        <v>0</v>
      </c>
      <c r="Q368" s="13" t="n">
        <f aca="false">IF(N368&gt;=Parámetros!$B$7,Parámetros!$B$8,0)</f>
        <v>0</v>
      </c>
      <c r="R368" s="13" t="n">
        <f aca="false">N368*(1-F368)-P368-Q368</f>
        <v>262.3</v>
      </c>
      <c r="S368" s="13" t="n">
        <f aca="false">R368-E368</f>
        <v>0.230000000000018</v>
      </c>
    </row>
    <row r="369" customFormat="false" ht="15" hidden="false" customHeight="false" outlineLevel="0" collapsed="false">
      <c r="A369" s="8" t="s">
        <v>3999</v>
      </c>
      <c r="B369" s="10" t="str">
        <f aca="false">'Layout Mercado Libre'!C369</f>
        <v>Fluoning Levofloxacino 750 mg 7 Tabletas</v>
      </c>
      <c r="C369" s="10" t="str">
        <f aca="false">IFERROR(LEFT('Layout Mercado Libre'!E369,FIND(" &gt; ",'Layout Mercado Libre'!E369)-1),"")</f>
        <v>Salud y Equipamiento Médico</v>
      </c>
      <c r="D369" s="12" t="n">
        <v>333.02</v>
      </c>
      <c r="E369" s="13" t="n">
        <f aca="false">D369+Parámetros!$B$5</f>
        <v>337.02</v>
      </c>
      <c r="F369" s="3" t="n">
        <f aca="false">IF(C369="",Parámetros!$B$9,IFERROR(VLOOKUP(C369,Parámetros!$A$20:$B$23,2,FALSE()),Parámetros!$B$9))</f>
        <v>0.14</v>
      </c>
      <c r="G369" s="13" t="n">
        <f aca="false">ROUNDUP((E369+Parámetros!$C$13)/(1-F369),0)</f>
        <v>421</v>
      </c>
      <c r="H369" s="13" t="n">
        <f aca="false">ROUNDUP((E369+Parámetros!$C$14)/(1-F369),0)</f>
        <v>427</v>
      </c>
      <c r="I369" s="13" t="n">
        <f aca="false">ROUNDUP((E369+Parámetros!$C$15)/(1-F369),0)</f>
        <v>435</v>
      </c>
      <c r="J369" s="13" t="n">
        <f aca="false">MAX(ROUNDUP((E369+Parámetros!$B$8)/(1-F369),0),Parámetros!$B$7)</f>
        <v>392</v>
      </c>
      <c r="K369" s="13" t="n">
        <f aca="false">IF(G369&lt;Parámetros!$B$13,G369,IF(H369&lt;Parámetros!$B$14,H369,IF(I369&lt;Parámetros!$B$15,I369,J369)))</f>
        <v>392</v>
      </c>
      <c r="L369" s="12"/>
      <c r="M369" s="12"/>
      <c r="N369" s="13" t="n">
        <f aca="false">IF(AND(ISNUMBER(M369),M369-Parámetros!$B$6&gt;=K369),M369-Parámetros!$B$6,K369)</f>
        <v>392</v>
      </c>
      <c r="O369" s="3" t="str">
        <f aca="false">IF(ISNUMBER(M369),N369/M369-1,"")</f>
        <v/>
      </c>
      <c r="P369" s="13" t="n">
        <f aca="false">VLOOKUP(N369,Parámetros!$A$13:$C$16,3,TRUE())</f>
        <v>0</v>
      </c>
      <c r="Q369" s="13" t="n">
        <f aca="false">IF(N369&gt;=Parámetros!$B$7,Parámetros!$B$8,0)</f>
        <v>0</v>
      </c>
      <c r="R369" s="13" t="n">
        <f aca="false">N369*(1-F369)-P369-Q369</f>
        <v>337.12</v>
      </c>
      <c r="S369" s="13" t="n">
        <f aca="false">R369-E369</f>
        <v>0.100000000000023</v>
      </c>
    </row>
    <row r="370" customFormat="false" ht="15" hidden="false" customHeight="false" outlineLevel="0" collapsed="false">
      <c r="A370" s="8" t="s">
        <v>4010</v>
      </c>
      <c r="B370" s="10" t="str">
        <f aca="false">'Layout Mercado Libre'!C370</f>
        <v>Recoverón Granulado Ácido Acexámico 10 Sobres de 12 g</v>
      </c>
      <c r="C370" s="10" t="str">
        <f aca="false">IFERROR(LEFT('Layout Mercado Libre'!E370,FIND(" &gt; ",'Layout Mercado Libre'!E370)-1),"")</f>
        <v>Salud y Equipamiento Médico</v>
      </c>
      <c r="D370" s="12" t="n">
        <v>1046.42</v>
      </c>
      <c r="E370" s="13" t="n">
        <f aca="false">D370+Parámetros!$B$5</f>
        <v>1050.42</v>
      </c>
      <c r="F370" s="3" t="n">
        <f aca="false">IF(C370="",Parámetros!$B$9,IFERROR(VLOOKUP(C370,Parámetros!$A$20:$B$23,2,FALSE()),Parámetros!$B$9))</f>
        <v>0.14</v>
      </c>
      <c r="G370" s="13" t="n">
        <f aca="false">ROUNDUP((E370+Parámetros!$C$13)/(1-F370),0)</f>
        <v>1251</v>
      </c>
      <c r="H370" s="13" t="n">
        <f aca="false">ROUNDUP((E370+Parámetros!$C$14)/(1-F370),0)</f>
        <v>1257</v>
      </c>
      <c r="I370" s="13" t="n">
        <f aca="false">ROUNDUP((E370+Parámetros!$C$15)/(1-F370),0)</f>
        <v>1265</v>
      </c>
      <c r="J370" s="13" t="n">
        <f aca="false">MAX(ROUNDUP((E370+Parámetros!$B$8)/(1-F370),0),Parámetros!$B$7)</f>
        <v>1222</v>
      </c>
      <c r="K370" s="13" t="n">
        <f aca="false">IF(G370&lt;Parámetros!$B$13,G370,IF(H370&lt;Parámetros!$B$14,H370,IF(I370&lt;Parámetros!$B$15,I370,J370)))</f>
        <v>1222</v>
      </c>
      <c r="L370" s="12"/>
      <c r="M370" s="12"/>
      <c r="N370" s="13" t="n">
        <f aca="false">IF(AND(ISNUMBER(M370),M370-Parámetros!$B$6&gt;=K370),M370-Parámetros!$B$6,K370)</f>
        <v>1222</v>
      </c>
      <c r="O370" s="3" t="str">
        <f aca="false">IF(ISNUMBER(M370),N370/M370-1,"")</f>
        <v/>
      </c>
      <c r="P370" s="13" t="n">
        <f aca="false">VLOOKUP(N370,Parámetros!$A$13:$C$16,3,TRUE())</f>
        <v>0</v>
      </c>
      <c r="Q370" s="13" t="n">
        <f aca="false">IF(N370&gt;=Parámetros!$B$7,Parámetros!$B$8,0)</f>
        <v>0</v>
      </c>
      <c r="R370" s="13" t="n">
        <f aca="false">N370*(1-F370)-P370-Q370</f>
        <v>1050.92</v>
      </c>
      <c r="S370" s="13" t="n">
        <f aca="false">R370-E370</f>
        <v>0.5</v>
      </c>
    </row>
    <row r="371" customFormat="false" ht="15" hidden="false" customHeight="false" outlineLevel="0" collapsed="false">
      <c r="A371" s="8" t="s">
        <v>4023</v>
      </c>
      <c r="B371" s="10" t="str">
        <f aca="false">'Layout Mercado Libre'!C371</f>
        <v>Canesten V Clotrimazol 200 mg 3 Óvulos Vaginales</v>
      </c>
      <c r="C371" s="10" t="str">
        <f aca="false">IFERROR(LEFT('Layout Mercado Libre'!E371,FIND(" &gt; ",'Layout Mercado Libre'!E371)-1),"")</f>
        <v>Salud y Equipamiento Médico</v>
      </c>
      <c r="D371" s="12" t="n">
        <v>153.69</v>
      </c>
      <c r="E371" s="13" t="n">
        <f aca="false">D371+Parámetros!$B$5</f>
        <v>157.69</v>
      </c>
      <c r="F371" s="3" t="n">
        <f aca="false">IF(C371="",Parámetros!$B$9,IFERROR(VLOOKUP(C371,Parámetros!$A$20:$B$23,2,FALSE()),Parámetros!$B$9))</f>
        <v>0.14</v>
      </c>
      <c r="G371" s="13" t="n">
        <f aca="false">ROUNDUP((E371+Parámetros!$C$13)/(1-F371),0)</f>
        <v>213</v>
      </c>
      <c r="H371" s="13" t="n">
        <f aca="false">ROUNDUP((E371+Parámetros!$C$14)/(1-F371),0)</f>
        <v>219</v>
      </c>
      <c r="I371" s="13" t="n">
        <f aca="false">ROUNDUP((E371+Parámetros!$C$15)/(1-F371),0)</f>
        <v>227</v>
      </c>
      <c r="J371" s="13" t="n">
        <f aca="false">MAX(ROUNDUP((E371+Parámetros!$B$8)/(1-F371),0),Parámetros!$B$7)</f>
        <v>299</v>
      </c>
      <c r="K371" s="13" t="n">
        <f aca="false">IF(G371&lt;Parámetros!$B$13,G371,IF(H371&lt;Parámetros!$B$14,H371,IF(I371&lt;Parámetros!$B$15,I371,J371)))</f>
        <v>227</v>
      </c>
      <c r="L371" s="12"/>
      <c r="M371" s="12"/>
      <c r="N371" s="13" t="n">
        <f aca="false">IF(AND(ISNUMBER(M371),M371-Parámetros!$B$6&gt;=K371),M371-Parámetros!$B$6,K371)</f>
        <v>227</v>
      </c>
      <c r="O371" s="3" t="str">
        <f aca="false">IF(ISNUMBER(M371),N371/M371-1,"")</f>
        <v/>
      </c>
      <c r="P371" s="13" t="n">
        <f aca="false">VLOOKUP(N371,Parámetros!$A$13:$C$16,3,TRUE())</f>
        <v>37</v>
      </c>
      <c r="Q371" s="13" t="n">
        <f aca="false">IF(N371&gt;=Parámetros!$B$7,Parámetros!$B$8,0)</f>
        <v>0</v>
      </c>
      <c r="R371" s="13" t="n">
        <f aca="false">N371*(1-F371)-P371-Q371</f>
        <v>158.22</v>
      </c>
      <c r="S371" s="13" t="n">
        <f aca="false">R371-E371</f>
        <v>0.530000000000001</v>
      </c>
    </row>
    <row r="372" customFormat="false" ht="15" hidden="false" customHeight="false" outlineLevel="0" collapsed="false">
      <c r="A372" s="8" t="s">
        <v>4033</v>
      </c>
      <c r="B372" s="10" t="str">
        <f aca="false">'Layout Mercado Libre'!C372</f>
        <v>Alcohol Etílico Dibar 71.5° G.L. 1 l Caja con 12 Piezas</v>
      </c>
      <c r="C372" s="10" t="str">
        <f aca="false">IFERROR(LEFT('Layout Mercado Libre'!E372,FIND(" &gt; ",'Layout Mercado Libre'!E372)-1),"")</f>
        <v>Salud y Equipamiento Médico</v>
      </c>
      <c r="D372" s="12" t="n">
        <v>406.72</v>
      </c>
      <c r="E372" s="13" t="n">
        <f aca="false">D372+Parámetros!$B$5</f>
        <v>410.72</v>
      </c>
      <c r="F372" s="3" t="n">
        <f aca="false">IF(C372="",Parámetros!$B$9,IFERROR(VLOOKUP(C372,Parámetros!$A$20:$B$23,2,FALSE()),Parámetros!$B$9))</f>
        <v>0.14</v>
      </c>
      <c r="G372" s="13" t="n">
        <f aca="false">ROUNDUP((E372+Parámetros!$C$13)/(1-F372),0)</f>
        <v>507</v>
      </c>
      <c r="H372" s="13" t="n">
        <f aca="false">ROUNDUP((E372+Parámetros!$C$14)/(1-F372),0)</f>
        <v>513</v>
      </c>
      <c r="I372" s="13" t="n">
        <f aca="false">ROUNDUP((E372+Parámetros!$C$15)/(1-F372),0)</f>
        <v>521</v>
      </c>
      <c r="J372" s="13" t="n">
        <f aca="false">MAX(ROUNDUP((E372+Parámetros!$B$8)/(1-F372),0),Parámetros!$B$7)</f>
        <v>478</v>
      </c>
      <c r="K372" s="13" t="n">
        <f aca="false">IF(G372&lt;Parámetros!$B$13,G372,IF(H372&lt;Parámetros!$B$14,H372,IF(I372&lt;Parámetros!$B$15,I372,J372)))</f>
        <v>478</v>
      </c>
      <c r="L372" s="12"/>
      <c r="M372" s="12"/>
      <c r="N372" s="13" t="n">
        <f aca="false">IF(AND(ISNUMBER(M372),M372-Parámetros!$B$6&gt;=K372),M372-Parámetros!$B$6,K372)</f>
        <v>478</v>
      </c>
      <c r="O372" s="3" t="str">
        <f aca="false">IF(ISNUMBER(M372),N372/M372-1,"")</f>
        <v/>
      </c>
      <c r="P372" s="13" t="n">
        <f aca="false">VLOOKUP(N372,Parámetros!$A$13:$C$16,3,TRUE())</f>
        <v>0</v>
      </c>
      <c r="Q372" s="13" t="n">
        <f aca="false">IF(N372&gt;=Parámetros!$B$7,Parámetros!$B$8,0)</f>
        <v>0</v>
      </c>
      <c r="R372" s="13" t="n">
        <f aca="false">N372*(1-F372)-P372-Q372</f>
        <v>411.08</v>
      </c>
      <c r="S372" s="13" t="n">
        <f aca="false">R372-E372</f>
        <v>0.359999999999957</v>
      </c>
    </row>
    <row r="373" customFormat="false" ht="15" hidden="false" customHeight="false" outlineLevel="0" collapsed="false">
      <c r="A373" s="8" t="s">
        <v>4043</v>
      </c>
      <c r="B373" s="10" t="str">
        <f aca="false">'Layout Mercado Libre'!C373</f>
        <v>Jarabe Histiacil FAM Adulto Sabor Fresa 140 ml</v>
      </c>
      <c r="C373" s="10" t="str">
        <f aca="false">IFERROR(LEFT('Layout Mercado Libre'!E373,FIND(" &gt; ",'Layout Mercado Libre'!E373)-1),"")</f>
        <v>Salud y Equipamiento Médico</v>
      </c>
      <c r="D373" s="12" t="n">
        <v>125.2</v>
      </c>
      <c r="E373" s="13" t="n">
        <f aca="false">D373+Parámetros!$B$5</f>
        <v>129.2</v>
      </c>
      <c r="F373" s="3" t="n">
        <f aca="false">IF(C373="",Parámetros!$B$9,IFERROR(VLOOKUP(C373,Parámetros!$A$20:$B$23,2,FALSE()),Parámetros!$B$9))</f>
        <v>0.14</v>
      </c>
      <c r="G373" s="13" t="n">
        <f aca="false">ROUNDUP((E373+Parámetros!$C$13)/(1-F373),0)</f>
        <v>180</v>
      </c>
      <c r="H373" s="13" t="n">
        <f aca="false">ROUNDUP((E373+Parámetros!$C$14)/(1-F373),0)</f>
        <v>186</v>
      </c>
      <c r="I373" s="13" t="n">
        <f aca="false">ROUNDUP((E373+Parámetros!$C$15)/(1-F373),0)</f>
        <v>194</v>
      </c>
      <c r="J373" s="13" t="n">
        <f aca="false">MAX(ROUNDUP((E373+Parámetros!$B$8)/(1-F373),0),Parámetros!$B$7)</f>
        <v>299</v>
      </c>
      <c r="K373" s="13" t="n">
        <f aca="false">IF(G373&lt;Parámetros!$B$13,G373,IF(H373&lt;Parámetros!$B$14,H373,IF(I373&lt;Parámetros!$B$15,I373,J373)))</f>
        <v>194</v>
      </c>
      <c r="L373" s="12"/>
      <c r="M373" s="12"/>
      <c r="N373" s="13" t="n">
        <f aca="false">IF(AND(ISNUMBER(M373),M373-Parámetros!$B$6&gt;=K373),M373-Parámetros!$B$6,K373)</f>
        <v>194</v>
      </c>
      <c r="O373" s="3" t="str">
        <f aca="false">IF(ISNUMBER(M373),N373/M373-1,"")</f>
        <v/>
      </c>
      <c r="P373" s="13" t="n">
        <f aca="false">VLOOKUP(N373,Parámetros!$A$13:$C$16,3,TRUE())</f>
        <v>37</v>
      </c>
      <c r="Q373" s="13" t="n">
        <f aca="false">IF(N373&gt;=Parámetros!$B$7,Parámetros!$B$8,0)</f>
        <v>0</v>
      </c>
      <c r="R373" s="13" t="n">
        <f aca="false">N373*(1-F373)-P373-Q373</f>
        <v>129.84</v>
      </c>
      <c r="S373" s="13" t="n">
        <f aca="false">R373-E373</f>
        <v>0.640000000000015</v>
      </c>
    </row>
    <row r="374" customFormat="false" ht="15" hidden="false" customHeight="false" outlineLevel="0" collapsed="false">
      <c r="A374" s="8" t="s">
        <v>4054</v>
      </c>
      <c r="B374" s="10" t="str">
        <f aca="false">'Layout Mercado Libre'!C374</f>
        <v>Ampliron Amoxicilina 750 mg 12 Comprimidos</v>
      </c>
      <c r="C374" s="10" t="str">
        <f aca="false">IFERROR(LEFT('Layout Mercado Libre'!E374,FIND(" &gt; ",'Layout Mercado Libre'!E374)-1),"")</f>
        <v>Salud y Equipamiento Médico</v>
      </c>
      <c r="D374" s="12" t="n">
        <v>195.6</v>
      </c>
      <c r="E374" s="13" t="n">
        <f aca="false">D374+Parámetros!$B$5</f>
        <v>199.6</v>
      </c>
      <c r="F374" s="3" t="n">
        <f aca="false">IF(C374="",Parámetros!$B$9,IFERROR(VLOOKUP(C374,Parámetros!$A$20:$B$23,2,FALSE()),Parámetros!$B$9))</f>
        <v>0.14</v>
      </c>
      <c r="G374" s="13" t="n">
        <f aca="false">ROUNDUP((E374+Parámetros!$C$13)/(1-F374),0)</f>
        <v>262</v>
      </c>
      <c r="H374" s="13" t="n">
        <f aca="false">ROUNDUP((E374+Parámetros!$C$14)/(1-F374),0)</f>
        <v>267</v>
      </c>
      <c r="I374" s="13" t="n">
        <f aca="false">ROUNDUP((E374+Parámetros!$C$15)/(1-F374),0)</f>
        <v>276</v>
      </c>
      <c r="J374" s="13" t="n">
        <f aca="false">MAX(ROUNDUP((E374+Parámetros!$B$8)/(1-F374),0),Parámetros!$B$7)</f>
        <v>299</v>
      </c>
      <c r="K374" s="13" t="n">
        <f aca="false">IF(G374&lt;Parámetros!$B$13,G374,IF(H374&lt;Parámetros!$B$14,H374,IF(I374&lt;Parámetros!$B$15,I374,J374)))</f>
        <v>276</v>
      </c>
      <c r="L374" s="12"/>
      <c r="M374" s="12"/>
      <c r="N374" s="13" t="n">
        <f aca="false">IF(AND(ISNUMBER(M374),M374-Parámetros!$B$6&gt;=K374),M374-Parámetros!$B$6,K374)</f>
        <v>276</v>
      </c>
      <c r="O374" s="3" t="str">
        <f aca="false">IF(ISNUMBER(M374),N374/M374-1,"")</f>
        <v/>
      </c>
      <c r="P374" s="13" t="n">
        <f aca="false">VLOOKUP(N374,Parámetros!$A$13:$C$16,3,TRUE())</f>
        <v>37</v>
      </c>
      <c r="Q374" s="13" t="n">
        <f aca="false">IF(N374&gt;=Parámetros!$B$7,Parámetros!$B$8,0)</f>
        <v>0</v>
      </c>
      <c r="R374" s="13" t="n">
        <f aca="false">N374*(1-F374)-P374-Q374</f>
        <v>200.36</v>
      </c>
      <c r="S374" s="13" t="n">
        <f aca="false">R374-E374</f>
        <v>0.759999999999991</v>
      </c>
    </row>
    <row r="375" customFormat="false" ht="15" hidden="false" customHeight="false" outlineLevel="0" collapsed="false">
      <c r="A375" s="8" t="s">
        <v>4063</v>
      </c>
      <c r="B375" s="10" t="str">
        <f aca="false">'Layout Mercado Libre'!C375</f>
        <v>Dorixina Forte Clonixinato de Lisina 250 mg 20 Comprimidos</v>
      </c>
      <c r="C375" s="10" t="str">
        <f aca="false">IFERROR(LEFT('Layout Mercado Libre'!E375,FIND(" &gt; ",'Layout Mercado Libre'!E375)-1),"")</f>
        <v>Salud y Equipamiento Médico</v>
      </c>
      <c r="D375" s="12" t="n">
        <v>239.4</v>
      </c>
      <c r="E375" s="13" t="n">
        <f aca="false">D375+Parámetros!$B$5</f>
        <v>243.4</v>
      </c>
      <c r="F375" s="3" t="n">
        <f aca="false">IF(C375="",Parámetros!$B$9,IFERROR(VLOOKUP(C375,Parámetros!$A$20:$B$23,2,FALSE()),Parámetros!$B$9))</f>
        <v>0.14</v>
      </c>
      <c r="G375" s="13" t="n">
        <f aca="false">ROUNDUP((E375+Parámetros!$C$13)/(1-F375),0)</f>
        <v>313</v>
      </c>
      <c r="H375" s="13" t="n">
        <f aca="false">ROUNDUP((E375+Parámetros!$C$14)/(1-F375),0)</f>
        <v>318</v>
      </c>
      <c r="I375" s="13" t="n">
        <f aca="false">ROUNDUP((E375+Parámetros!$C$15)/(1-F375),0)</f>
        <v>327</v>
      </c>
      <c r="J375" s="13" t="n">
        <f aca="false">MAX(ROUNDUP((E375+Parámetros!$B$8)/(1-F375),0),Parámetros!$B$7)</f>
        <v>299</v>
      </c>
      <c r="K375" s="13" t="n">
        <f aca="false">IF(G375&lt;Parámetros!$B$13,G375,IF(H375&lt;Parámetros!$B$14,H375,IF(I375&lt;Parámetros!$B$15,I375,J375)))</f>
        <v>299</v>
      </c>
      <c r="L375" s="12"/>
      <c r="M375" s="12"/>
      <c r="N375" s="13" t="n">
        <f aca="false">IF(AND(ISNUMBER(M375),M375-Parámetros!$B$6&gt;=K375),M375-Parámetros!$B$6,K375)</f>
        <v>299</v>
      </c>
      <c r="O375" s="3" t="str">
        <f aca="false">IF(ISNUMBER(M375),N375/M375-1,"")</f>
        <v/>
      </c>
      <c r="P375" s="13" t="n">
        <f aca="false">VLOOKUP(N375,Parámetros!$A$13:$C$16,3,TRUE())</f>
        <v>0</v>
      </c>
      <c r="Q375" s="13" t="n">
        <f aca="false">IF(N375&gt;=Parámetros!$B$7,Parámetros!$B$8,0)</f>
        <v>0</v>
      </c>
      <c r="R375" s="13" t="n">
        <f aca="false">N375*(1-F375)-P375-Q375</f>
        <v>257.14</v>
      </c>
      <c r="S375" s="13" t="n">
        <f aca="false">R375-E375</f>
        <v>13.74</v>
      </c>
    </row>
    <row r="376" customFormat="false" ht="15" hidden="false" customHeight="false" outlineLevel="0" collapsed="false">
      <c r="A376" s="8" t="s">
        <v>4073</v>
      </c>
      <c r="B376" s="10" t="str">
        <f aca="false">'Layout Mercado Libre'!C376</f>
        <v>Sal de Uvas Picot Antiácido Efervescente 50 Sobres de 5 g</v>
      </c>
      <c r="C376" s="10" t="str">
        <f aca="false">IFERROR(LEFT('Layout Mercado Libre'!E376,FIND(" &gt; ",'Layout Mercado Libre'!E376)-1),"")</f>
        <v>Salud y Equipamiento Médico</v>
      </c>
      <c r="D376" s="12" t="n">
        <v>156.58</v>
      </c>
      <c r="E376" s="13" t="n">
        <f aca="false">D376+Parámetros!$B$5</f>
        <v>160.58</v>
      </c>
      <c r="F376" s="3" t="n">
        <f aca="false">IF(C376="",Parámetros!$B$9,IFERROR(VLOOKUP(C376,Parámetros!$A$20:$B$23,2,FALSE()),Parámetros!$B$9))</f>
        <v>0.14</v>
      </c>
      <c r="G376" s="13" t="n">
        <f aca="false">ROUNDUP((E376+Parámetros!$C$13)/(1-F376),0)</f>
        <v>216</v>
      </c>
      <c r="H376" s="13" t="n">
        <f aca="false">ROUNDUP((E376+Parámetros!$C$14)/(1-F376),0)</f>
        <v>222</v>
      </c>
      <c r="I376" s="13" t="n">
        <f aca="false">ROUNDUP((E376+Parámetros!$C$15)/(1-F376),0)</f>
        <v>230</v>
      </c>
      <c r="J376" s="13" t="n">
        <f aca="false">MAX(ROUNDUP((E376+Parámetros!$B$8)/(1-F376),0),Parámetros!$B$7)</f>
        <v>299</v>
      </c>
      <c r="K376" s="13" t="n">
        <f aca="false">IF(G376&lt;Parámetros!$B$13,G376,IF(H376&lt;Parámetros!$B$14,H376,IF(I376&lt;Parámetros!$B$15,I376,J376)))</f>
        <v>230</v>
      </c>
      <c r="L376" s="12"/>
      <c r="M376" s="12"/>
      <c r="N376" s="13" t="n">
        <f aca="false">IF(AND(ISNUMBER(M376),M376-Parámetros!$B$6&gt;=K376),M376-Parámetros!$B$6,K376)</f>
        <v>230</v>
      </c>
      <c r="O376" s="3" t="str">
        <f aca="false">IF(ISNUMBER(M376),N376/M376-1,"")</f>
        <v/>
      </c>
      <c r="P376" s="13" t="n">
        <f aca="false">VLOOKUP(N376,Parámetros!$A$13:$C$16,3,TRUE())</f>
        <v>37</v>
      </c>
      <c r="Q376" s="13" t="n">
        <f aca="false">IF(N376&gt;=Parámetros!$B$7,Parámetros!$B$8,0)</f>
        <v>0</v>
      </c>
      <c r="R376" s="13" t="n">
        <f aca="false">N376*(1-F376)-P376-Q376</f>
        <v>160.8</v>
      </c>
      <c r="S376" s="13" t="n">
        <f aca="false">R376-E376</f>
        <v>0.21999999999997</v>
      </c>
    </row>
    <row r="377" customFormat="false" ht="15" hidden="false" customHeight="false" outlineLevel="0" collapsed="false">
      <c r="A377" s="8" t="s">
        <v>4081</v>
      </c>
      <c r="B377" s="10" t="str">
        <f aca="false">'Layout Mercado Libre'!C377</f>
        <v>Norflex Plus Paracetamol Orfenadrina 450/35 mg 50 Tabletas</v>
      </c>
      <c r="C377" s="10" t="str">
        <f aca="false">IFERROR(LEFT('Layout Mercado Libre'!E377,FIND(" &gt; ",'Layout Mercado Libre'!E377)-1),"")</f>
        <v>Salud y Equipamiento Médico</v>
      </c>
      <c r="D377" s="12" t="n">
        <v>489.47</v>
      </c>
      <c r="E377" s="13" t="n">
        <f aca="false">D377+Parámetros!$B$5</f>
        <v>493.47</v>
      </c>
      <c r="F377" s="3" t="n">
        <f aca="false">IF(C377="",Parámetros!$B$9,IFERROR(VLOOKUP(C377,Parámetros!$A$20:$B$23,2,FALSE()),Parámetros!$B$9))</f>
        <v>0.14</v>
      </c>
      <c r="G377" s="13" t="n">
        <f aca="false">ROUNDUP((E377+Parámetros!$C$13)/(1-F377),0)</f>
        <v>603</v>
      </c>
      <c r="H377" s="13" t="n">
        <f aca="false">ROUNDUP((E377+Parámetros!$C$14)/(1-F377),0)</f>
        <v>609</v>
      </c>
      <c r="I377" s="13" t="n">
        <f aca="false">ROUNDUP((E377+Parámetros!$C$15)/(1-F377),0)</f>
        <v>617</v>
      </c>
      <c r="J377" s="13" t="n">
        <f aca="false">MAX(ROUNDUP((E377+Parámetros!$B$8)/(1-F377),0),Parámetros!$B$7)</f>
        <v>574</v>
      </c>
      <c r="K377" s="13" t="n">
        <f aca="false">IF(G377&lt;Parámetros!$B$13,G377,IF(H377&lt;Parámetros!$B$14,H377,IF(I377&lt;Parámetros!$B$15,I377,J377)))</f>
        <v>574</v>
      </c>
      <c r="L377" s="12"/>
      <c r="M377" s="12"/>
      <c r="N377" s="13" t="n">
        <f aca="false">IF(AND(ISNUMBER(M377),M377-Parámetros!$B$6&gt;=K377),M377-Parámetros!$B$6,K377)</f>
        <v>574</v>
      </c>
      <c r="O377" s="3" t="str">
        <f aca="false">IF(ISNUMBER(M377),N377/M377-1,"")</f>
        <v/>
      </c>
      <c r="P377" s="13" t="n">
        <f aca="false">VLOOKUP(N377,Parámetros!$A$13:$C$16,3,TRUE())</f>
        <v>0</v>
      </c>
      <c r="Q377" s="13" t="n">
        <f aca="false">IF(N377&gt;=Parámetros!$B$7,Parámetros!$B$8,0)</f>
        <v>0</v>
      </c>
      <c r="R377" s="13" t="n">
        <f aca="false">N377*(1-F377)-P377-Q377</f>
        <v>493.64</v>
      </c>
      <c r="S377" s="13" t="n">
        <f aca="false">R377-E377</f>
        <v>0.169999999999959</v>
      </c>
    </row>
    <row r="378" customFormat="false" ht="15" hidden="false" customHeight="false" outlineLevel="0" collapsed="false">
      <c r="A378" s="8" t="s">
        <v>4091</v>
      </c>
      <c r="B378" s="10" t="str">
        <f aca="false">'Layout Mercado Libre'!C378</f>
        <v>Koptin Azitromicina 500 mg 3 Tabletas</v>
      </c>
      <c r="C378" s="10" t="str">
        <f aca="false">IFERROR(LEFT('Layout Mercado Libre'!E378,FIND(" &gt; ",'Layout Mercado Libre'!E378)-1),"")</f>
        <v>Salud y Equipamiento Médico</v>
      </c>
      <c r="D378" s="12" t="n">
        <v>387.24</v>
      </c>
      <c r="E378" s="13" t="n">
        <f aca="false">D378+Parámetros!$B$5</f>
        <v>391.24</v>
      </c>
      <c r="F378" s="3" t="n">
        <f aca="false">IF(C378="",Parámetros!$B$9,IFERROR(VLOOKUP(C378,Parámetros!$A$20:$B$23,2,FALSE()),Parámetros!$B$9))</f>
        <v>0.14</v>
      </c>
      <c r="G378" s="13" t="n">
        <f aca="false">ROUNDUP((E378+Parámetros!$C$13)/(1-F378),0)</f>
        <v>484</v>
      </c>
      <c r="H378" s="13" t="n">
        <f aca="false">ROUNDUP((E378+Parámetros!$C$14)/(1-F378),0)</f>
        <v>490</v>
      </c>
      <c r="I378" s="13" t="n">
        <f aca="false">ROUNDUP((E378+Parámetros!$C$15)/(1-F378),0)</f>
        <v>498</v>
      </c>
      <c r="J378" s="13" t="n">
        <f aca="false">MAX(ROUNDUP((E378+Parámetros!$B$8)/(1-F378),0),Parámetros!$B$7)</f>
        <v>455</v>
      </c>
      <c r="K378" s="13" t="n">
        <f aca="false">IF(G378&lt;Parámetros!$B$13,G378,IF(H378&lt;Parámetros!$B$14,H378,IF(I378&lt;Parámetros!$B$15,I378,J378)))</f>
        <v>455</v>
      </c>
      <c r="L378" s="12"/>
      <c r="M378" s="12"/>
      <c r="N378" s="13" t="n">
        <f aca="false">IF(AND(ISNUMBER(M378),M378-Parámetros!$B$6&gt;=K378),M378-Parámetros!$B$6,K378)</f>
        <v>455</v>
      </c>
      <c r="O378" s="3" t="str">
        <f aca="false">IF(ISNUMBER(M378),N378/M378-1,"")</f>
        <v/>
      </c>
      <c r="P378" s="13" t="n">
        <f aca="false">VLOOKUP(N378,Parámetros!$A$13:$C$16,3,TRUE())</f>
        <v>0</v>
      </c>
      <c r="Q378" s="13" t="n">
        <f aca="false">IF(N378&gt;=Parámetros!$B$7,Parámetros!$B$8,0)</f>
        <v>0</v>
      </c>
      <c r="R378" s="13" t="n">
        <f aca="false">N378*(1-F378)-P378-Q378</f>
        <v>391.3</v>
      </c>
      <c r="S378" s="13" t="n">
        <f aca="false">R378-E378</f>
        <v>0.0600000000000023</v>
      </c>
    </row>
    <row r="379" customFormat="false" ht="15" hidden="false" customHeight="false" outlineLevel="0" collapsed="false">
      <c r="A379" s="8" t="s">
        <v>4099</v>
      </c>
      <c r="B379" s="10" t="str">
        <f aca="false">'Layout Mercado Libre'!C379</f>
        <v>Calzón Tena Pants Maxi Protect Ch/M Unisex 13 Piezas</v>
      </c>
      <c r="C379" s="10" t="str">
        <f aca="false">IFERROR(LEFT('Layout Mercado Libre'!E379,FIND(" &gt; ",'Layout Mercado Libre'!E379)-1),"")</f>
        <v>Salud y Equipamiento Médico</v>
      </c>
      <c r="D379" s="12" t="n">
        <v>144.77</v>
      </c>
      <c r="E379" s="13" t="n">
        <f aca="false">D379+Parámetros!$B$5</f>
        <v>148.77</v>
      </c>
      <c r="F379" s="3" t="n">
        <f aca="false">IF(C379="",Parámetros!$B$9,IFERROR(VLOOKUP(C379,Parámetros!$A$20:$B$23,2,FALSE()),Parámetros!$B$9))</f>
        <v>0.14</v>
      </c>
      <c r="G379" s="13" t="n">
        <f aca="false">ROUNDUP((E379+Parámetros!$C$13)/(1-F379),0)</f>
        <v>203</v>
      </c>
      <c r="H379" s="13" t="n">
        <f aca="false">ROUNDUP((E379+Parámetros!$C$14)/(1-F379),0)</f>
        <v>208</v>
      </c>
      <c r="I379" s="13" t="n">
        <f aca="false">ROUNDUP((E379+Parámetros!$C$15)/(1-F379),0)</f>
        <v>217</v>
      </c>
      <c r="J379" s="13" t="n">
        <f aca="false">MAX(ROUNDUP((E379+Parámetros!$B$8)/(1-F379),0),Parámetros!$B$7)</f>
        <v>299</v>
      </c>
      <c r="K379" s="13" t="n">
        <f aca="false">IF(G379&lt;Parámetros!$B$13,G379,IF(H379&lt;Parámetros!$B$14,H379,IF(I379&lt;Parámetros!$B$15,I379,J379)))</f>
        <v>217</v>
      </c>
      <c r="L379" s="12"/>
      <c r="M379" s="12"/>
      <c r="N379" s="13" t="n">
        <f aca="false">IF(AND(ISNUMBER(M379),M379-Parámetros!$B$6&gt;=K379),M379-Parámetros!$B$6,K379)</f>
        <v>217</v>
      </c>
      <c r="O379" s="3" t="str">
        <f aca="false">IF(ISNUMBER(M379),N379/M379-1,"")</f>
        <v/>
      </c>
      <c r="P379" s="13" t="n">
        <f aca="false">VLOOKUP(N379,Parámetros!$A$13:$C$16,3,TRUE())</f>
        <v>37</v>
      </c>
      <c r="Q379" s="13" t="n">
        <f aca="false">IF(N379&gt;=Parámetros!$B$7,Parámetros!$B$8,0)</f>
        <v>0</v>
      </c>
      <c r="R379" s="13" t="n">
        <f aca="false">N379*(1-F379)-P379-Q379</f>
        <v>149.62</v>
      </c>
      <c r="S379" s="13" t="n">
        <f aca="false">R379-E379</f>
        <v>0.849999999999994</v>
      </c>
    </row>
    <row r="380" customFormat="false" ht="15" hidden="false" customHeight="false" outlineLevel="0" collapsed="false">
      <c r="A380" s="8" t="s">
        <v>4109</v>
      </c>
      <c r="B380" s="10" t="str">
        <f aca="false">'Layout Mercado Libre'!C380</f>
        <v>Lurmivi Tinidazol Clindamicina Fluconazol 4 Tabletas</v>
      </c>
      <c r="C380" s="10" t="str">
        <f aca="false">IFERROR(LEFT('Layout Mercado Libre'!E380,FIND(" &gt; ",'Layout Mercado Libre'!E380)-1),"")</f>
        <v>Salud y Equipamiento Médico</v>
      </c>
      <c r="D380" s="12" t="n">
        <v>701.5</v>
      </c>
      <c r="E380" s="13" t="n">
        <f aca="false">D380+Parámetros!$B$5</f>
        <v>705.5</v>
      </c>
      <c r="F380" s="3" t="n">
        <f aca="false">IF(C380="",Parámetros!$B$9,IFERROR(VLOOKUP(C380,Parámetros!$A$20:$B$23,2,FALSE()),Parámetros!$B$9))</f>
        <v>0.14</v>
      </c>
      <c r="G380" s="13" t="n">
        <f aca="false">ROUNDUP((E380+Parámetros!$C$13)/(1-F380),0)</f>
        <v>850</v>
      </c>
      <c r="H380" s="13" t="n">
        <f aca="false">ROUNDUP((E380+Parámetros!$C$14)/(1-F380),0)</f>
        <v>856</v>
      </c>
      <c r="I380" s="13" t="n">
        <f aca="false">ROUNDUP((E380+Parámetros!$C$15)/(1-F380),0)</f>
        <v>864</v>
      </c>
      <c r="J380" s="13" t="n">
        <f aca="false">MAX(ROUNDUP((E380+Parámetros!$B$8)/(1-F380),0),Parámetros!$B$7)</f>
        <v>821</v>
      </c>
      <c r="K380" s="13" t="n">
        <f aca="false">IF(G380&lt;Parámetros!$B$13,G380,IF(H380&lt;Parámetros!$B$14,H380,IF(I380&lt;Parámetros!$B$15,I380,J380)))</f>
        <v>821</v>
      </c>
      <c r="L380" s="12"/>
      <c r="M380" s="12"/>
      <c r="N380" s="13" t="n">
        <f aca="false">IF(AND(ISNUMBER(M380),M380-Parámetros!$B$6&gt;=K380),M380-Parámetros!$B$6,K380)</f>
        <v>821</v>
      </c>
      <c r="O380" s="3" t="str">
        <f aca="false">IF(ISNUMBER(M380),N380/M380-1,"")</f>
        <v/>
      </c>
      <c r="P380" s="13" t="n">
        <f aca="false">VLOOKUP(N380,Parámetros!$A$13:$C$16,3,TRUE())</f>
        <v>0</v>
      </c>
      <c r="Q380" s="13" t="n">
        <f aca="false">IF(N380&gt;=Parámetros!$B$7,Parámetros!$B$8,0)</f>
        <v>0</v>
      </c>
      <c r="R380" s="13" t="n">
        <f aca="false">N380*(1-F380)-P380-Q380</f>
        <v>706.06</v>
      </c>
      <c r="S380" s="13" t="n">
        <f aca="false">R380-E380</f>
        <v>0.559999999999945</v>
      </c>
    </row>
    <row r="381" customFormat="false" ht="15" hidden="false" customHeight="false" outlineLevel="0" collapsed="false">
      <c r="A381" s="8" t="s">
        <v>4118</v>
      </c>
      <c r="B381" s="10" t="str">
        <f aca="false">'Layout Mercado Libre'!C381</f>
        <v>Hidrasec Racecadotrilo 10 mg Granulado 18 Sobres</v>
      </c>
      <c r="C381" s="10" t="str">
        <f aca="false">IFERROR(LEFT('Layout Mercado Libre'!E381,FIND(" &gt; ",'Layout Mercado Libre'!E381)-1),"")</f>
        <v>Salud y Equipamiento Médico</v>
      </c>
      <c r="D381" s="12" t="n">
        <v>198.92</v>
      </c>
      <c r="E381" s="13" t="n">
        <f aca="false">D381+Parámetros!$B$5</f>
        <v>202.92</v>
      </c>
      <c r="F381" s="3" t="n">
        <f aca="false">IF(C381="",Parámetros!$B$9,IFERROR(VLOOKUP(C381,Parámetros!$A$20:$B$23,2,FALSE()),Parámetros!$B$9))</f>
        <v>0.14</v>
      </c>
      <c r="G381" s="13" t="n">
        <f aca="false">ROUNDUP((E381+Parámetros!$C$13)/(1-F381),0)</f>
        <v>266</v>
      </c>
      <c r="H381" s="13" t="n">
        <f aca="false">ROUNDUP((E381+Parámetros!$C$14)/(1-F381),0)</f>
        <v>271</v>
      </c>
      <c r="I381" s="13" t="n">
        <f aca="false">ROUNDUP((E381+Parámetros!$C$15)/(1-F381),0)</f>
        <v>279</v>
      </c>
      <c r="J381" s="13" t="n">
        <f aca="false">MAX(ROUNDUP((E381+Parámetros!$B$8)/(1-F381),0),Parámetros!$B$7)</f>
        <v>299</v>
      </c>
      <c r="K381" s="13" t="n">
        <f aca="false">IF(G381&lt;Parámetros!$B$13,G381,IF(H381&lt;Parámetros!$B$14,H381,IF(I381&lt;Parámetros!$B$15,I381,J381)))</f>
        <v>279</v>
      </c>
      <c r="L381" s="12"/>
      <c r="M381" s="12"/>
      <c r="N381" s="13" t="n">
        <f aca="false">IF(AND(ISNUMBER(M381),M381-Parámetros!$B$6&gt;=K381),M381-Parámetros!$B$6,K381)</f>
        <v>279</v>
      </c>
      <c r="O381" s="3" t="str">
        <f aca="false">IF(ISNUMBER(M381),N381/M381-1,"")</f>
        <v/>
      </c>
      <c r="P381" s="13" t="n">
        <f aca="false">VLOOKUP(N381,Parámetros!$A$13:$C$16,3,TRUE())</f>
        <v>37</v>
      </c>
      <c r="Q381" s="13" t="n">
        <f aca="false">IF(N381&gt;=Parámetros!$B$7,Parámetros!$B$8,0)</f>
        <v>0</v>
      </c>
      <c r="R381" s="13" t="n">
        <f aca="false">N381*(1-F381)-P381-Q381</f>
        <v>202.94</v>
      </c>
      <c r="S381" s="13" t="n">
        <f aca="false">R381-E381</f>
        <v>0.0200000000000102</v>
      </c>
    </row>
    <row r="382" customFormat="false" ht="15" hidden="false" customHeight="false" outlineLevel="0" collapsed="false">
      <c r="A382" s="8" t="s">
        <v>4126</v>
      </c>
      <c r="B382" s="10" t="str">
        <f aca="false">'Layout Mercado Libre'!C382</f>
        <v>Pranosine Metisoprinol 500 mg 20 Tabletas</v>
      </c>
      <c r="C382" s="10" t="str">
        <f aca="false">IFERROR(LEFT('Layout Mercado Libre'!E382,FIND(" &gt; ",'Layout Mercado Libre'!E382)-1),"")</f>
        <v>Salud y Equipamiento Médico</v>
      </c>
      <c r="D382" s="12" t="n">
        <v>497.03</v>
      </c>
      <c r="E382" s="13" t="n">
        <f aca="false">D382+Parámetros!$B$5</f>
        <v>501.03</v>
      </c>
      <c r="F382" s="3" t="n">
        <f aca="false">IF(C382="",Parámetros!$B$9,IFERROR(VLOOKUP(C382,Parámetros!$A$20:$B$23,2,FALSE()),Parámetros!$B$9))</f>
        <v>0.14</v>
      </c>
      <c r="G382" s="13" t="n">
        <f aca="false">ROUNDUP((E382+Parámetros!$C$13)/(1-F382),0)</f>
        <v>612</v>
      </c>
      <c r="H382" s="13" t="n">
        <f aca="false">ROUNDUP((E382+Parámetros!$C$14)/(1-F382),0)</f>
        <v>618</v>
      </c>
      <c r="I382" s="13" t="n">
        <f aca="false">ROUNDUP((E382+Parámetros!$C$15)/(1-F382),0)</f>
        <v>626</v>
      </c>
      <c r="J382" s="13" t="n">
        <f aca="false">MAX(ROUNDUP((E382+Parámetros!$B$8)/(1-F382),0),Parámetros!$B$7)</f>
        <v>583</v>
      </c>
      <c r="K382" s="13" t="n">
        <f aca="false">IF(G382&lt;Parámetros!$B$13,G382,IF(H382&lt;Parámetros!$B$14,H382,IF(I382&lt;Parámetros!$B$15,I382,J382)))</f>
        <v>583</v>
      </c>
      <c r="L382" s="12"/>
      <c r="M382" s="12"/>
      <c r="N382" s="13" t="n">
        <f aca="false">IF(AND(ISNUMBER(M382),M382-Parámetros!$B$6&gt;=K382),M382-Parámetros!$B$6,K382)</f>
        <v>583</v>
      </c>
      <c r="O382" s="3" t="str">
        <f aca="false">IF(ISNUMBER(M382),N382/M382-1,"")</f>
        <v/>
      </c>
      <c r="P382" s="13" t="n">
        <f aca="false">VLOOKUP(N382,Parámetros!$A$13:$C$16,3,TRUE())</f>
        <v>0</v>
      </c>
      <c r="Q382" s="13" t="n">
        <f aca="false">IF(N382&gt;=Parámetros!$B$7,Parámetros!$B$8,0)</f>
        <v>0</v>
      </c>
      <c r="R382" s="13" t="n">
        <f aca="false">N382*(1-F382)-P382-Q382</f>
        <v>501.38</v>
      </c>
      <c r="S382" s="13" t="n">
        <f aca="false">R382-E382</f>
        <v>0.350000000000023</v>
      </c>
    </row>
    <row r="383" customFormat="false" ht="15" hidden="false" customHeight="false" outlineLevel="0" collapsed="false">
      <c r="A383" s="8" t="s">
        <v>4133</v>
      </c>
      <c r="B383" s="10" t="str">
        <f aca="false">'Layout Mercado Libre'!C383</f>
        <v>Cepillo Dental Colgate Premier Clean Caja con 6 Piezas</v>
      </c>
      <c r="C383" s="10" t="str">
        <f aca="false">IFERROR(LEFT('Layout Mercado Libre'!E383,FIND(" &gt; ",'Layout Mercado Libre'!E383)-1),"")</f>
        <v>Belleza y Cuidado Personal</v>
      </c>
      <c r="D383" s="12" t="n">
        <v>55.38</v>
      </c>
      <c r="E383" s="13" t="n">
        <f aca="false">D383+Parámetros!$B$5</f>
        <v>59.38</v>
      </c>
      <c r="F383" s="3" t="n">
        <f aca="false">IF(C383="",Parámetros!$B$9,IFERROR(VLOOKUP(C383,Parámetros!$A$20:$B$23,2,FALSE()),Parámetros!$B$9))</f>
        <v>0.14</v>
      </c>
      <c r="G383" s="13" t="n">
        <f aca="false">ROUNDUP((E383+Parámetros!$C$13)/(1-F383),0)</f>
        <v>99</v>
      </c>
      <c r="H383" s="13" t="n">
        <f aca="false">ROUNDUP((E383+Parámetros!$C$14)/(1-F383),0)</f>
        <v>104</v>
      </c>
      <c r="I383" s="13" t="n">
        <f aca="false">ROUNDUP((E383+Parámetros!$C$15)/(1-F383),0)</f>
        <v>113</v>
      </c>
      <c r="J383" s="13" t="n">
        <f aca="false">MAX(ROUNDUP((E383+Parámetros!$B$8)/(1-F383),0),Parámetros!$B$7)</f>
        <v>299</v>
      </c>
      <c r="K383" s="13" t="n">
        <f aca="false">IF(G383&lt;Parámetros!$B$13,G383,IF(H383&lt;Parámetros!$B$14,H383,IF(I383&lt;Parámetros!$B$15,I383,J383)))</f>
        <v>104</v>
      </c>
      <c r="L383" s="12"/>
      <c r="M383" s="12"/>
      <c r="N383" s="13" t="n">
        <f aca="false">IF(AND(ISNUMBER(M383),M383-Parámetros!$B$6&gt;=K383),M383-Parámetros!$B$6,K383)</f>
        <v>104</v>
      </c>
      <c r="O383" s="3" t="str">
        <f aca="false">IF(ISNUMBER(M383),N383/M383-1,"")</f>
        <v/>
      </c>
      <c r="P383" s="13" t="n">
        <f aca="false">VLOOKUP(N383,Parámetros!$A$13:$C$16,3,TRUE())</f>
        <v>30</v>
      </c>
      <c r="Q383" s="13" t="n">
        <f aca="false">IF(N383&gt;=Parámetros!$B$7,Parámetros!$B$8,0)</f>
        <v>0</v>
      </c>
      <c r="R383" s="13" t="n">
        <f aca="false">N383*(1-F383)-P383-Q383</f>
        <v>59.44</v>
      </c>
      <c r="S383" s="13" t="n">
        <f aca="false">R383-E383</f>
        <v>0.0599999999999952</v>
      </c>
    </row>
    <row r="384" customFormat="false" ht="15" hidden="false" customHeight="false" outlineLevel="0" collapsed="false">
      <c r="A384" s="8" t="s">
        <v>4145</v>
      </c>
      <c r="B384" s="10" t="str">
        <f aca="false">'Layout Mercado Libre'!C384</f>
        <v>ADerogyl Vitaminas A, C y D 5 Ampolletas de 3 ml</v>
      </c>
      <c r="C384" s="10" t="str">
        <f aca="false">IFERROR(LEFT('Layout Mercado Libre'!E384,FIND(" &gt; ",'Layout Mercado Libre'!E384)-1),"")</f>
        <v>Salud y Equipamiento Médico</v>
      </c>
      <c r="D384" s="12" t="n">
        <v>116</v>
      </c>
      <c r="E384" s="13" t="n">
        <f aca="false">D384+Parámetros!$B$5</f>
        <v>120</v>
      </c>
      <c r="F384" s="3" t="n">
        <f aca="false">IF(C384="",Parámetros!$B$9,IFERROR(VLOOKUP(C384,Parámetros!$A$20:$B$23,2,FALSE()),Parámetros!$B$9))</f>
        <v>0.14</v>
      </c>
      <c r="G384" s="13" t="n">
        <f aca="false">ROUNDUP((E384+Parámetros!$C$13)/(1-F384),0)</f>
        <v>169</v>
      </c>
      <c r="H384" s="13" t="n">
        <f aca="false">ROUNDUP((E384+Parámetros!$C$14)/(1-F384),0)</f>
        <v>175</v>
      </c>
      <c r="I384" s="13" t="n">
        <f aca="false">ROUNDUP((E384+Parámetros!$C$15)/(1-F384),0)</f>
        <v>183</v>
      </c>
      <c r="J384" s="13" t="n">
        <f aca="false">MAX(ROUNDUP((E384+Parámetros!$B$8)/(1-F384),0),Parámetros!$B$7)</f>
        <v>299</v>
      </c>
      <c r="K384" s="13" t="n">
        <f aca="false">IF(G384&lt;Parámetros!$B$13,G384,IF(H384&lt;Parámetros!$B$14,H384,IF(I384&lt;Parámetros!$B$15,I384,J384)))</f>
        <v>183</v>
      </c>
      <c r="L384" s="12"/>
      <c r="M384" s="12"/>
      <c r="N384" s="13" t="n">
        <f aca="false">IF(AND(ISNUMBER(M384),M384-Parámetros!$B$6&gt;=K384),M384-Parámetros!$B$6,K384)</f>
        <v>183</v>
      </c>
      <c r="O384" s="3" t="str">
        <f aca="false">IF(ISNUMBER(M384),N384/M384-1,"")</f>
        <v/>
      </c>
      <c r="P384" s="13" t="n">
        <f aca="false">VLOOKUP(N384,Parámetros!$A$13:$C$16,3,TRUE())</f>
        <v>37</v>
      </c>
      <c r="Q384" s="13" t="n">
        <f aca="false">IF(N384&gt;=Parámetros!$B$7,Parámetros!$B$8,0)</f>
        <v>0</v>
      </c>
      <c r="R384" s="13" t="n">
        <f aca="false">N384*(1-F384)-P384-Q384</f>
        <v>120.38</v>
      </c>
      <c r="S384" s="13" t="n">
        <f aca="false">R384-E384</f>
        <v>0.379999999999995</v>
      </c>
    </row>
    <row r="385" customFormat="false" ht="15" hidden="false" customHeight="false" outlineLevel="0" collapsed="false">
      <c r="A385" s="8" t="s">
        <v>4156</v>
      </c>
      <c r="B385" s="10" t="str">
        <f aca="false">'Layout Mercado Libre'!C385</f>
        <v>Trazidex Ofteno Tobramicina 3 mg Dexametasona 1 mg 5 ml</v>
      </c>
      <c r="C385" s="10" t="str">
        <f aca="false">IFERROR(LEFT('Layout Mercado Libre'!E385,FIND(" &gt; ",'Layout Mercado Libre'!E385)-1),"")</f>
        <v>Salud y Equipamiento Médico</v>
      </c>
      <c r="D385" s="12" t="n">
        <v>473.6</v>
      </c>
      <c r="E385" s="13" t="n">
        <f aca="false">D385+Parámetros!$B$5</f>
        <v>477.6</v>
      </c>
      <c r="F385" s="3" t="n">
        <f aca="false">IF(C385="",Parámetros!$B$9,IFERROR(VLOOKUP(C385,Parámetros!$A$20:$B$23,2,FALSE()),Parámetros!$B$9))</f>
        <v>0.14</v>
      </c>
      <c r="G385" s="13" t="n">
        <f aca="false">ROUNDUP((E385+Parámetros!$C$13)/(1-F385),0)</f>
        <v>585</v>
      </c>
      <c r="H385" s="13" t="n">
        <f aca="false">ROUNDUP((E385+Parámetros!$C$14)/(1-F385),0)</f>
        <v>591</v>
      </c>
      <c r="I385" s="13" t="n">
        <f aca="false">ROUNDUP((E385+Parámetros!$C$15)/(1-F385),0)</f>
        <v>599</v>
      </c>
      <c r="J385" s="13" t="n">
        <f aca="false">MAX(ROUNDUP((E385+Parámetros!$B$8)/(1-F385),0),Parámetros!$B$7)</f>
        <v>556</v>
      </c>
      <c r="K385" s="13" t="n">
        <f aca="false">IF(G385&lt;Parámetros!$B$13,G385,IF(H385&lt;Parámetros!$B$14,H385,IF(I385&lt;Parámetros!$B$15,I385,J385)))</f>
        <v>556</v>
      </c>
      <c r="L385" s="12"/>
      <c r="M385" s="12"/>
      <c r="N385" s="13" t="n">
        <f aca="false">IF(AND(ISNUMBER(M385),M385-Parámetros!$B$6&gt;=K385),M385-Parámetros!$B$6,K385)</f>
        <v>556</v>
      </c>
      <c r="O385" s="3" t="str">
        <f aca="false">IF(ISNUMBER(M385),N385/M385-1,"")</f>
        <v/>
      </c>
      <c r="P385" s="13" t="n">
        <f aca="false">VLOOKUP(N385,Parámetros!$A$13:$C$16,3,TRUE())</f>
        <v>0</v>
      </c>
      <c r="Q385" s="13" t="n">
        <f aca="false">IF(N385&gt;=Parámetros!$B$7,Parámetros!$B$8,0)</f>
        <v>0</v>
      </c>
      <c r="R385" s="13" t="n">
        <f aca="false">N385*(1-F385)-P385-Q385</f>
        <v>478.16</v>
      </c>
      <c r="S385" s="13" t="n">
        <f aca="false">R385-E385</f>
        <v>0.559999999999945</v>
      </c>
    </row>
    <row r="386" customFormat="false" ht="15" hidden="false" customHeight="false" outlineLevel="0" collapsed="false">
      <c r="A386" s="8" t="s">
        <v>4168</v>
      </c>
      <c r="B386" s="10" t="str">
        <f aca="false">'Layout Mercado Libre'!C386</f>
        <v>Shampoo Herklin Clásico Fenotrina 0.2% Antipiojos 120 ml</v>
      </c>
      <c r="C386" s="10" t="str">
        <f aca="false">IFERROR(LEFT('Layout Mercado Libre'!E386,FIND(" &gt; ",'Layout Mercado Libre'!E386)-1),"")</f>
        <v>Salud y Equipamiento Médico</v>
      </c>
      <c r="D386" s="12" t="n">
        <v>122</v>
      </c>
      <c r="E386" s="13" t="n">
        <f aca="false">D386+Parámetros!$B$5</f>
        <v>126</v>
      </c>
      <c r="F386" s="3" t="n">
        <f aca="false">IF(C386="",Parámetros!$B$9,IFERROR(VLOOKUP(C386,Parámetros!$A$20:$B$23,2,FALSE()),Parámetros!$B$9))</f>
        <v>0.14</v>
      </c>
      <c r="G386" s="13" t="n">
        <f aca="false">ROUNDUP((E386+Parámetros!$C$13)/(1-F386),0)</f>
        <v>176</v>
      </c>
      <c r="H386" s="13" t="n">
        <f aca="false">ROUNDUP((E386+Parámetros!$C$14)/(1-F386),0)</f>
        <v>182</v>
      </c>
      <c r="I386" s="13" t="n">
        <f aca="false">ROUNDUP((E386+Parámetros!$C$15)/(1-F386),0)</f>
        <v>190</v>
      </c>
      <c r="J386" s="13" t="n">
        <f aca="false">MAX(ROUNDUP((E386+Parámetros!$B$8)/(1-F386),0),Parámetros!$B$7)</f>
        <v>299</v>
      </c>
      <c r="K386" s="13" t="n">
        <f aca="false">IF(G386&lt;Parámetros!$B$13,G386,IF(H386&lt;Parámetros!$B$14,H386,IF(I386&lt;Parámetros!$B$15,I386,J386)))</f>
        <v>190</v>
      </c>
      <c r="L386" s="12"/>
      <c r="M386" s="12"/>
      <c r="N386" s="13" t="n">
        <f aca="false">IF(AND(ISNUMBER(M386),M386-Parámetros!$B$6&gt;=K386),M386-Parámetros!$B$6,K386)</f>
        <v>190</v>
      </c>
      <c r="O386" s="3" t="str">
        <f aca="false">IF(ISNUMBER(M386),N386/M386-1,"")</f>
        <v/>
      </c>
      <c r="P386" s="13" t="n">
        <f aca="false">VLOOKUP(N386,Parámetros!$A$13:$C$16,3,TRUE())</f>
        <v>37</v>
      </c>
      <c r="Q386" s="13" t="n">
        <f aca="false">IF(N386&gt;=Parámetros!$B$7,Parámetros!$B$8,0)</f>
        <v>0</v>
      </c>
      <c r="R386" s="13" t="n">
        <f aca="false">N386*(1-F386)-P386-Q386</f>
        <v>126.4</v>
      </c>
      <c r="S386" s="13" t="n">
        <f aca="false">R386-E386</f>
        <v>0.400000000000006</v>
      </c>
    </row>
    <row r="387" customFormat="false" ht="15" hidden="false" customHeight="false" outlineLevel="0" collapsed="false">
      <c r="A387" s="8" t="s">
        <v>4182</v>
      </c>
      <c r="B387" s="10" t="str">
        <f aca="false">'Layout Mercado Libre'!C387</f>
        <v>Kit de Ortodoncia GUM Orthodontic 6 Piezas</v>
      </c>
      <c r="C387" s="10" t="str">
        <f aca="false">IFERROR(LEFT('Layout Mercado Libre'!E387,FIND(" &gt; ",'Layout Mercado Libre'!E387)-1),"")</f>
        <v>Belleza y Cuidado Personal</v>
      </c>
      <c r="D387" s="12" t="n">
        <v>112.09</v>
      </c>
      <c r="E387" s="13" t="n">
        <f aca="false">D387+Parámetros!$B$5</f>
        <v>116.09</v>
      </c>
      <c r="F387" s="3" t="n">
        <f aca="false">IF(C387="",Parámetros!$B$9,IFERROR(VLOOKUP(C387,Parámetros!$A$20:$B$23,2,FALSE()),Parámetros!$B$9))</f>
        <v>0.14</v>
      </c>
      <c r="G387" s="13" t="n">
        <f aca="false">ROUNDUP((E387+Parámetros!$C$13)/(1-F387),0)</f>
        <v>165</v>
      </c>
      <c r="H387" s="13" t="n">
        <f aca="false">ROUNDUP((E387+Parámetros!$C$14)/(1-F387),0)</f>
        <v>170</v>
      </c>
      <c r="I387" s="13" t="n">
        <f aca="false">ROUNDUP((E387+Parámetros!$C$15)/(1-F387),0)</f>
        <v>179</v>
      </c>
      <c r="J387" s="13" t="n">
        <f aca="false">MAX(ROUNDUP((E387+Parámetros!$B$8)/(1-F387),0),Parámetros!$B$7)</f>
        <v>299</v>
      </c>
      <c r="K387" s="13" t="n">
        <f aca="false">IF(G387&lt;Parámetros!$B$13,G387,IF(H387&lt;Parámetros!$B$14,H387,IF(I387&lt;Parámetros!$B$15,I387,J387)))</f>
        <v>179</v>
      </c>
      <c r="L387" s="12"/>
      <c r="M387" s="12"/>
      <c r="N387" s="13" t="n">
        <f aca="false">IF(AND(ISNUMBER(M387),M387-Parámetros!$B$6&gt;=K387),M387-Parámetros!$B$6,K387)</f>
        <v>179</v>
      </c>
      <c r="O387" s="3" t="str">
        <f aca="false">IF(ISNUMBER(M387),N387/M387-1,"")</f>
        <v/>
      </c>
      <c r="P387" s="13" t="n">
        <f aca="false">VLOOKUP(N387,Parámetros!$A$13:$C$16,3,TRUE())</f>
        <v>37</v>
      </c>
      <c r="Q387" s="13" t="n">
        <f aca="false">IF(N387&gt;=Parámetros!$B$7,Parámetros!$B$8,0)</f>
        <v>0</v>
      </c>
      <c r="R387" s="13" t="n">
        <f aca="false">N387*(1-F387)-P387-Q387</f>
        <v>116.94</v>
      </c>
      <c r="S387" s="13" t="n">
        <f aca="false">R387-E387</f>
        <v>0.849999999999994</v>
      </c>
    </row>
    <row r="388" customFormat="false" ht="15" hidden="false" customHeight="false" outlineLevel="0" collapsed="false">
      <c r="A388" s="8" t="s">
        <v>4194</v>
      </c>
      <c r="B388" s="10" t="str">
        <f aca="false">'Layout Mercado Libre'!C388</f>
        <v>Toallitas Húmedas Diapro con Manzanilla XG 49 Piezas</v>
      </c>
      <c r="C388" s="10" t="str">
        <f aca="false">IFERROR(LEFT('Layout Mercado Libre'!E388,FIND(" &gt; ",'Layout Mercado Libre'!E388)-1),"")</f>
        <v>Belleza y Cuidado Personal</v>
      </c>
      <c r="D388" s="12" t="n">
        <v>26.79</v>
      </c>
      <c r="E388" s="13" t="n">
        <f aca="false">D388+Parámetros!$B$5</f>
        <v>30.79</v>
      </c>
      <c r="F388" s="3" t="n">
        <f aca="false">IF(C388="",Parámetros!$B$9,IFERROR(VLOOKUP(C388,Parámetros!$A$20:$B$23,2,FALSE()),Parámetros!$B$9))</f>
        <v>0.14</v>
      </c>
      <c r="G388" s="13" t="n">
        <f aca="false">ROUNDUP((E388+Parámetros!$C$13)/(1-F388),0)</f>
        <v>65</v>
      </c>
      <c r="H388" s="13" t="n">
        <f aca="false">ROUNDUP((E388+Parámetros!$C$14)/(1-F388),0)</f>
        <v>71</v>
      </c>
      <c r="I388" s="13" t="n">
        <f aca="false">ROUNDUP((E388+Parámetros!$C$15)/(1-F388),0)</f>
        <v>79</v>
      </c>
      <c r="J388" s="13" t="n">
        <f aca="false">MAX(ROUNDUP((E388+Parámetros!$B$8)/(1-F388),0),Parámetros!$B$7)</f>
        <v>299</v>
      </c>
      <c r="K388" s="13" t="n">
        <f aca="false">IF(G388&lt;Parámetros!$B$13,G388,IF(H388&lt;Parámetros!$B$14,H388,IF(I388&lt;Parámetros!$B$15,I388,J388)))</f>
        <v>65</v>
      </c>
      <c r="L388" s="12"/>
      <c r="M388" s="12"/>
      <c r="N388" s="13" t="n">
        <f aca="false">IF(AND(ISNUMBER(M388),M388-Parámetros!$B$6&gt;=K388),M388-Parámetros!$B$6,K388)</f>
        <v>65</v>
      </c>
      <c r="O388" s="3" t="str">
        <f aca="false">IF(ISNUMBER(M388),N388/M388-1,"")</f>
        <v/>
      </c>
      <c r="P388" s="13" t="n">
        <f aca="false">VLOOKUP(N388,Parámetros!$A$13:$C$16,3,TRUE())</f>
        <v>25</v>
      </c>
      <c r="Q388" s="13" t="n">
        <f aca="false">IF(N388&gt;=Parámetros!$B$7,Parámetros!$B$8,0)</f>
        <v>0</v>
      </c>
      <c r="R388" s="13" t="n">
        <f aca="false">N388*(1-F388)-P388-Q388</f>
        <v>30.9</v>
      </c>
      <c r="S388" s="13" t="n">
        <f aca="false">R388-E388</f>
        <v>0.109999999999999</v>
      </c>
    </row>
    <row r="389" customFormat="false" ht="15" hidden="false" customHeight="false" outlineLevel="0" collapsed="false">
      <c r="A389" s="8" t="s">
        <v>4203</v>
      </c>
      <c r="B389" s="10" t="str">
        <f aca="false">'Layout Mercado Libre'!C389</f>
        <v>Evra Parche Anticonceptivo Norelgestromina 3 Parches</v>
      </c>
      <c r="C389" s="10" t="str">
        <f aca="false">IFERROR(LEFT('Layout Mercado Libre'!E389,FIND(" &gt; ",'Layout Mercado Libre'!E389)-1),"")</f>
        <v>Salud y Equipamiento Médico</v>
      </c>
      <c r="D389" s="12" t="n">
        <v>439.4</v>
      </c>
      <c r="E389" s="13" t="n">
        <f aca="false">D389+Parámetros!$B$5</f>
        <v>443.4</v>
      </c>
      <c r="F389" s="3" t="n">
        <f aca="false">IF(C389="",Parámetros!$B$9,IFERROR(VLOOKUP(C389,Parámetros!$A$20:$B$23,2,FALSE()),Parámetros!$B$9))</f>
        <v>0.14</v>
      </c>
      <c r="G389" s="13" t="n">
        <f aca="false">ROUNDUP((E389+Parámetros!$C$13)/(1-F389),0)</f>
        <v>545</v>
      </c>
      <c r="H389" s="13" t="n">
        <f aca="false">ROUNDUP((E389+Parámetros!$C$14)/(1-F389),0)</f>
        <v>551</v>
      </c>
      <c r="I389" s="13" t="n">
        <f aca="false">ROUNDUP((E389+Parámetros!$C$15)/(1-F389),0)</f>
        <v>559</v>
      </c>
      <c r="J389" s="13" t="n">
        <f aca="false">MAX(ROUNDUP((E389+Parámetros!$B$8)/(1-F389),0),Parámetros!$B$7)</f>
        <v>516</v>
      </c>
      <c r="K389" s="13" t="n">
        <f aca="false">IF(G389&lt;Parámetros!$B$13,G389,IF(H389&lt;Parámetros!$B$14,H389,IF(I389&lt;Parámetros!$B$15,I389,J389)))</f>
        <v>516</v>
      </c>
      <c r="L389" s="12"/>
      <c r="M389" s="12"/>
      <c r="N389" s="13" t="n">
        <f aca="false">IF(AND(ISNUMBER(M389),M389-Parámetros!$B$6&gt;=K389),M389-Parámetros!$B$6,K389)</f>
        <v>516</v>
      </c>
      <c r="O389" s="3" t="str">
        <f aca="false">IF(ISNUMBER(M389),N389/M389-1,"")</f>
        <v/>
      </c>
      <c r="P389" s="13" t="n">
        <f aca="false">VLOOKUP(N389,Parámetros!$A$13:$C$16,3,TRUE())</f>
        <v>0</v>
      </c>
      <c r="Q389" s="13" t="n">
        <f aca="false">IF(N389&gt;=Parámetros!$B$7,Parámetros!$B$8,0)</f>
        <v>0</v>
      </c>
      <c r="R389" s="13" t="n">
        <f aca="false">N389*(1-F389)-P389-Q389</f>
        <v>443.76</v>
      </c>
      <c r="S389" s="13" t="n">
        <f aca="false">R389-E389</f>
        <v>0.360000000000014</v>
      </c>
    </row>
    <row r="390" customFormat="false" ht="15" hidden="false" customHeight="false" outlineLevel="0" collapsed="false">
      <c r="A390" s="8" t="s">
        <v>4218</v>
      </c>
      <c r="B390" s="10" t="str">
        <f aca="false">'Layout Mercado Libre'!C390</f>
        <v>Tempra Paracetamol 500 mg 20 Tabletas</v>
      </c>
      <c r="C390" s="10" t="str">
        <f aca="false">IFERROR(LEFT('Layout Mercado Libre'!E390,FIND(" &gt; ",'Layout Mercado Libre'!E390)-1),"")</f>
        <v>Salud y Equipamiento Médico</v>
      </c>
      <c r="D390" s="12" t="n">
        <v>92.67</v>
      </c>
      <c r="E390" s="13" t="n">
        <f aca="false">D390+Parámetros!$B$5</f>
        <v>96.67</v>
      </c>
      <c r="F390" s="3" t="n">
        <f aca="false">IF(C390="",Parámetros!$B$9,IFERROR(VLOOKUP(C390,Parámetros!$A$20:$B$23,2,FALSE()),Parámetros!$B$9))</f>
        <v>0.14</v>
      </c>
      <c r="G390" s="13" t="n">
        <f aca="false">ROUNDUP((E390+Parámetros!$C$13)/(1-F390),0)</f>
        <v>142</v>
      </c>
      <c r="H390" s="13" t="n">
        <f aca="false">ROUNDUP((E390+Parámetros!$C$14)/(1-F390),0)</f>
        <v>148</v>
      </c>
      <c r="I390" s="13" t="n">
        <f aca="false">ROUNDUP((E390+Parámetros!$C$15)/(1-F390),0)</f>
        <v>156</v>
      </c>
      <c r="J390" s="13" t="n">
        <f aca="false">MAX(ROUNDUP((E390+Parámetros!$B$8)/(1-F390),0),Parámetros!$B$7)</f>
        <v>299</v>
      </c>
      <c r="K390" s="13" t="n">
        <f aca="false">IF(G390&lt;Parámetros!$B$13,G390,IF(H390&lt;Parámetros!$B$14,H390,IF(I390&lt;Parámetros!$B$15,I390,J390)))</f>
        <v>148</v>
      </c>
      <c r="L390" s="12"/>
      <c r="M390" s="12"/>
      <c r="N390" s="13" t="n">
        <f aca="false">IF(AND(ISNUMBER(M390),M390-Parámetros!$B$6&gt;=K390),M390-Parámetros!$B$6,K390)</f>
        <v>148</v>
      </c>
      <c r="O390" s="3" t="str">
        <f aca="false">IF(ISNUMBER(M390),N390/M390-1,"")</f>
        <v/>
      </c>
      <c r="P390" s="13" t="n">
        <f aca="false">VLOOKUP(N390,Parámetros!$A$13:$C$16,3,TRUE())</f>
        <v>30</v>
      </c>
      <c r="Q390" s="13" t="n">
        <f aca="false">IF(N390&gt;=Parámetros!$B$7,Parámetros!$B$8,0)</f>
        <v>0</v>
      </c>
      <c r="R390" s="13" t="n">
        <f aca="false">N390*(1-F390)-P390-Q390</f>
        <v>97.28</v>
      </c>
      <c r="S390" s="13" t="n">
        <f aca="false">R390-E390</f>
        <v>0.609999999999999</v>
      </c>
    </row>
    <row r="391" customFormat="false" ht="15" hidden="false" customHeight="false" outlineLevel="0" collapsed="false">
      <c r="A391" s="8" t="s">
        <v>4225</v>
      </c>
      <c r="B391" s="10" t="str">
        <f aca="false">'Layout Mercado Libre'!C391</f>
        <v>Provera Medroxiprogesterona 10 mg 10 Tabletas</v>
      </c>
      <c r="C391" s="10" t="str">
        <f aca="false">IFERROR(LEFT('Layout Mercado Libre'!E391,FIND(" &gt; ",'Layout Mercado Libre'!E391)-1),"")</f>
        <v>Salud y Equipamiento Médico</v>
      </c>
      <c r="D391" s="12" t="n">
        <v>244.26</v>
      </c>
      <c r="E391" s="13" t="n">
        <f aca="false">D391+Parámetros!$B$5</f>
        <v>248.26</v>
      </c>
      <c r="F391" s="3" t="n">
        <f aca="false">IF(C391="",Parámetros!$B$9,IFERROR(VLOOKUP(C391,Parámetros!$A$20:$B$23,2,FALSE()),Parámetros!$B$9))</f>
        <v>0.14</v>
      </c>
      <c r="G391" s="13" t="n">
        <f aca="false">ROUNDUP((E391+Parámetros!$C$13)/(1-F391),0)</f>
        <v>318</v>
      </c>
      <c r="H391" s="13" t="n">
        <f aca="false">ROUNDUP((E391+Parámetros!$C$14)/(1-F391),0)</f>
        <v>324</v>
      </c>
      <c r="I391" s="13" t="n">
        <f aca="false">ROUNDUP((E391+Parámetros!$C$15)/(1-F391),0)</f>
        <v>332</v>
      </c>
      <c r="J391" s="13" t="n">
        <f aca="false">MAX(ROUNDUP((E391+Parámetros!$B$8)/(1-F391),0),Parámetros!$B$7)</f>
        <v>299</v>
      </c>
      <c r="K391" s="13" t="n">
        <f aca="false">IF(G391&lt;Parámetros!$B$13,G391,IF(H391&lt;Parámetros!$B$14,H391,IF(I391&lt;Parámetros!$B$15,I391,J391)))</f>
        <v>299</v>
      </c>
      <c r="L391" s="12"/>
      <c r="M391" s="12"/>
      <c r="N391" s="13" t="n">
        <f aca="false">IF(AND(ISNUMBER(M391),M391-Parámetros!$B$6&gt;=K391),M391-Parámetros!$B$6,K391)</f>
        <v>299</v>
      </c>
      <c r="O391" s="3" t="str">
        <f aca="false">IF(ISNUMBER(M391),N391/M391-1,"")</f>
        <v/>
      </c>
      <c r="P391" s="13" t="n">
        <f aca="false">VLOOKUP(N391,Parámetros!$A$13:$C$16,3,TRUE())</f>
        <v>0</v>
      </c>
      <c r="Q391" s="13" t="n">
        <f aca="false">IF(N391&gt;=Parámetros!$B$7,Parámetros!$B$8,0)</f>
        <v>0</v>
      </c>
      <c r="R391" s="13" t="n">
        <f aca="false">N391*(1-F391)-P391-Q391</f>
        <v>257.14</v>
      </c>
      <c r="S391" s="13" t="n">
        <f aca="false">R391-E391</f>
        <v>8.88</v>
      </c>
    </row>
    <row r="392" customFormat="false" ht="15" hidden="false" customHeight="false" outlineLevel="0" collapsed="false">
      <c r="A392" s="8" t="s">
        <v>4234</v>
      </c>
      <c r="B392" s="10" t="str">
        <f aca="false">'Layout Mercado Libre'!C392</f>
        <v>Unival Sucralfato 1 g 40 Tabletas</v>
      </c>
      <c r="C392" s="10" t="str">
        <f aca="false">IFERROR(LEFT('Layout Mercado Libre'!E392,FIND(" &gt; ",'Layout Mercado Libre'!E392)-1),"")</f>
        <v>Salud y Equipamiento Médico</v>
      </c>
      <c r="D392" s="12" t="n">
        <v>382.37</v>
      </c>
      <c r="E392" s="13" t="n">
        <f aca="false">D392+Parámetros!$B$5</f>
        <v>386.37</v>
      </c>
      <c r="F392" s="3" t="n">
        <f aca="false">IF(C392="",Parámetros!$B$9,IFERROR(VLOOKUP(C392,Parámetros!$A$20:$B$23,2,FALSE()),Parámetros!$B$9))</f>
        <v>0.14</v>
      </c>
      <c r="G392" s="13" t="n">
        <f aca="false">ROUNDUP((E392+Parámetros!$C$13)/(1-F392),0)</f>
        <v>479</v>
      </c>
      <c r="H392" s="13" t="n">
        <f aca="false">ROUNDUP((E392+Parámetros!$C$14)/(1-F392),0)</f>
        <v>485</v>
      </c>
      <c r="I392" s="13" t="n">
        <f aca="false">ROUNDUP((E392+Parámetros!$C$15)/(1-F392),0)</f>
        <v>493</v>
      </c>
      <c r="J392" s="13" t="n">
        <f aca="false">MAX(ROUNDUP((E392+Parámetros!$B$8)/(1-F392),0),Parámetros!$B$7)</f>
        <v>450</v>
      </c>
      <c r="K392" s="13" t="n">
        <f aca="false">IF(G392&lt;Parámetros!$B$13,G392,IF(H392&lt;Parámetros!$B$14,H392,IF(I392&lt;Parámetros!$B$15,I392,J392)))</f>
        <v>450</v>
      </c>
      <c r="L392" s="12"/>
      <c r="M392" s="12"/>
      <c r="N392" s="13" t="n">
        <f aca="false">IF(AND(ISNUMBER(M392),M392-Parámetros!$B$6&gt;=K392),M392-Parámetros!$B$6,K392)</f>
        <v>450</v>
      </c>
      <c r="O392" s="3" t="str">
        <f aca="false">IF(ISNUMBER(M392),N392/M392-1,"")</f>
        <v/>
      </c>
      <c r="P392" s="13" t="n">
        <f aca="false">VLOOKUP(N392,Parámetros!$A$13:$C$16,3,TRUE())</f>
        <v>0</v>
      </c>
      <c r="Q392" s="13" t="n">
        <f aca="false">IF(N392&gt;=Parámetros!$B$7,Parámetros!$B$8,0)</f>
        <v>0</v>
      </c>
      <c r="R392" s="13" t="n">
        <f aca="false">N392*(1-F392)-P392-Q392</f>
        <v>387</v>
      </c>
      <c r="S392" s="13" t="n">
        <f aca="false">R392-E392</f>
        <v>0.629999999999996</v>
      </c>
    </row>
    <row r="393" customFormat="false" ht="15" hidden="false" customHeight="false" outlineLevel="0" collapsed="false">
      <c r="A393" s="8" t="s">
        <v>4242</v>
      </c>
      <c r="B393" s="10" t="str">
        <f aca="false">'Layout Mercado Libre'!C393</f>
        <v>Novotiral Levotiroxina 100 mcg Liotironina 20 mcg 50 Tabs</v>
      </c>
      <c r="C393" s="10" t="str">
        <f aca="false">IFERROR(LEFT('Layout Mercado Libre'!E393,FIND(" &gt; ",'Layout Mercado Libre'!E393)-1),"")</f>
        <v>Salud y Equipamiento Médico</v>
      </c>
      <c r="D393" s="12" t="n">
        <v>437.6</v>
      </c>
      <c r="E393" s="13" t="n">
        <f aca="false">D393+Parámetros!$B$5</f>
        <v>441.6</v>
      </c>
      <c r="F393" s="3" t="n">
        <f aca="false">IF(C393="",Parámetros!$B$9,IFERROR(VLOOKUP(C393,Parámetros!$A$20:$B$23,2,FALSE()),Parámetros!$B$9))</f>
        <v>0.14</v>
      </c>
      <c r="G393" s="13" t="n">
        <f aca="false">ROUNDUP((E393+Parámetros!$C$13)/(1-F393),0)</f>
        <v>543</v>
      </c>
      <c r="H393" s="13" t="n">
        <f aca="false">ROUNDUP((E393+Parámetros!$C$14)/(1-F393),0)</f>
        <v>549</v>
      </c>
      <c r="I393" s="13" t="n">
        <f aca="false">ROUNDUP((E393+Parámetros!$C$15)/(1-F393),0)</f>
        <v>557</v>
      </c>
      <c r="J393" s="13" t="n">
        <f aca="false">MAX(ROUNDUP((E393+Parámetros!$B$8)/(1-F393),0),Parámetros!$B$7)</f>
        <v>514</v>
      </c>
      <c r="K393" s="13" t="n">
        <f aca="false">IF(G393&lt;Parámetros!$B$13,G393,IF(H393&lt;Parámetros!$B$14,H393,IF(I393&lt;Parámetros!$B$15,I393,J393)))</f>
        <v>514</v>
      </c>
      <c r="L393" s="12"/>
      <c r="M393" s="12"/>
      <c r="N393" s="13" t="n">
        <f aca="false">IF(AND(ISNUMBER(M393),M393-Parámetros!$B$6&gt;=K393),M393-Parámetros!$B$6,K393)</f>
        <v>514</v>
      </c>
      <c r="O393" s="3" t="str">
        <f aca="false">IF(ISNUMBER(M393),N393/M393-1,"")</f>
        <v/>
      </c>
      <c r="P393" s="13" t="n">
        <f aca="false">VLOOKUP(N393,Parámetros!$A$13:$C$16,3,TRUE())</f>
        <v>0</v>
      </c>
      <c r="Q393" s="13" t="n">
        <f aca="false">IF(N393&gt;=Parámetros!$B$7,Parámetros!$B$8,0)</f>
        <v>0</v>
      </c>
      <c r="R393" s="13" t="n">
        <f aca="false">N393*(1-F393)-P393-Q393</f>
        <v>442.04</v>
      </c>
      <c r="S393" s="13" t="n">
        <f aca="false">R393-E393</f>
        <v>0.439999999999998</v>
      </c>
    </row>
    <row r="394" customFormat="false" ht="15" hidden="false" customHeight="false" outlineLevel="0" collapsed="false">
      <c r="A394" s="8" t="s">
        <v>4253</v>
      </c>
      <c r="B394" s="10" t="str">
        <f aca="false">'Layout Mercado Libre'!C394</f>
        <v>PediaSure Fórmula Especializada Vainilla 237 ml</v>
      </c>
      <c r="C394" s="10" t="str">
        <f aca="false">IFERROR(LEFT('Layout Mercado Libre'!E394,FIND(" &gt; ",'Layout Mercado Libre'!E394)-1),"")</f>
        <v>Bebés</v>
      </c>
      <c r="D394" s="12" t="n">
        <v>38.45</v>
      </c>
      <c r="E394" s="13" t="n">
        <f aca="false">D394+Parámetros!$B$5</f>
        <v>42.45</v>
      </c>
      <c r="F394" s="3" t="n">
        <f aca="false">IF(C394="",Parámetros!$B$9,IFERROR(VLOOKUP(C394,Parámetros!$A$20:$B$23,2,FALSE()),Parámetros!$B$9))</f>
        <v>0.15</v>
      </c>
      <c r="G394" s="13" t="n">
        <f aca="false">ROUNDUP((E394+Parámetros!$C$13)/(1-F394),0)</f>
        <v>80</v>
      </c>
      <c r="H394" s="13" t="n">
        <f aca="false">ROUNDUP((E394+Parámetros!$C$14)/(1-F394),0)</f>
        <v>86</v>
      </c>
      <c r="I394" s="13" t="n">
        <f aca="false">ROUNDUP((E394+Parámetros!$C$15)/(1-F394),0)</f>
        <v>94</v>
      </c>
      <c r="J394" s="13" t="n">
        <f aca="false">MAX(ROUNDUP((E394+Parámetros!$B$8)/(1-F394),0),Parámetros!$B$7)</f>
        <v>299</v>
      </c>
      <c r="K394" s="13" t="n">
        <f aca="false">IF(G394&lt;Parámetros!$B$13,G394,IF(H394&lt;Parámetros!$B$14,H394,IF(I394&lt;Parámetros!$B$15,I394,J394)))</f>
        <v>80</v>
      </c>
      <c r="L394" s="12"/>
      <c r="M394" s="12"/>
      <c r="N394" s="13" t="n">
        <f aca="false">IF(AND(ISNUMBER(M394),M394-Parámetros!$B$6&gt;=K394),M394-Parámetros!$B$6,K394)</f>
        <v>80</v>
      </c>
      <c r="O394" s="3" t="str">
        <f aca="false">IF(ISNUMBER(M394),N394/M394-1,"")</f>
        <v/>
      </c>
      <c r="P394" s="13" t="n">
        <f aca="false">VLOOKUP(N394,Parámetros!$A$13:$C$16,3,TRUE())</f>
        <v>25</v>
      </c>
      <c r="Q394" s="13" t="n">
        <f aca="false">IF(N394&gt;=Parámetros!$B$7,Parámetros!$B$8,0)</f>
        <v>0</v>
      </c>
      <c r="R394" s="13" t="n">
        <f aca="false">N394*(1-F394)-P394-Q394</f>
        <v>43</v>
      </c>
      <c r="S394" s="13" t="n">
        <f aca="false">R394-E394</f>
        <v>0.549999999999997</v>
      </c>
    </row>
    <row r="395" customFormat="false" ht="15" hidden="false" customHeight="false" outlineLevel="0" collapsed="false">
      <c r="A395" s="8" t="s">
        <v>4261</v>
      </c>
      <c r="B395" s="10" t="str">
        <f aca="false">'Layout Mercado Libre'!C395</f>
        <v>Firac Plus Clonixinato y Pargeverina 20 Tabletas</v>
      </c>
      <c r="C395" s="10" t="str">
        <f aca="false">IFERROR(LEFT('Layout Mercado Libre'!E395,FIND(" &gt; ",'Layout Mercado Libre'!E395)-1),"")</f>
        <v>Salud y Equipamiento Médico</v>
      </c>
      <c r="D395" s="12" t="n">
        <v>219.23</v>
      </c>
      <c r="E395" s="13" t="n">
        <f aca="false">D395+Parámetros!$B$5</f>
        <v>223.23</v>
      </c>
      <c r="F395" s="3" t="n">
        <f aca="false">IF(C395="",Parámetros!$B$9,IFERROR(VLOOKUP(C395,Parámetros!$A$20:$B$23,2,FALSE()),Parámetros!$B$9))</f>
        <v>0.14</v>
      </c>
      <c r="G395" s="13" t="n">
        <f aca="false">ROUNDUP((E395+Parámetros!$C$13)/(1-F395),0)</f>
        <v>289</v>
      </c>
      <c r="H395" s="13" t="n">
        <f aca="false">ROUNDUP((E395+Parámetros!$C$14)/(1-F395),0)</f>
        <v>295</v>
      </c>
      <c r="I395" s="13" t="n">
        <f aca="false">ROUNDUP((E395+Parámetros!$C$15)/(1-F395),0)</f>
        <v>303</v>
      </c>
      <c r="J395" s="13" t="n">
        <f aca="false">MAX(ROUNDUP((E395+Parámetros!$B$8)/(1-F395),0),Parámetros!$B$7)</f>
        <v>299</v>
      </c>
      <c r="K395" s="13" t="n">
        <f aca="false">IF(G395&lt;Parámetros!$B$13,G395,IF(H395&lt;Parámetros!$B$14,H395,IF(I395&lt;Parámetros!$B$15,I395,J395)))</f>
        <v>299</v>
      </c>
      <c r="L395" s="12"/>
      <c r="M395" s="12"/>
      <c r="N395" s="13" t="n">
        <f aca="false">IF(AND(ISNUMBER(M395),M395-Parámetros!$B$6&gt;=K395),M395-Parámetros!$B$6,K395)</f>
        <v>299</v>
      </c>
      <c r="O395" s="3" t="str">
        <f aca="false">IF(ISNUMBER(M395),N395/M395-1,"")</f>
        <v/>
      </c>
      <c r="P395" s="13" t="n">
        <f aca="false">VLOOKUP(N395,Parámetros!$A$13:$C$16,3,TRUE())</f>
        <v>0</v>
      </c>
      <c r="Q395" s="13" t="n">
        <f aca="false">IF(N395&gt;=Parámetros!$B$7,Parámetros!$B$8,0)</f>
        <v>0</v>
      </c>
      <c r="R395" s="13" t="n">
        <f aca="false">N395*(1-F395)-P395-Q395</f>
        <v>257.14</v>
      </c>
      <c r="S395" s="13" t="n">
        <f aca="false">R395-E395</f>
        <v>33.91</v>
      </c>
    </row>
    <row r="396" customFormat="false" ht="15" hidden="false" customHeight="false" outlineLevel="0" collapsed="false">
      <c r="A396" s="8" t="s">
        <v>4272</v>
      </c>
      <c r="B396" s="10" t="str">
        <f aca="false">'Layout Mercado Libre'!C396</f>
        <v>Pañales Kleenbebé Suavelastic Etapa 4 Grande 14 Piezas</v>
      </c>
      <c r="C396" s="10" t="str">
        <f aca="false">IFERROR(LEFT('Layout Mercado Libre'!E396,FIND(" &gt; ",'Layout Mercado Libre'!E396)-1),"")</f>
        <v>Bebés</v>
      </c>
      <c r="D396" s="12" t="n">
        <v>62.01</v>
      </c>
      <c r="E396" s="13" t="n">
        <f aca="false">D396+Parámetros!$B$5</f>
        <v>66.01</v>
      </c>
      <c r="F396" s="3" t="n">
        <f aca="false">IF(C396="",Parámetros!$B$9,IFERROR(VLOOKUP(C396,Parámetros!$A$20:$B$23,2,FALSE()),Parámetros!$B$9))</f>
        <v>0.15</v>
      </c>
      <c r="G396" s="13" t="n">
        <f aca="false">ROUNDUP((E396+Parámetros!$C$13)/(1-F396),0)</f>
        <v>108</v>
      </c>
      <c r="H396" s="13" t="n">
        <f aca="false">ROUNDUP((E396+Parámetros!$C$14)/(1-F396),0)</f>
        <v>113</v>
      </c>
      <c r="I396" s="13" t="n">
        <f aca="false">ROUNDUP((E396+Parámetros!$C$15)/(1-F396),0)</f>
        <v>122</v>
      </c>
      <c r="J396" s="13" t="n">
        <f aca="false">MAX(ROUNDUP((E396+Parámetros!$B$8)/(1-F396),0),Parámetros!$B$7)</f>
        <v>299</v>
      </c>
      <c r="K396" s="13" t="n">
        <f aca="false">IF(G396&lt;Parámetros!$B$13,G396,IF(H396&lt;Parámetros!$B$14,H396,IF(I396&lt;Parámetros!$B$15,I396,J396)))</f>
        <v>113</v>
      </c>
      <c r="L396" s="12"/>
      <c r="M396" s="12"/>
      <c r="N396" s="13" t="n">
        <f aca="false">IF(AND(ISNUMBER(M396),M396-Parámetros!$B$6&gt;=K396),M396-Parámetros!$B$6,K396)</f>
        <v>113</v>
      </c>
      <c r="O396" s="3" t="str">
        <f aca="false">IF(ISNUMBER(M396),N396/M396-1,"")</f>
        <v/>
      </c>
      <c r="P396" s="13" t="n">
        <f aca="false">VLOOKUP(N396,Parámetros!$A$13:$C$16,3,TRUE())</f>
        <v>30</v>
      </c>
      <c r="Q396" s="13" t="n">
        <f aca="false">IF(N396&gt;=Parámetros!$B$7,Parámetros!$B$8,0)</f>
        <v>0</v>
      </c>
      <c r="R396" s="13" t="n">
        <f aca="false">N396*(1-F396)-P396-Q396</f>
        <v>66.05</v>
      </c>
      <c r="S396" s="13" t="n">
        <f aca="false">R396-E396</f>
        <v>0.0400000000000063</v>
      </c>
    </row>
    <row r="397" customFormat="false" ht="15" hidden="false" customHeight="false" outlineLevel="0" collapsed="false">
      <c r="A397" s="8" t="s">
        <v>4279</v>
      </c>
      <c r="B397" s="10" t="str">
        <f aca="false">'Layout Mercado Libre'!C397</f>
        <v>Sinuberase Bacilos Lácticos 48 Comprimidos</v>
      </c>
      <c r="C397" s="10" t="str">
        <f aca="false">IFERROR(LEFT('Layout Mercado Libre'!E397,FIND(" &gt; ",'Layout Mercado Libre'!E397)-1),"")</f>
        <v>Salud y Equipamiento Médico</v>
      </c>
      <c r="D397" s="12" t="n">
        <v>182.57</v>
      </c>
      <c r="E397" s="13" t="n">
        <f aca="false">D397+Parámetros!$B$5</f>
        <v>186.57</v>
      </c>
      <c r="F397" s="3" t="n">
        <f aca="false">IF(C397="",Parámetros!$B$9,IFERROR(VLOOKUP(C397,Parámetros!$A$20:$B$23,2,FALSE()),Parámetros!$B$9))</f>
        <v>0.14</v>
      </c>
      <c r="G397" s="13" t="n">
        <f aca="false">ROUNDUP((E397+Parámetros!$C$13)/(1-F397),0)</f>
        <v>247</v>
      </c>
      <c r="H397" s="13" t="n">
        <f aca="false">ROUNDUP((E397+Parámetros!$C$14)/(1-F397),0)</f>
        <v>252</v>
      </c>
      <c r="I397" s="13" t="n">
        <f aca="false">ROUNDUP((E397+Parámetros!$C$15)/(1-F397),0)</f>
        <v>260</v>
      </c>
      <c r="J397" s="13" t="n">
        <f aca="false">MAX(ROUNDUP((E397+Parámetros!$B$8)/(1-F397),0),Parámetros!$B$7)</f>
        <v>299</v>
      </c>
      <c r="K397" s="13" t="n">
        <f aca="false">IF(G397&lt;Parámetros!$B$13,G397,IF(H397&lt;Parámetros!$B$14,H397,IF(I397&lt;Parámetros!$B$15,I397,J397)))</f>
        <v>260</v>
      </c>
      <c r="L397" s="12"/>
      <c r="M397" s="12"/>
      <c r="N397" s="13" t="n">
        <f aca="false">IF(AND(ISNUMBER(M397),M397-Parámetros!$B$6&gt;=K397),M397-Parámetros!$B$6,K397)</f>
        <v>260</v>
      </c>
      <c r="O397" s="3" t="str">
        <f aca="false">IF(ISNUMBER(M397),N397/M397-1,"")</f>
        <v/>
      </c>
      <c r="P397" s="13" t="n">
        <f aca="false">VLOOKUP(N397,Parámetros!$A$13:$C$16,3,TRUE())</f>
        <v>37</v>
      </c>
      <c r="Q397" s="13" t="n">
        <f aca="false">IF(N397&gt;=Parámetros!$B$7,Parámetros!$B$8,0)</f>
        <v>0</v>
      </c>
      <c r="R397" s="13" t="n">
        <f aca="false">N397*(1-F397)-P397-Q397</f>
        <v>186.6</v>
      </c>
      <c r="S397" s="13" t="n">
        <f aca="false">R397-E397</f>
        <v>0.0300000000000011</v>
      </c>
    </row>
    <row r="398" customFormat="false" ht="15" hidden="false" customHeight="false" outlineLevel="0" collapsed="false">
      <c r="A398" s="8" t="s">
        <v>4291</v>
      </c>
      <c r="B398" s="10" t="str">
        <f aca="false">'Layout Mercado Libre'!C398</f>
        <v>Neurobión DC 100 mg/100 mg/10 mg 5 Jeringas Prellenadas</v>
      </c>
      <c r="C398" s="10" t="str">
        <f aca="false">IFERROR(LEFT('Layout Mercado Libre'!E398,FIND(" &gt; ",'Layout Mercado Libre'!E398)-1),"")</f>
        <v>Salud y Equipamiento Médico</v>
      </c>
      <c r="D398" s="12" t="n">
        <v>499.4</v>
      </c>
      <c r="E398" s="13" t="n">
        <f aca="false">D398+Parámetros!$B$5</f>
        <v>503.4</v>
      </c>
      <c r="F398" s="3" t="n">
        <f aca="false">IF(C398="",Parámetros!$B$9,IFERROR(VLOOKUP(C398,Parámetros!$A$20:$B$23,2,FALSE()),Parámetros!$B$9))</f>
        <v>0.14</v>
      </c>
      <c r="G398" s="13" t="n">
        <f aca="false">ROUNDUP((E398+Parámetros!$C$13)/(1-F398),0)</f>
        <v>615</v>
      </c>
      <c r="H398" s="13" t="n">
        <f aca="false">ROUNDUP((E398+Parámetros!$C$14)/(1-F398),0)</f>
        <v>621</v>
      </c>
      <c r="I398" s="13" t="n">
        <f aca="false">ROUNDUP((E398+Parámetros!$C$15)/(1-F398),0)</f>
        <v>629</v>
      </c>
      <c r="J398" s="13" t="n">
        <f aca="false">MAX(ROUNDUP((E398+Parámetros!$B$8)/(1-F398),0),Parámetros!$B$7)</f>
        <v>586</v>
      </c>
      <c r="K398" s="13" t="n">
        <f aca="false">IF(G398&lt;Parámetros!$B$13,G398,IF(H398&lt;Parámetros!$B$14,H398,IF(I398&lt;Parámetros!$B$15,I398,J398)))</f>
        <v>586</v>
      </c>
      <c r="L398" s="12"/>
      <c r="M398" s="12"/>
      <c r="N398" s="13" t="n">
        <f aca="false">IF(AND(ISNUMBER(M398),M398-Parámetros!$B$6&gt;=K398),M398-Parámetros!$B$6,K398)</f>
        <v>586</v>
      </c>
      <c r="O398" s="3" t="str">
        <f aca="false">IF(ISNUMBER(M398),N398/M398-1,"")</f>
        <v/>
      </c>
      <c r="P398" s="13" t="n">
        <f aca="false">VLOOKUP(N398,Parámetros!$A$13:$C$16,3,TRUE())</f>
        <v>0</v>
      </c>
      <c r="Q398" s="13" t="n">
        <f aca="false">IF(N398&gt;=Parámetros!$B$7,Parámetros!$B$8,0)</f>
        <v>0</v>
      </c>
      <c r="R398" s="13" t="n">
        <f aca="false">N398*(1-F398)-P398-Q398</f>
        <v>503.96</v>
      </c>
      <c r="S398" s="13" t="n">
        <f aca="false">R398-E398</f>
        <v>0.560000000000002</v>
      </c>
    </row>
    <row r="399" customFormat="false" ht="15" hidden="false" customHeight="false" outlineLevel="0" collapsed="false">
      <c r="A399" s="8" t="s">
        <v>4302</v>
      </c>
      <c r="B399" s="10" t="str">
        <f aca="false">'Layout Mercado Libre'!C399</f>
        <v>Flagenase 400 Metronidazol 400 mg 30 Cápsulas</v>
      </c>
      <c r="C399" s="10" t="str">
        <f aca="false">IFERROR(LEFT('Layout Mercado Libre'!E399,FIND(" &gt; ",'Layout Mercado Libre'!E399)-1),"")</f>
        <v>Salud y Equipamiento Médico</v>
      </c>
      <c r="D399" s="12" t="n">
        <v>150.12</v>
      </c>
      <c r="E399" s="13" t="n">
        <f aca="false">D399+Parámetros!$B$5</f>
        <v>154.12</v>
      </c>
      <c r="F399" s="3" t="n">
        <f aca="false">IF(C399="",Parámetros!$B$9,IFERROR(VLOOKUP(C399,Parámetros!$A$20:$B$23,2,FALSE()),Parámetros!$B$9))</f>
        <v>0.14</v>
      </c>
      <c r="G399" s="13" t="n">
        <f aca="false">ROUNDUP((E399+Parámetros!$C$13)/(1-F399),0)</f>
        <v>209</v>
      </c>
      <c r="H399" s="13" t="n">
        <f aca="false">ROUNDUP((E399+Parámetros!$C$14)/(1-F399),0)</f>
        <v>215</v>
      </c>
      <c r="I399" s="13" t="n">
        <f aca="false">ROUNDUP((E399+Parámetros!$C$15)/(1-F399),0)</f>
        <v>223</v>
      </c>
      <c r="J399" s="13" t="n">
        <f aca="false">MAX(ROUNDUP((E399+Parámetros!$B$8)/(1-F399),0),Parámetros!$B$7)</f>
        <v>299</v>
      </c>
      <c r="K399" s="13" t="n">
        <f aca="false">IF(G399&lt;Parámetros!$B$13,G399,IF(H399&lt;Parámetros!$B$14,H399,IF(I399&lt;Parámetros!$B$15,I399,J399)))</f>
        <v>223</v>
      </c>
      <c r="L399" s="12"/>
      <c r="M399" s="12"/>
      <c r="N399" s="13" t="n">
        <f aca="false">IF(AND(ISNUMBER(M399),M399-Parámetros!$B$6&gt;=K399),M399-Parámetros!$B$6,K399)</f>
        <v>223</v>
      </c>
      <c r="O399" s="3" t="str">
        <f aca="false">IF(ISNUMBER(M399),N399/M399-1,"")</f>
        <v/>
      </c>
      <c r="P399" s="13" t="n">
        <f aca="false">VLOOKUP(N399,Parámetros!$A$13:$C$16,3,TRUE())</f>
        <v>37</v>
      </c>
      <c r="Q399" s="13" t="n">
        <f aca="false">IF(N399&gt;=Parámetros!$B$7,Parámetros!$B$8,0)</f>
        <v>0</v>
      </c>
      <c r="R399" s="13" t="n">
        <f aca="false">N399*(1-F399)-P399-Q399</f>
        <v>154.78</v>
      </c>
      <c r="S399" s="13" t="n">
        <f aca="false">R399-E399</f>
        <v>0.659999999999997</v>
      </c>
    </row>
    <row r="400" customFormat="false" ht="15" hidden="false" customHeight="false" outlineLevel="0" collapsed="false">
      <c r="A400" s="8" t="s">
        <v>4317</v>
      </c>
      <c r="B400" s="10" t="str">
        <f aca="false">'Layout Mercado Libre'!C400</f>
        <v>Quadriderm NF Crema 30 g Betametasona/Clotrimazol</v>
      </c>
      <c r="C400" s="10" t="str">
        <f aca="false">IFERROR(LEFT('Layout Mercado Libre'!E400,FIND(" &gt; ",'Layout Mercado Libre'!E400)-1),"")</f>
        <v>Salud y Equipamiento Médico</v>
      </c>
      <c r="D400" s="12" t="n">
        <v>456.46</v>
      </c>
      <c r="E400" s="13" t="n">
        <f aca="false">D400+Parámetros!$B$5</f>
        <v>460.46</v>
      </c>
      <c r="F400" s="3" t="n">
        <f aca="false">IF(C400="",Parámetros!$B$9,IFERROR(VLOOKUP(C400,Parámetros!$A$20:$B$23,2,FALSE()),Parámetros!$B$9))</f>
        <v>0.14</v>
      </c>
      <c r="G400" s="13" t="n">
        <f aca="false">ROUNDUP((E400+Parámetros!$C$13)/(1-F400),0)</f>
        <v>565</v>
      </c>
      <c r="H400" s="13" t="n">
        <f aca="false">ROUNDUP((E400+Parámetros!$C$14)/(1-F400),0)</f>
        <v>571</v>
      </c>
      <c r="I400" s="13" t="n">
        <f aca="false">ROUNDUP((E400+Parámetros!$C$15)/(1-F400),0)</f>
        <v>579</v>
      </c>
      <c r="J400" s="13" t="n">
        <f aca="false">MAX(ROUNDUP((E400+Parámetros!$B$8)/(1-F400),0),Parámetros!$B$7)</f>
        <v>536</v>
      </c>
      <c r="K400" s="13" t="n">
        <f aca="false">IF(G400&lt;Parámetros!$B$13,G400,IF(H400&lt;Parámetros!$B$14,H400,IF(I400&lt;Parámetros!$B$15,I400,J400)))</f>
        <v>536</v>
      </c>
      <c r="L400" s="12"/>
      <c r="M400" s="12"/>
      <c r="N400" s="13" t="n">
        <f aca="false">IF(AND(ISNUMBER(M400),M400-Parámetros!$B$6&gt;=K400),M400-Parámetros!$B$6,K400)</f>
        <v>536</v>
      </c>
      <c r="O400" s="3" t="str">
        <f aca="false">IF(ISNUMBER(M400),N400/M400-1,"")</f>
        <v/>
      </c>
      <c r="P400" s="13" t="n">
        <f aca="false">VLOOKUP(N400,Parámetros!$A$13:$C$16,3,TRUE())</f>
        <v>0</v>
      </c>
      <c r="Q400" s="13" t="n">
        <f aca="false">IF(N400&gt;=Parámetros!$B$7,Parámetros!$B$8,0)</f>
        <v>0</v>
      </c>
      <c r="R400" s="13" t="n">
        <f aca="false">N400*(1-F400)-P400-Q400</f>
        <v>460.96</v>
      </c>
      <c r="S400" s="13" t="n">
        <f aca="false">R400-E400</f>
        <v>0.5</v>
      </c>
    </row>
    <row r="401" customFormat="false" ht="15" hidden="false" customHeight="false" outlineLevel="0" collapsed="false">
      <c r="A401" s="8" t="s">
        <v>4326</v>
      </c>
      <c r="B401" s="10" t="str">
        <f aca="false">'Layout Mercado Libre'!C401</f>
        <v>Binotal Ampicilina 500 mg 30 Cápsulas</v>
      </c>
      <c r="C401" s="10" t="str">
        <f aca="false">IFERROR(LEFT('Layout Mercado Libre'!E401,FIND(" &gt; ",'Layout Mercado Libre'!E401)-1),"")</f>
        <v>Salud y Equipamiento Médico</v>
      </c>
      <c r="D401" s="12" t="n">
        <v>167.07</v>
      </c>
      <c r="E401" s="13" t="n">
        <f aca="false">D401+Parámetros!$B$5</f>
        <v>171.07</v>
      </c>
      <c r="F401" s="3" t="n">
        <f aca="false">IF(C401="",Parámetros!$B$9,IFERROR(VLOOKUP(C401,Parámetros!$A$20:$B$23,2,FALSE()),Parámetros!$B$9))</f>
        <v>0.14</v>
      </c>
      <c r="G401" s="13" t="n">
        <f aca="false">ROUNDUP((E401+Parámetros!$C$13)/(1-F401),0)</f>
        <v>228</v>
      </c>
      <c r="H401" s="13" t="n">
        <f aca="false">ROUNDUP((E401+Parámetros!$C$14)/(1-F401),0)</f>
        <v>234</v>
      </c>
      <c r="I401" s="13" t="n">
        <f aca="false">ROUNDUP((E401+Parámetros!$C$15)/(1-F401),0)</f>
        <v>242</v>
      </c>
      <c r="J401" s="13" t="n">
        <f aca="false">MAX(ROUNDUP((E401+Parámetros!$B$8)/(1-F401),0),Parámetros!$B$7)</f>
        <v>299</v>
      </c>
      <c r="K401" s="13" t="n">
        <f aca="false">IF(G401&lt;Parámetros!$B$13,G401,IF(H401&lt;Parámetros!$B$14,H401,IF(I401&lt;Parámetros!$B$15,I401,J401)))</f>
        <v>242</v>
      </c>
      <c r="L401" s="12"/>
      <c r="M401" s="12"/>
      <c r="N401" s="13" t="n">
        <f aca="false">IF(AND(ISNUMBER(M401),M401-Parámetros!$B$6&gt;=K401),M401-Parámetros!$B$6,K401)</f>
        <v>242</v>
      </c>
      <c r="O401" s="3" t="str">
        <f aca="false">IF(ISNUMBER(M401),N401/M401-1,"")</f>
        <v/>
      </c>
      <c r="P401" s="13" t="n">
        <f aca="false">VLOOKUP(N401,Parámetros!$A$13:$C$16,3,TRUE())</f>
        <v>37</v>
      </c>
      <c r="Q401" s="13" t="n">
        <f aca="false">IF(N401&gt;=Parámetros!$B$7,Parámetros!$B$8,0)</f>
        <v>0</v>
      </c>
      <c r="R401" s="13" t="n">
        <f aca="false">N401*(1-F401)-P401-Q401</f>
        <v>171.12</v>
      </c>
      <c r="S401" s="13" t="n">
        <f aca="false">R401-E401</f>
        <v>0.0500000000000114</v>
      </c>
    </row>
    <row r="402" customFormat="false" ht="15" hidden="false" customHeight="false" outlineLevel="0" collapsed="false">
      <c r="A402" s="8" t="s">
        <v>4335</v>
      </c>
      <c r="B402" s="10" t="str">
        <f aca="false">'Layout Mercado Libre'!C402</f>
        <v>Pañales Kleenbebé Absorsec Etapa 2 Chico 40 Piezas</v>
      </c>
      <c r="C402" s="10" t="str">
        <f aca="false">IFERROR(LEFT('Layout Mercado Libre'!E402,FIND(" &gt; ",'Layout Mercado Libre'!E402)-1),"")</f>
        <v>Bebés</v>
      </c>
      <c r="D402" s="12" t="n">
        <v>95.33</v>
      </c>
      <c r="E402" s="13" t="n">
        <f aca="false">D402+Parámetros!$B$5</f>
        <v>99.33</v>
      </c>
      <c r="F402" s="3" t="n">
        <f aca="false">IF(C402="",Parámetros!$B$9,IFERROR(VLOOKUP(C402,Parámetros!$A$20:$B$23,2,FALSE()),Parámetros!$B$9))</f>
        <v>0.15</v>
      </c>
      <c r="G402" s="13" t="n">
        <f aca="false">ROUNDUP((E402+Parámetros!$C$13)/(1-F402),0)</f>
        <v>147</v>
      </c>
      <c r="H402" s="13" t="n">
        <f aca="false">ROUNDUP((E402+Parámetros!$C$14)/(1-F402),0)</f>
        <v>153</v>
      </c>
      <c r="I402" s="13" t="n">
        <f aca="false">ROUNDUP((E402+Parámetros!$C$15)/(1-F402),0)</f>
        <v>161</v>
      </c>
      <c r="J402" s="13" t="n">
        <f aca="false">MAX(ROUNDUP((E402+Parámetros!$B$8)/(1-F402),0),Parámetros!$B$7)</f>
        <v>299</v>
      </c>
      <c r="K402" s="13" t="n">
        <f aca="false">IF(G402&lt;Parámetros!$B$13,G402,IF(H402&lt;Parámetros!$B$14,H402,IF(I402&lt;Parámetros!$B$15,I402,J402)))</f>
        <v>161</v>
      </c>
      <c r="L402" s="12"/>
      <c r="M402" s="12"/>
      <c r="N402" s="13" t="n">
        <f aca="false">IF(AND(ISNUMBER(M402),M402-Parámetros!$B$6&gt;=K402),M402-Parámetros!$B$6,K402)</f>
        <v>161</v>
      </c>
      <c r="O402" s="3" t="str">
        <f aca="false">IF(ISNUMBER(M402),N402/M402-1,"")</f>
        <v/>
      </c>
      <c r="P402" s="13" t="n">
        <f aca="false">VLOOKUP(N402,Parámetros!$A$13:$C$16,3,TRUE())</f>
        <v>37</v>
      </c>
      <c r="Q402" s="13" t="n">
        <f aca="false">IF(N402&gt;=Parámetros!$B$7,Parámetros!$B$8,0)</f>
        <v>0</v>
      </c>
      <c r="R402" s="13" t="n">
        <f aca="false">N402*(1-F402)-P402-Q402</f>
        <v>99.85</v>
      </c>
      <c r="S402" s="13" t="n">
        <f aca="false">R402-E402</f>
        <v>0.519999999999996</v>
      </c>
    </row>
    <row r="403" customFormat="false" ht="15" hidden="false" customHeight="false" outlineLevel="0" collapsed="false">
      <c r="A403" s="8" t="s">
        <v>4341</v>
      </c>
      <c r="B403" s="10" t="str">
        <f aca="false">'Layout Mercado Libre'!C403</f>
        <v>Elatec MPFF 1000 mg Diosmina Hesperidina 30 Sobres</v>
      </c>
      <c r="C403" s="10" t="str">
        <f aca="false">IFERROR(LEFT('Layout Mercado Libre'!E403,FIND(" &gt; ",'Layout Mercado Libre'!E403)-1),"")</f>
        <v>Salud y Equipamiento Médico</v>
      </c>
      <c r="D403" s="12" t="n">
        <v>861.84</v>
      </c>
      <c r="E403" s="13" t="n">
        <f aca="false">D403+Parámetros!$B$5</f>
        <v>865.84</v>
      </c>
      <c r="F403" s="3" t="n">
        <f aca="false">IF(C403="",Parámetros!$B$9,IFERROR(VLOOKUP(C403,Parámetros!$A$20:$B$23,2,FALSE()),Parámetros!$B$9))</f>
        <v>0.14</v>
      </c>
      <c r="G403" s="13" t="n">
        <f aca="false">ROUNDUP((E403+Parámetros!$C$13)/(1-F403),0)</f>
        <v>1036</v>
      </c>
      <c r="H403" s="13" t="n">
        <f aca="false">ROUNDUP((E403+Parámetros!$C$14)/(1-F403),0)</f>
        <v>1042</v>
      </c>
      <c r="I403" s="13" t="n">
        <f aca="false">ROUNDUP((E403+Parámetros!$C$15)/(1-F403),0)</f>
        <v>1050</v>
      </c>
      <c r="J403" s="13" t="n">
        <f aca="false">MAX(ROUNDUP((E403+Parámetros!$B$8)/(1-F403),0),Parámetros!$B$7)</f>
        <v>1007</v>
      </c>
      <c r="K403" s="13" t="n">
        <f aca="false">IF(G403&lt;Parámetros!$B$13,G403,IF(H403&lt;Parámetros!$B$14,H403,IF(I403&lt;Parámetros!$B$15,I403,J403)))</f>
        <v>1007</v>
      </c>
      <c r="L403" s="12"/>
      <c r="M403" s="12"/>
      <c r="N403" s="13" t="n">
        <f aca="false">IF(AND(ISNUMBER(M403),M403-Parámetros!$B$6&gt;=K403),M403-Parámetros!$B$6,K403)</f>
        <v>1007</v>
      </c>
      <c r="O403" s="3" t="str">
        <f aca="false">IF(ISNUMBER(M403),N403/M403-1,"")</f>
        <v/>
      </c>
      <c r="P403" s="13" t="n">
        <f aca="false">VLOOKUP(N403,Parámetros!$A$13:$C$16,3,TRUE())</f>
        <v>0</v>
      </c>
      <c r="Q403" s="13" t="n">
        <f aca="false">IF(N403&gt;=Parámetros!$B$7,Parámetros!$B$8,0)</f>
        <v>0</v>
      </c>
      <c r="R403" s="13" t="n">
        <f aca="false">N403*(1-F403)-P403-Q403</f>
        <v>866.02</v>
      </c>
      <c r="S403" s="13" t="n">
        <f aca="false">R403-E403</f>
        <v>0.17999999999995</v>
      </c>
    </row>
    <row r="404" customFormat="false" ht="15" hidden="false" customHeight="false" outlineLevel="0" collapsed="false">
      <c r="A404" s="8" t="s">
        <v>4355</v>
      </c>
      <c r="B404" s="10" t="str">
        <f aca="false">'Layout Mercado Libre'!C404</f>
        <v>Someral Alfa Cetoanálogos de Aminoácidos 100 Tabletas</v>
      </c>
      <c r="C404" s="10" t="str">
        <f aca="false">IFERROR(LEFT('Layout Mercado Libre'!E404,FIND(" &gt; ",'Layout Mercado Libre'!E404)-1),"")</f>
        <v>Salud y Equipamiento Médico</v>
      </c>
      <c r="D404" s="12" t="n">
        <v>543.48</v>
      </c>
      <c r="E404" s="13" t="n">
        <f aca="false">D404+Parámetros!$B$5</f>
        <v>547.48</v>
      </c>
      <c r="F404" s="3" t="n">
        <f aca="false">IF(C404="",Parámetros!$B$9,IFERROR(VLOOKUP(C404,Parámetros!$A$20:$B$23,2,FALSE()),Parámetros!$B$9))</f>
        <v>0.14</v>
      </c>
      <c r="G404" s="13" t="n">
        <f aca="false">ROUNDUP((E404+Parámetros!$C$13)/(1-F404),0)</f>
        <v>666</v>
      </c>
      <c r="H404" s="13" t="n">
        <f aca="false">ROUNDUP((E404+Parámetros!$C$14)/(1-F404),0)</f>
        <v>672</v>
      </c>
      <c r="I404" s="13" t="n">
        <f aca="false">ROUNDUP((E404+Parámetros!$C$15)/(1-F404),0)</f>
        <v>680</v>
      </c>
      <c r="J404" s="13" t="n">
        <f aca="false">MAX(ROUNDUP((E404+Parámetros!$B$8)/(1-F404),0),Parámetros!$B$7)</f>
        <v>637</v>
      </c>
      <c r="K404" s="13" t="n">
        <f aca="false">IF(G404&lt;Parámetros!$B$13,G404,IF(H404&lt;Parámetros!$B$14,H404,IF(I404&lt;Parámetros!$B$15,I404,J404)))</f>
        <v>637</v>
      </c>
      <c r="L404" s="12"/>
      <c r="M404" s="12"/>
      <c r="N404" s="13" t="n">
        <f aca="false">IF(AND(ISNUMBER(M404),M404-Parámetros!$B$6&gt;=K404),M404-Parámetros!$B$6,K404)</f>
        <v>637</v>
      </c>
      <c r="O404" s="3" t="str">
        <f aca="false">IF(ISNUMBER(M404),N404/M404-1,"")</f>
        <v/>
      </c>
      <c r="P404" s="13" t="n">
        <f aca="false">VLOOKUP(N404,Parámetros!$A$13:$C$16,3,TRUE())</f>
        <v>0</v>
      </c>
      <c r="Q404" s="13" t="n">
        <f aca="false">IF(N404&gt;=Parámetros!$B$7,Parámetros!$B$8,0)</f>
        <v>0</v>
      </c>
      <c r="R404" s="13" t="n">
        <f aca="false">N404*(1-F404)-P404-Q404</f>
        <v>547.82</v>
      </c>
      <c r="S404" s="13" t="n">
        <f aca="false">R404-E404</f>
        <v>0.339999999999918</v>
      </c>
    </row>
    <row r="405" customFormat="false" ht="15" hidden="false" customHeight="false" outlineLevel="0" collapsed="false">
      <c r="A405" s="8" t="s">
        <v>4363</v>
      </c>
      <c r="B405" s="10" t="str">
        <f aca="false">'Layout Mercado Libre'!C405</f>
        <v>Vaso Recolector Dibar Estéril 100 ml 1 Pieza</v>
      </c>
      <c r="C405" s="10" t="str">
        <f aca="false">IFERROR(LEFT('Layout Mercado Libre'!E405,FIND(" &gt; ",'Layout Mercado Libre'!E405)-1),"")</f>
        <v>Salud y Equipamiento Médico</v>
      </c>
      <c r="D405" s="12" t="n">
        <v>4.13</v>
      </c>
      <c r="E405" s="13" t="n">
        <f aca="false">D405+Parámetros!$B$5</f>
        <v>8.13</v>
      </c>
      <c r="F405" s="3" t="n">
        <f aca="false">IF(C405="",Parámetros!$B$9,IFERROR(VLOOKUP(C405,Parámetros!$A$20:$B$23,2,FALSE()),Parámetros!$B$9))</f>
        <v>0.14</v>
      </c>
      <c r="G405" s="13" t="n">
        <f aca="false">ROUNDUP((E405+Parámetros!$C$13)/(1-F405),0)</f>
        <v>39</v>
      </c>
      <c r="H405" s="13" t="n">
        <f aca="false">ROUNDUP((E405+Parámetros!$C$14)/(1-F405),0)</f>
        <v>45</v>
      </c>
      <c r="I405" s="13" t="n">
        <f aca="false">ROUNDUP((E405+Parámetros!$C$15)/(1-F405),0)</f>
        <v>53</v>
      </c>
      <c r="J405" s="13" t="n">
        <f aca="false">MAX(ROUNDUP((E405+Parámetros!$B$8)/(1-F405),0),Parámetros!$B$7)</f>
        <v>299</v>
      </c>
      <c r="K405" s="13" t="n">
        <f aca="false">IF(G405&lt;Parámetros!$B$13,G405,IF(H405&lt;Parámetros!$B$14,H405,IF(I405&lt;Parámetros!$B$15,I405,J405)))</f>
        <v>39</v>
      </c>
      <c r="L405" s="12"/>
      <c r="M405" s="12"/>
      <c r="N405" s="13" t="n">
        <f aca="false">IF(AND(ISNUMBER(M405),M405-Parámetros!$B$6&gt;=K405),M405-Parámetros!$B$6,K405)</f>
        <v>39</v>
      </c>
      <c r="O405" s="3" t="str">
        <f aca="false">IF(ISNUMBER(M405),N405/M405-1,"")</f>
        <v/>
      </c>
      <c r="P405" s="13" t="n">
        <f aca="false">VLOOKUP(N405,Parámetros!$A$13:$C$16,3,TRUE())</f>
        <v>25</v>
      </c>
      <c r="Q405" s="13" t="n">
        <f aca="false">IF(N405&gt;=Parámetros!$B$7,Parámetros!$B$8,0)</f>
        <v>0</v>
      </c>
      <c r="R405" s="13" t="n">
        <f aca="false">N405*(1-F405)-P405-Q405</f>
        <v>8.54</v>
      </c>
      <c r="S405" s="13" t="n">
        <f aca="false">R405-E405</f>
        <v>0.41</v>
      </c>
    </row>
    <row r="406" customFormat="false" ht="15" hidden="false" customHeight="false" outlineLevel="0" collapsed="false">
      <c r="A406" s="8" t="s">
        <v>4372</v>
      </c>
      <c r="B406" s="10" t="str">
        <f aca="false">'Layout Mercado Libre'!C406</f>
        <v>Enterogermina 2 Billones UFC 10 Ampolletas de 5 ml</v>
      </c>
      <c r="C406" s="10" t="str">
        <f aca="false">IFERROR(LEFT('Layout Mercado Libre'!E406,FIND(" &gt; ",'Layout Mercado Libre'!E406)-1),"")</f>
        <v>Salud y Equipamiento Médico</v>
      </c>
      <c r="D406" s="12" t="n">
        <v>200</v>
      </c>
      <c r="E406" s="13" t="n">
        <f aca="false">D406+Parámetros!$B$5</f>
        <v>204</v>
      </c>
      <c r="F406" s="3" t="n">
        <f aca="false">IF(C406="",Parámetros!$B$9,IFERROR(VLOOKUP(C406,Parámetros!$A$20:$B$23,2,FALSE()),Parámetros!$B$9))</f>
        <v>0.14</v>
      </c>
      <c r="G406" s="13" t="n">
        <f aca="false">ROUNDUP((E406+Parámetros!$C$13)/(1-F406),0)</f>
        <v>267</v>
      </c>
      <c r="H406" s="13" t="n">
        <f aca="false">ROUNDUP((E406+Parámetros!$C$14)/(1-F406),0)</f>
        <v>273</v>
      </c>
      <c r="I406" s="13" t="n">
        <f aca="false">ROUNDUP((E406+Parámetros!$C$15)/(1-F406),0)</f>
        <v>281</v>
      </c>
      <c r="J406" s="13" t="n">
        <f aca="false">MAX(ROUNDUP((E406+Parámetros!$B$8)/(1-F406),0),Parámetros!$B$7)</f>
        <v>299</v>
      </c>
      <c r="K406" s="13" t="n">
        <f aca="false">IF(G406&lt;Parámetros!$B$13,G406,IF(H406&lt;Parámetros!$B$14,H406,IF(I406&lt;Parámetros!$B$15,I406,J406)))</f>
        <v>281</v>
      </c>
      <c r="L406" s="12"/>
      <c r="M406" s="12"/>
      <c r="N406" s="13" t="n">
        <f aca="false">IF(AND(ISNUMBER(M406),M406-Parámetros!$B$6&gt;=K406),M406-Parámetros!$B$6,K406)</f>
        <v>281</v>
      </c>
      <c r="O406" s="3" t="str">
        <f aca="false">IF(ISNUMBER(M406),N406/M406-1,"")</f>
        <v/>
      </c>
      <c r="P406" s="13" t="n">
        <f aca="false">VLOOKUP(N406,Parámetros!$A$13:$C$16,3,TRUE())</f>
        <v>37</v>
      </c>
      <c r="Q406" s="13" t="n">
        <f aca="false">IF(N406&gt;=Parámetros!$B$7,Parámetros!$B$8,0)</f>
        <v>0</v>
      </c>
      <c r="R406" s="13" t="n">
        <f aca="false">N406*(1-F406)-P406-Q406</f>
        <v>204.66</v>
      </c>
      <c r="S406" s="13" t="n">
        <f aca="false">R406-E406</f>
        <v>0.659999999999997</v>
      </c>
    </row>
    <row r="407" customFormat="false" ht="15" hidden="false" customHeight="false" outlineLevel="0" collapsed="false">
      <c r="A407" s="8" t="s">
        <v>4383</v>
      </c>
      <c r="B407" s="10" t="str">
        <f aca="false">'Layout Mercado Libre'!C407</f>
        <v>Theraflu Daytime Frutos del Bosque 10 Sobres</v>
      </c>
      <c r="C407" s="10" t="str">
        <f aca="false">IFERROR(LEFT('Layout Mercado Libre'!E407,FIND(" &gt; ",'Layout Mercado Libre'!E407)-1),"")</f>
        <v>Salud y Equipamiento Médico</v>
      </c>
      <c r="D407" s="12" t="n">
        <v>179.23</v>
      </c>
      <c r="E407" s="13" t="n">
        <f aca="false">D407+Parámetros!$B$5</f>
        <v>183.23</v>
      </c>
      <c r="F407" s="3" t="n">
        <f aca="false">IF(C407="",Parámetros!$B$9,IFERROR(VLOOKUP(C407,Parámetros!$A$20:$B$23,2,FALSE()),Parámetros!$B$9))</f>
        <v>0.14</v>
      </c>
      <c r="G407" s="13" t="n">
        <f aca="false">ROUNDUP((E407+Parámetros!$C$13)/(1-F407),0)</f>
        <v>243</v>
      </c>
      <c r="H407" s="13" t="n">
        <f aca="false">ROUNDUP((E407+Parámetros!$C$14)/(1-F407),0)</f>
        <v>248</v>
      </c>
      <c r="I407" s="13" t="n">
        <f aca="false">ROUNDUP((E407+Parámetros!$C$15)/(1-F407),0)</f>
        <v>257</v>
      </c>
      <c r="J407" s="13" t="n">
        <f aca="false">MAX(ROUNDUP((E407+Parámetros!$B$8)/(1-F407),0),Parámetros!$B$7)</f>
        <v>299</v>
      </c>
      <c r="K407" s="13" t="n">
        <f aca="false">IF(G407&lt;Parámetros!$B$13,G407,IF(H407&lt;Parámetros!$B$14,H407,IF(I407&lt;Parámetros!$B$15,I407,J407)))</f>
        <v>257</v>
      </c>
      <c r="L407" s="12"/>
      <c r="M407" s="12"/>
      <c r="N407" s="13" t="n">
        <f aca="false">IF(AND(ISNUMBER(M407),M407-Parámetros!$B$6&gt;=K407),M407-Parámetros!$B$6,K407)</f>
        <v>257</v>
      </c>
      <c r="O407" s="3" t="str">
        <f aca="false">IF(ISNUMBER(M407),N407/M407-1,"")</f>
        <v/>
      </c>
      <c r="P407" s="13" t="n">
        <f aca="false">VLOOKUP(N407,Parámetros!$A$13:$C$16,3,TRUE())</f>
        <v>37</v>
      </c>
      <c r="Q407" s="13" t="n">
        <f aca="false">IF(N407&gt;=Parámetros!$B$7,Parámetros!$B$8,0)</f>
        <v>0</v>
      </c>
      <c r="R407" s="13" t="n">
        <f aca="false">N407*(1-F407)-P407-Q407</f>
        <v>184.02</v>
      </c>
      <c r="S407" s="13" t="n">
        <f aca="false">R407-E407</f>
        <v>0.790000000000021</v>
      </c>
    </row>
    <row r="408" customFormat="false" ht="15" hidden="false" customHeight="false" outlineLevel="0" collapsed="false">
      <c r="A408" s="8" t="s">
        <v>4394</v>
      </c>
      <c r="B408" s="10" t="str">
        <f aca="false">'Layout Mercado Libre'!C408</f>
        <v>Calcigenol Doble Fosfato de Calcio 1.8 g Suspensión 340 ml</v>
      </c>
      <c r="C408" s="10" t="str">
        <f aca="false">IFERROR(LEFT('Layout Mercado Libre'!E408,FIND(" &gt; ",'Layout Mercado Libre'!E408)-1),"")</f>
        <v>Salud y Equipamiento Médico</v>
      </c>
      <c r="D408" s="12" t="n">
        <v>207.71</v>
      </c>
      <c r="E408" s="13" t="n">
        <f aca="false">D408+Parámetros!$B$5</f>
        <v>211.71</v>
      </c>
      <c r="F408" s="3" t="n">
        <f aca="false">IF(C408="",Parámetros!$B$9,IFERROR(VLOOKUP(C408,Parámetros!$A$20:$B$23,2,FALSE()),Parámetros!$B$9))</f>
        <v>0.14</v>
      </c>
      <c r="G408" s="13" t="n">
        <f aca="false">ROUNDUP((E408+Parámetros!$C$13)/(1-F408),0)</f>
        <v>276</v>
      </c>
      <c r="H408" s="13" t="n">
        <f aca="false">ROUNDUP((E408+Parámetros!$C$14)/(1-F408),0)</f>
        <v>282</v>
      </c>
      <c r="I408" s="13" t="n">
        <f aca="false">ROUNDUP((E408+Parámetros!$C$15)/(1-F408),0)</f>
        <v>290</v>
      </c>
      <c r="J408" s="13" t="n">
        <f aca="false">MAX(ROUNDUP((E408+Parámetros!$B$8)/(1-F408),0),Parámetros!$B$7)</f>
        <v>299</v>
      </c>
      <c r="K408" s="13" t="n">
        <f aca="false">IF(G408&lt;Parámetros!$B$13,G408,IF(H408&lt;Parámetros!$B$14,H408,IF(I408&lt;Parámetros!$B$15,I408,J408)))</f>
        <v>290</v>
      </c>
      <c r="L408" s="12"/>
      <c r="M408" s="12"/>
      <c r="N408" s="13" t="n">
        <f aca="false">IF(AND(ISNUMBER(M408),M408-Parámetros!$B$6&gt;=K408),M408-Parámetros!$B$6,K408)</f>
        <v>290</v>
      </c>
      <c r="O408" s="3" t="str">
        <f aca="false">IF(ISNUMBER(M408),N408/M408-1,"")</f>
        <v/>
      </c>
      <c r="P408" s="13" t="n">
        <f aca="false">VLOOKUP(N408,Parámetros!$A$13:$C$16,3,TRUE())</f>
        <v>37</v>
      </c>
      <c r="Q408" s="13" t="n">
        <f aca="false">IF(N408&gt;=Parámetros!$B$7,Parámetros!$B$8,0)</f>
        <v>0</v>
      </c>
      <c r="R408" s="13" t="n">
        <f aca="false">N408*(1-F408)-P408-Q408</f>
        <v>212.4</v>
      </c>
      <c r="S408" s="13" t="n">
        <f aca="false">R408-E408</f>
        <v>0.689999999999998</v>
      </c>
    </row>
    <row r="409" customFormat="false" ht="15" hidden="false" customHeight="false" outlineLevel="0" collapsed="false">
      <c r="A409" s="8" t="s">
        <v>4406</v>
      </c>
      <c r="B409" s="10" t="str">
        <f aca="false">'Layout Mercado Libre'!C409</f>
        <v>Set para Bebé Ricitos de Oro Manzanilla 4 Piezas</v>
      </c>
      <c r="C409" s="10" t="str">
        <f aca="false">IFERROR(LEFT('Layout Mercado Libre'!E409,FIND(" &gt; ",'Layout Mercado Libre'!E409)-1),"")</f>
        <v>Bebés</v>
      </c>
      <c r="D409" s="12" t="n">
        <v>89.84</v>
      </c>
      <c r="E409" s="13" t="n">
        <f aca="false">D409+Parámetros!$B$5</f>
        <v>93.84</v>
      </c>
      <c r="F409" s="3" t="n">
        <f aca="false">IF(C409="",Parámetros!$B$9,IFERROR(VLOOKUP(C409,Parámetros!$A$20:$B$23,2,FALSE()),Parámetros!$B$9))</f>
        <v>0.15</v>
      </c>
      <c r="G409" s="13" t="n">
        <f aca="false">ROUNDUP((E409+Parámetros!$C$13)/(1-F409),0)</f>
        <v>140</v>
      </c>
      <c r="H409" s="13" t="n">
        <f aca="false">ROUNDUP((E409+Parámetros!$C$14)/(1-F409),0)</f>
        <v>146</v>
      </c>
      <c r="I409" s="13" t="n">
        <f aca="false">ROUNDUP((E409+Parámetros!$C$15)/(1-F409),0)</f>
        <v>154</v>
      </c>
      <c r="J409" s="13" t="n">
        <f aca="false">MAX(ROUNDUP((E409+Parámetros!$B$8)/(1-F409),0),Parámetros!$B$7)</f>
        <v>299</v>
      </c>
      <c r="K409" s="13" t="n">
        <f aca="false">IF(G409&lt;Parámetros!$B$13,G409,IF(H409&lt;Parámetros!$B$14,H409,IF(I409&lt;Parámetros!$B$15,I409,J409)))</f>
        <v>146</v>
      </c>
      <c r="L409" s="12"/>
      <c r="M409" s="12"/>
      <c r="N409" s="13" t="n">
        <f aca="false">IF(AND(ISNUMBER(M409),M409-Parámetros!$B$6&gt;=K409),M409-Parámetros!$B$6,K409)</f>
        <v>146</v>
      </c>
      <c r="O409" s="3" t="str">
        <f aca="false">IF(ISNUMBER(M409),N409/M409-1,"")</f>
        <v/>
      </c>
      <c r="P409" s="13" t="n">
        <f aca="false">VLOOKUP(N409,Parámetros!$A$13:$C$16,3,TRUE())</f>
        <v>30</v>
      </c>
      <c r="Q409" s="13" t="n">
        <f aca="false">IF(N409&gt;=Parámetros!$B$7,Parámetros!$B$8,0)</f>
        <v>0</v>
      </c>
      <c r="R409" s="13" t="n">
        <f aca="false">N409*(1-F409)-P409-Q409</f>
        <v>94.1</v>
      </c>
      <c r="S409" s="13" t="n">
        <f aca="false">R409-E409</f>
        <v>0.259999999999991</v>
      </c>
    </row>
    <row r="410" customFormat="false" ht="15" hidden="false" customHeight="false" outlineLevel="0" collapsed="false">
      <c r="A410" s="8" t="s">
        <v>4417</v>
      </c>
      <c r="B410" s="10" t="str">
        <f aca="false">'Layout Mercado Libre'!C410</f>
        <v>Tafirol Paracetamol 1 g 20 Tabletas</v>
      </c>
      <c r="C410" s="10" t="str">
        <f aca="false">IFERROR(LEFT('Layout Mercado Libre'!E410,FIND(" &gt; ",'Layout Mercado Libre'!E410)-1),"")</f>
        <v>Salud y Equipamiento Médico</v>
      </c>
      <c r="D410" s="12" t="n">
        <v>374.43</v>
      </c>
      <c r="E410" s="13" t="n">
        <f aca="false">D410+Parámetros!$B$5</f>
        <v>378.43</v>
      </c>
      <c r="F410" s="3" t="n">
        <f aca="false">IF(C410="",Parámetros!$B$9,IFERROR(VLOOKUP(C410,Parámetros!$A$20:$B$23,2,FALSE()),Parámetros!$B$9))</f>
        <v>0.14</v>
      </c>
      <c r="G410" s="13" t="n">
        <f aca="false">ROUNDUP((E410+Parámetros!$C$13)/(1-F410),0)</f>
        <v>470</v>
      </c>
      <c r="H410" s="13" t="n">
        <f aca="false">ROUNDUP((E410+Parámetros!$C$14)/(1-F410),0)</f>
        <v>475</v>
      </c>
      <c r="I410" s="13" t="n">
        <f aca="false">ROUNDUP((E410+Parámetros!$C$15)/(1-F410),0)</f>
        <v>484</v>
      </c>
      <c r="J410" s="13" t="n">
        <f aca="false">MAX(ROUNDUP((E410+Parámetros!$B$8)/(1-F410),0),Parámetros!$B$7)</f>
        <v>441</v>
      </c>
      <c r="K410" s="13" t="n">
        <f aca="false">IF(G410&lt;Parámetros!$B$13,G410,IF(H410&lt;Parámetros!$B$14,H410,IF(I410&lt;Parámetros!$B$15,I410,J410)))</f>
        <v>441</v>
      </c>
      <c r="L410" s="12"/>
      <c r="M410" s="12"/>
      <c r="N410" s="13" t="n">
        <f aca="false">IF(AND(ISNUMBER(M410),M410-Parámetros!$B$6&gt;=K410),M410-Parámetros!$B$6,K410)</f>
        <v>441</v>
      </c>
      <c r="O410" s="3" t="str">
        <f aca="false">IF(ISNUMBER(M410),N410/M410-1,"")</f>
        <v/>
      </c>
      <c r="P410" s="13" t="n">
        <f aca="false">VLOOKUP(N410,Parámetros!$A$13:$C$16,3,TRUE())</f>
        <v>0</v>
      </c>
      <c r="Q410" s="13" t="n">
        <f aca="false">IF(N410&gt;=Parámetros!$B$7,Parámetros!$B$8,0)</f>
        <v>0</v>
      </c>
      <c r="R410" s="13" t="n">
        <f aca="false">N410*(1-F410)-P410-Q410</f>
        <v>379.26</v>
      </c>
      <c r="S410" s="13" t="n">
        <f aca="false">R410-E410</f>
        <v>0.829999999999984</v>
      </c>
    </row>
    <row r="411" customFormat="false" ht="15" hidden="false" customHeight="false" outlineLevel="0" collapsed="false">
      <c r="A411" s="8" t="s">
        <v>4424</v>
      </c>
      <c r="B411" s="10" t="str">
        <f aca="false">'Layout Mercado Libre'!C411</f>
        <v>Italdermol Crema Triticum Vulgare 15 g/100 g 30 g</v>
      </c>
      <c r="C411" s="10" t="str">
        <f aca="false">IFERROR(LEFT('Layout Mercado Libre'!E411,FIND(" &gt; ",'Layout Mercado Libre'!E411)-1),"")</f>
        <v>Salud y Equipamiento Médico</v>
      </c>
      <c r="D411" s="12" t="n">
        <v>558.96</v>
      </c>
      <c r="E411" s="13" t="n">
        <f aca="false">D411+Parámetros!$B$5</f>
        <v>562.96</v>
      </c>
      <c r="F411" s="3" t="n">
        <f aca="false">IF(C411="",Parámetros!$B$9,IFERROR(VLOOKUP(C411,Parámetros!$A$20:$B$23,2,FALSE()),Parámetros!$B$9))</f>
        <v>0.14</v>
      </c>
      <c r="G411" s="13" t="n">
        <f aca="false">ROUNDUP((E411+Parámetros!$C$13)/(1-F411),0)</f>
        <v>684</v>
      </c>
      <c r="H411" s="13" t="n">
        <f aca="false">ROUNDUP((E411+Parámetros!$C$14)/(1-F411),0)</f>
        <v>690</v>
      </c>
      <c r="I411" s="13" t="n">
        <f aca="false">ROUNDUP((E411+Parámetros!$C$15)/(1-F411),0)</f>
        <v>698</v>
      </c>
      <c r="J411" s="13" t="n">
        <f aca="false">MAX(ROUNDUP((E411+Parámetros!$B$8)/(1-F411),0),Parámetros!$B$7)</f>
        <v>655</v>
      </c>
      <c r="K411" s="13" t="n">
        <f aca="false">IF(G411&lt;Parámetros!$B$13,G411,IF(H411&lt;Parámetros!$B$14,H411,IF(I411&lt;Parámetros!$B$15,I411,J411)))</f>
        <v>655</v>
      </c>
      <c r="L411" s="12"/>
      <c r="M411" s="12"/>
      <c r="N411" s="13" t="n">
        <f aca="false">IF(AND(ISNUMBER(M411),M411-Parámetros!$B$6&gt;=K411),M411-Parámetros!$B$6,K411)</f>
        <v>655</v>
      </c>
      <c r="O411" s="3" t="str">
        <f aca="false">IF(ISNUMBER(M411),N411/M411-1,"")</f>
        <v/>
      </c>
      <c r="P411" s="13" t="n">
        <f aca="false">VLOOKUP(N411,Parámetros!$A$13:$C$16,3,TRUE())</f>
        <v>0</v>
      </c>
      <c r="Q411" s="13" t="n">
        <f aca="false">IF(N411&gt;=Parámetros!$B$7,Parámetros!$B$8,0)</f>
        <v>0</v>
      </c>
      <c r="R411" s="13" t="n">
        <f aca="false">N411*(1-F411)-P411-Q411</f>
        <v>563.3</v>
      </c>
      <c r="S411" s="13" t="n">
        <f aca="false">R411-E411</f>
        <v>0.339999999999918</v>
      </c>
    </row>
    <row r="412" customFormat="false" ht="15" hidden="false" customHeight="false" outlineLevel="0" collapsed="false">
      <c r="A412" s="8" t="s">
        <v>4432</v>
      </c>
      <c r="B412" s="10" t="str">
        <f aca="false">'Layout Mercado Libre'!C412</f>
        <v>Avapena Cloropiramina 20 mg/2 ml 5 Ampolletas</v>
      </c>
      <c r="C412" s="10" t="str">
        <f aca="false">IFERROR(LEFT('Layout Mercado Libre'!E412,FIND(" &gt; ",'Layout Mercado Libre'!E412)-1),"")</f>
        <v>Salud y Equipamiento Médico</v>
      </c>
      <c r="D412" s="12" t="n">
        <v>306.77</v>
      </c>
      <c r="E412" s="13" t="n">
        <f aca="false">D412+Parámetros!$B$5</f>
        <v>310.77</v>
      </c>
      <c r="F412" s="3" t="n">
        <f aca="false">IF(C412="",Parámetros!$B$9,IFERROR(VLOOKUP(C412,Parámetros!$A$20:$B$23,2,FALSE()),Parámetros!$B$9))</f>
        <v>0.14</v>
      </c>
      <c r="G412" s="13" t="n">
        <f aca="false">ROUNDUP((E412+Parámetros!$C$13)/(1-F412),0)</f>
        <v>391</v>
      </c>
      <c r="H412" s="13" t="n">
        <f aca="false">ROUNDUP((E412+Parámetros!$C$14)/(1-F412),0)</f>
        <v>397</v>
      </c>
      <c r="I412" s="13" t="n">
        <f aca="false">ROUNDUP((E412+Parámetros!$C$15)/(1-F412),0)</f>
        <v>405</v>
      </c>
      <c r="J412" s="13" t="n">
        <f aca="false">MAX(ROUNDUP((E412+Parámetros!$B$8)/(1-F412),0),Parámetros!$B$7)</f>
        <v>362</v>
      </c>
      <c r="K412" s="13" t="n">
        <f aca="false">IF(G412&lt;Parámetros!$B$13,G412,IF(H412&lt;Parámetros!$B$14,H412,IF(I412&lt;Parámetros!$B$15,I412,J412)))</f>
        <v>362</v>
      </c>
      <c r="L412" s="12"/>
      <c r="M412" s="12"/>
      <c r="N412" s="13" t="n">
        <f aca="false">IF(AND(ISNUMBER(M412),M412-Parámetros!$B$6&gt;=K412),M412-Parámetros!$B$6,K412)</f>
        <v>362</v>
      </c>
      <c r="O412" s="3" t="str">
        <f aca="false">IF(ISNUMBER(M412),N412/M412-1,"")</f>
        <v/>
      </c>
      <c r="P412" s="13" t="n">
        <f aca="false">VLOOKUP(N412,Parámetros!$A$13:$C$16,3,TRUE())</f>
        <v>0</v>
      </c>
      <c r="Q412" s="13" t="n">
        <f aca="false">IF(N412&gt;=Parámetros!$B$7,Parámetros!$B$8,0)</f>
        <v>0</v>
      </c>
      <c r="R412" s="13" t="n">
        <f aca="false">N412*(1-F412)-P412-Q412</f>
        <v>311.32</v>
      </c>
      <c r="S412" s="13" t="n">
        <f aca="false">R412-E412</f>
        <v>0.550000000000011</v>
      </c>
    </row>
    <row r="413" customFormat="false" ht="15" hidden="false" customHeight="false" outlineLevel="0" collapsed="false">
      <c r="A413" s="8" t="s">
        <v>4445</v>
      </c>
      <c r="B413" s="10" t="str">
        <f aca="false">'Layout Mercado Libre'!C413</f>
        <v>Antiflu-Des Pediátrico Solución Gotero 30 ml</v>
      </c>
      <c r="C413" s="10" t="str">
        <f aca="false">IFERROR(LEFT('Layout Mercado Libre'!E413,FIND(" &gt; ",'Layout Mercado Libre'!E413)-1),"")</f>
        <v>Salud y Equipamiento Médico</v>
      </c>
      <c r="D413" s="12" t="n">
        <v>144.9</v>
      </c>
      <c r="E413" s="13" t="n">
        <f aca="false">D413+Parámetros!$B$5</f>
        <v>148.9</v>
      </c>
      <c r="F413" s="3" t="n">
        <f aca="false">IF(C413="",Parámetros!$B$9,IFERROR(VLOOKUP(C413,Parámetros!$A$20:$B$23,2,FALSE()),Parámetros!$B$9))</f>
        <v>0.14</v>
      </c>
      <c r="G413" s="13" t="n">
        <f aca="false">ROUNDUP((E413+Parámetros!$C$13)/(1-F413),0)</f>
        <v>203</v>
      </c>
      <c r="H413" s="13" t="n">
        <f aca="false">ROUNDUP((E413+Parámetros!$C$14)/(1-F413),0)</f>
        <v>209</v>
      </c>
      <c r="I413" s="13" t="n">
        <f aca="false">ROUNDUP((E413+Parámetros!$C$15)/(1-F413),0)</f>
        <v>217</v>
      </c>
      <c r="J413" s="13" t="n">
        <f aca="false">MAX(ROUNDUP((E413+Parámetros!$B$8)/(1-F413),0),Parámetros!$B$7)</f>
        <v>299</v>
      </c>
      <c r="K413" s="13" t="n">
        <f aca="false">IF(G413&lt;Parámetros!$B$13,G413,IF(H413&lt;Parámetros!$B$14,H413,IF(I413&lt;Parámetros!$B$15,I413,J413)))</f>
        <v>217</v>
      </c>
      <c r="L413" s="12"/>
      <c r="M413" s="12"/>
      <c r="N413" s="13" t="n">
        <f aca="false">IF(AND(ISNUMBER(M413),M413-Parámetros!$B$6&gt;=K413),M413-Parámetros!$B$6,K413)</f>
        <v>217</v>
      </c>
      <c r="O413" s="3" t="str">
        <f aca="false">IF(ISNUMBER(M413),N413/M413-1,"")</f>
        <v/>
      </c>
      <c r="P413" s="13" t="n">
        <f aca="false">VLOOKUP(N413,Parámetros!$A$13:$C$16,3,TRUE())</f>
        <v>37</v>
      </c>
      <c r="Q413" s="13" t="n">
        <f aca="false">IF(N413&gt;=Parámetros!$B$7,Parámetros!$B$8,0)</f>
        <v>0</v>
      </c>
      <c r="R413" s="13" t="n">
        <f aca="false">N413*(1-F413)-P413-Q413</f>
        <v>149.62</v>
      </c>
      <c r="S413" s="13" t="n">
        <f aca="false">R413-E413</f>
        <v>0.719999999999999</v>
      </c>
    </row>
    <row r="414" customFormat="false" ht="15" hidden="false" customHeight="false" outlineLevel="0" collapsed="false">
      <c r="A414" s="8" t="s">
        <v>4453</v>
      </c>
      <c r="B414" s="10" t="str">
        <f aca="false">'Layout Mercado Libre'!C414</f>
        <v>Unesia Bifonazol Ungüento 1 g/100 g 2 Tubos de 20 g</v>
      </c>
      <c r="C414" s="10" t="str">
        <f aca="false">IFERROR(LEFT('Layout Mercado Libre'!E414,FIND(" &gt; ",'Layout Mercado Libre'!E414)-1),"")</f>
        <v>Salud y Equipamiento Médico</v>
      </c>
      <c r="D414" s="12" t="n">
        <v>172.56</v>
      </c>
      <c r="E414" s="13" t="n">
        <f aca="false">D414+Parámetros!$B$5</f>
        <v>176.56</v>
      </c>
      <c r="F414" s="3" t="n">
        <f aca="false">IF(C414="",Parámetros!$B$9,IFERROR(VLOOKUP(C414,Parámetros!$A$20:$B$23,2,FALSE()),Parámetros!$B$9))</f>
        <v>0.14</v>
      </c>
      <c r="G414" s="13" t="n">
        <f aca="false">ROUNDUP((E414+Parámetros!$C$13)/(1-F414),0)</f>
        <v>235</v>
      </c>
      <c r="H414" s="13" t="n">
        <f aca="false">ROUNDUP((E414+Parámetros!$C$14)/(1-F414),0)</f>
        <v>241</v>
      </c>
      <c r="I414" s="13" t="n">
        <f aca="false">ROUNDUP((E414+Parámetros!$C$15)/(1-F414),0)</f>
        <v>249</v>
      </c>
      <c r="J414" s="13" t="n">
        <f aca="false">MAX(ROUNDUP((E414+Parámetros!$B$8)/(1-F414),0),Parámetros!$B$7)</f>
        <v>299</v>
      </c>
      <c r="K414" s="13" t="n">
        <f aca="false">IF(G414&lt;Parámetros!$B$13,G414,IF(H414&lt;Parámetros!$B$14,H414,IF(I414&lt;Parámetros!$B$15,I414,J414)))</f>
        <v>249</v>
      </c>
      <c r="L414" s="12"/>
      <c r="M414" s="12"/>
      <c r="N414" s="13" t="n">
        <f aca="false">IF(AND(ISNUMBER(M414),M414-Parámetros!$B$6&gt;=K414),M414-Parámetros!$B$6,K414)</f>
        <v>249</v>
      </c>
      <c r="O414" s="3" t="str">
        <f aca="false">IF(ISNUMBER(M414),N414/M414-1,"")</f>
        <v/>
      </c>
      <c r="P414" s="13" t="n">
        <f aca="false">VLOOKUP(N414,Parámetros!$A$13:$C$16,3,TRUE())</f>
        <v>37</v>
      </c>
      <c r="Q414" s="13" t="n">
        <f aca="false">IF(N414&gt;=Parámetros!$B$7,Parámetros!$B$8,0)</f>
        <v>0</v>
      </c>
      <c r="R414" s="13" t="n">
        <f aca="false">N414*(1-F414)-P414-Q414</f>
        <v>177.14</v>
      </c>
      <c r="S414" s="13" t="n">
        <f aca="false">R414-E414</f>
        <v>0.579999999999984</v>
      </c>
    </row>
    <row r="415" customFormat="false" ht="15" hidden="false" customHeight="false" outlineLevel="0" collapsed="false">
      <c r="A415" s="8" t="s">
        <v>4464</v>
      </c>
      <c r="B415" s="10" t="str">
        <f aca="false">'Layout Mercado Libre'!C415</f>
        <v>Canesten V Dual 3 Días 3 Óvulos 200 mg y Crema 10 g</v>
      </c>
      <c r="C415" s="10" t="str">
        <f aca="false">IFERROR(LEFT('Layout Mercado Libre'!E415,FIND(" &gt; ",'Layout Mercado Libre'!E415)-1),"")</f>
        <v>Salud y Equipamiento Médico</v>
      </c>
      <c r="D415" s="12" t="n">
        <v>180.13</v>
      </c>
      <c r="E415" s="13" t="n">
        <f aca="false">D415+Parámetros!$B$5</f>
        <v>184.13</v>
      </c>
      <c r="F415" s="3" t="n">
        <f aca="false">IF(C415="",Parámetros!$B$9,IFERROR(VLOOKUP(C415,Parámetros!$A$20:$B$23,2,FALSE()),Parámetros!$B$9))</f>
        <v>0.14</v>
      </c>
      <c r="G415" s="13" t="n">
        <f aca="false">ROUNDUP((E415+Parámetros!$C$13)/(1-F415),0)</f>
        <v>244</v>
      </c>
      <c r="H415" s="13" t="n">
        <f aca="false">ROUNDUP((E415+Parámetros!$C$14)/(1-F415),0)</f>
        <v>249</v>
      </c>
      <c r="I415" s="13" t="n">
        <f aca="false">ROUNDUP((E415+Parámetros!$C$15)/(1-F415),0)</f>
        <v>258</v>
      </c>
      <c r="J415" s="13" t="n">
        <f aca="false">MAX(ROUNDUP((E415+Parámetros!$B$8)/(1-F415),0),Parámetros!$B$7)</f>
        <v>299</v>
      </c>
      <c r="K415" s="13" t="n">
        <f aca="false">IF(G415&lt;Parámetros!$B$13,G415,IF(H415&lt;Parámetros!$B$14,H415,IF(I415&lt;Parámetros!$B$15,I415,J415)))</f>
        <v>258</v>
      </c>
      <c r="L415" s="12"/>
      <c r="M415" s="12"/>
      <c r="N415" s="13" t="n">
        <f aca="false">IF(AND(ISNUMBER(M415),M415-Parámetros!$B$6&gt;=K415),M415-Parámetros!$B$6,K415)</f>
        <v>258</v>
      </c>
      <c r="O415" s="3" t="str">
        <f aca="false">IF(ISNUMBER(M415),N415/M415-1,"")</f>
        <v/>
      </c>
      <c r="P415" s="13" t="n">
        <f aca="false">VLOOKUP(N415,Parámetros!$A$13:$C$16,3,TRUE())</f>
        <v>37</v>
      </c>
      <c r="Q415" s="13" t="n">
        <f aca="false">IF(N415&gt;=Parámetros!$B$7,Parámetros!$B$8,0)</f>
        <v>0</v>
      </c>
      <c r="R415" s="13" t="n">
        <f aca="false">N415*(1-F415)-P415-Q415</f>
        <v>184.88</v>
      </c>
      <c r="S415" s="13" t="n">
        <f aca="false">R415-E415</f>
        <v>0.75</v>
      </c>
    </row>
    <row r="416" customFormat="false" ht="15" hidden="false" customHeight="false" outlineLevel="0" collapsed="false">
      <c r="A416" s="8" t="s">
        <v>4476</v>
      </c>
      <c r="B416" s="10" t="str">
        <f aca="false">'Layout Mercado Libre'!C416</f>
        <v>Sensibit Loratadina 10 mg 10 Tabletas</v>
      </c>
      <c r="C416" s="10" t="str">
        <f aca="false">IFERROR(LEFT('Layout Mercado Libre'!E416,FIND(" &gt; ",'Layout Mercado Libre'!E416)-1),"")</f>
        <v>Salud y Equipamiento Médico</v>
      </c>
      <c r="D416" s="12" t="n">
        <v>151.74</v>
      </c>
      <c r="E416" s="13" t="n">
        <f aca="false">D416+Parámetros!$B$5</f>
        <v>155.74</v>
      </c>
      <c r="F416" s="3" t="n">
        <f aca="false">IF(C416="",Parámetros!$B$9,IFERROR(VLOOKUP(C416,Parámetros!$A$20:$B$23,2,FALSE()),Parámetros!$B$9))</f>
        <v>0.14</v>
      </c>
      <c r="G416" s="13" t="n">
        <f aca="false">ROUNDUP((E416+Parámetros!$C$13)/(1-F416),0)</f>
        <v>211</v>
      </c>
      <c r="H416" s="13" t="n">
        <f aca="false">ROUNDUP((E416+Parámetros!$C$14)/(1-F416),0)</f>
        <v>216</v>
      </c>
      <c r="I416" s="13" t="n">
        <f aca="false">ROUNDUP((E416+Parámetros!$C$15)/(1-F416),0)</f>
        <v>225</v>
      </c>
      <c r="J416" s="13" t="n">
        <f aca="false">MAX(ROUNDUP((E416+Parámetros!$B$8)/(1-F416),0),Parámetros!$B$7)</f>
        <v>299</v>
      </c>
      <c r="K416" s="13" t="n">
        <f aca="false">IF(G416&lt;Parámetros!$B$13,G416,IF(H416&lt;Parámetros!$B$14,H416,IF(I416&lt;Parámetros!$B$15,I416,J416)))</f>
        <v>225</v>
      </c>
      <c r="L416" s="12"/>
      <c r="M416" s="12"/>
      <c r="N416" s="13" t="n">
        <f aca="false">IF(AND(ISNUMBER(M416),M416-Parámetros!$B$6&gt;=K416),M416-Parámetros!$B$6,K416)</f>
        <v>225</v>
      </c>
      <c r="O416" s="3" t="str">
        <f aca="false">IF(ISNUMBER(M416),N416/M416-1,"")</f>
        <v/>
      </c>
      <c r="P416" s="13" t="n">
        <f aca="false">VLOOKUP(N416,Parámetros!$A$13:$C$16,3,TRUE())</f>
        <v>37</v>
      </c>
      <c r="Q416" s="13" t="n">
        <f aca="false">IF(N416&gt;=Parámetros!$B$7,Parámetros!$B$8,0)</f>
        <v>0</v>
      </c>
      <c r="R416" s="13" t="n">
        <f aca="false">N416*(1-F416)-P416-Q416</f>
        <v>156.5</v>
      </c>
      <c r="S416" s="13" t="n">
        <f aca="false">R416-E416</f>
        <v>0.759999999999991</v>
      </c>
    </row>
    <row r="417" customFormat="false" ht="15" hidden="false" customHeight="false" outlineLevel="0" collapsed="false">
      <c r="A417" s="8" t="s">
        <v>4485</v>
      </c>
      <c r="B417" s="10" t="str">
        <f aca="false">'Layout Mercado Libre'!C417</f>
        <v>Flumetol NF Ofteno Fluorometolona 1 mg/ml Gotero 5 ml</v>
      </c>
      <c r="C417" s="10" t="str">
        <f aca="false">IFERROR(LEFT('Layout Mercado Libre'!E417,FIND(" &gt; ",'Layout Mercado Libre'!E417)-1),"")</f>
        <v>Salud y Equipamiento Médico</v>
      </c>
      <c r="D417" s="12" t="n">
        <v>365.96</v>
      </c>
      <c r="E417" s="13" t="n">
        <f aca="false">D417+Parámetros!$B$5</f>
        <v>369.96</v>
      </c>
      <c r="F417" s="3" t="n">
        <f aca="false">IF(C417="",Parámetros!$B$9,IFERROR(VLOOKUP(C417,Parámetros!$A$20:$B$23,2,FALSE()),Parámetros!$B$9))</f>
        <v>0.14</v>
      </c>
      <c r="G417" s="13" t="n">
        <f aca="false">ROUNDUP((E417+Parámetros!$C$13)/(1-F417),0)</f>
        <v>460</v>
      </c>
      <c r="H417" s="13" t="n">
        <f aca="false">ROUNDUP((E417+Parámetros!$C$14)/(1-F417),0)</f>
        <v>466</v>
      </c>
      <c r="I417" s="13" t="n">
        <f aca="false">ROUNDUP((E417+Parámetros!$C$15)/(1-F417),0)</f>
        <v>474</v>
      </c>
      <c r="J417" s="13" t="n">
        <f aca="false">MAX(ROUNDUP((E417+Parámetros!$B$8)/(1-F417),0),Parámetros!$B$7)</f>
        <v>431</v>
      </c>
      <c r="K417" s="13" t="n">
        <f aca="false">IF(G417&lt;Parámetros!$B$13,G417,IF(H417&lt;Parámetros!$B$14,H417,IF(I417&lt;Parámetros!$B$15,I417,J417)))</f>
        <v>431</v>
      </c>
      <c r="L417" s="12"/>
      <c r="M417" s="12"/>
      <c r="N417" s="13" t="n">
        <f aca="false">IF(AND(ISNUMBER(M417),M417-Parámetros!$B$6&gt;=K417),M417-Parámetros!$B$6,K417)</f>
        <v>431</v>
      </c>
      <c r="O417" s="3" t="str">
        <f aca="false">IF(ISNUMBER(M417),N417/M417-1,"")</f>
        <v/>
      </c>
      <c r="P417" s="13" t="n">
        <f aca="false">VLOOKUP(N417,Parámetros!$A$13:$C$16,3,TRUE())</f>
        <v>0</v>
      </c>
      <c r="Q417" s="13" t="n">
        <f aca="false">IF(N417&gt;=Parámetros!$B$7,Parámetros!$B$8,0)</f>
        <v>0</v>
      </c>
      <c r="R417" s="13" t="n">
        <f aca="false">N417*(1-F417)-P417-Q417</f>
        <v>370.66</v>
      </c>
      <c r="S417" s="13" t="n">
        <f aca="false">R417-E417</f>
        <v>0.699999999999989</v>
      </c>
    </row>
    <row r="418" customFormat="false" ht="15" hidden="false" customHeight="false" outlineLevel="0" collapsed="false">
      <c r="A418" s="8" t="s">
        <v>4498</v>
      </c>
      <c r="B418" s="10" t="str">
        <f aca="false">'Layout Mercado Libre'!C418</f>
        <v>Brunadol Paracetamol Naproxeno 300 mg/275 mg 10 Tabletas</v>
      </c>
      <c r="C418" s="10" t="str">
        <f aca="false">IFERROR(LEFT('Layout Mercado Libre'!E418,FIND(" &gt; ",'Layout Mercado Libre'!E418)-1),"")</f>
        <v>Salud y Equipamiento Médico</v>
      </c>
      <c r="D418" s="12" t="n">
        <v>18</v>
      </c>
      <c r="E418" s="13" t="n">
        <f aca="false">D418+Parámetros!$B$5</f>
        <v>22</v>
      </c>
      <c r="F418" s="3" t="n">
        <f aca="false">IF(C418="",Parámetros!$B$9,IFERROR(VLOOKUP(C418,Parámetros!$A$20:$B$23,2,FALSE()),Parámetros!$B$9))</f>
        <v>0.14</v>
      </c>
      <c r="G418" s="13" t="n">
        <f aca="false">ROUNDUP((E418+Parámetros!$C$13)/(1-F418),0)</f>
        <v>55</v>
      </c>
      <c r="H418" s="13" t="n">
        <f aca="false">ROUNDUP((E418+Parámetros!$C$14)/(1-F418),0)</f>
        <v>61</v>
      </c>
      <c r="I418" s="13" t="n">
        <f aca="false">ROUNDUP((E418+Parámetros!$C$15)/(1-F418),0)</f>
        <v>69</v>
      </c>
      <c r="J418" s="13" t="n">
        <f aca="false">MAX(ROUNDUP((E418+Parámetros!$B$8)/(1-F418),0),Parámetros!$B$7)</f>
        <v>299</v>
      </c>
      <c r="K418" s="13" t="n">
        <f aca="false">IF(G418&lt;Parámetros!$B$13,G418,IF(H418&lt;Parámetros!$B$14,H418,IF(I418&lt;Parámetros!$B$15,I418,J418)))</f>
        <v>55</v>
      </c>
      <c r="L418" s="12"/>
      <c r="M418" s="12"/>
      <c r="N418" s="13" t="n">
        <f aca="false">IF(AND(ISNUMBER(M418),M418-Parámetros!$B$6&gt;=K418),M418-Parámetros!$B$6,K418)</f>
        <v>55</v>
      </c>
      <c r="O418" s="3" t="str">
        <f aca="false">IF(ISNUMBER(M418),N418/M418-1,"")</f>
        <v/>
      </c>
      <c r="P418" s="13" t="n">
        <f aca="false">VLOOKUP(N418,Parámetros!$A$13:$C$16,3,TRUE())</f>
        <v>25</v>
      </c>
      <c r="Q418" s="13" t="n">
        <f aca="false">IF(N418&gt;=Parámetros!$B$7,Parámetros!$B$8,0)</f>
        <v>0</v>
      </c>
      <c r="R418" s="13" t="n">
        <f aca="false">N418*(1-F418)-P418-Q418</f>
        <v>22.3</v>
      </c>
      <c r="S418" s="13" t="n">
        <f aca="false">R418-E418</f>
        <v>0.299999999999997</v>
      </c>
    </row>
    <row r="419" customFormat="false" ht="15" hidden="false" customHeight="false" outlineLevel="0" collapsed="false">
      <c r="A419" s="8" t="s">
        <v>4508</v>
      </c>
      <c r="B419" s="10" t="str">
        <f aca="false">'Layout Mercado Libre'!C419</f>
        <v>Daxon Nitazoxanida 500 mg 6 Tabletas</v>
      </c>
      <c r="C419" s="10" t="str">
        <f aca="false">IFERROR(LEFT('Layout Mercado Libre'!E419,FIND(" &gt; ",'Layout Mercado Libre'!E419)-1),"")</f>
        <v>Salud y Equipamiento Médico</v>
      </c>
      <c r="D419" s="12" t="n">
        <v>200</v>
      </c>
      <c r="E419" s="13" t="n">
        <f aca="false">D419+Parámetros!$B$5</f>
        <v>204</v>
      </c>
      <c r="F419" s="3" t="n">
        <f aca="false">IF(C419="",Parámetros!$B$9,IFERROR(VLOOKUP(C419,Parámetros!$A$20:$B$23,2,FALSE()),Parámetros!$B$9))</f>
        <v>0.14</v>
      </c>
      <c r="G419" s="13" t="n">
        <f aca="false">ROUNDUP((E419+Parámetros!$C$13)/(1-F419),0)</f>
        <v>267</v>
      </c>
      <c r="H419" s="13" t="n">
        <f aca="false">ROUNDUP((E419+Parámetros!$C$14)/(1-F419),0)</f>
        <v>273</v>
      </c>
      <c r="I419" s="13" t="n">
        <f aca="false">ROUNDUP((E419+Parámetros!$C$15)/(1-F419),0)</f>
        <v>281</v>
      </c>
      <c r="J419" s="13" t="n">
        <f aca="false">MAX(ROUNDUP((E419+Parámetros!$B$8)/(1-F419),0),Parámetros!$B$7)</f>
        <v>299</v>
      </c>
      <c r="K419" s="13" t="n">
        <f aca="false">IF(G419&lt;Parámetros!$B$13,G419,IF(H419&lt;Parámetros!$B$14,H419,IF(I419&lt;Parámetros!$B$15,I419,J419)))</f>
        <v>281</v>
      </c>
      <c r="L419" s="12"/>
      <c r="M419" s="12"/>
      <c r="N419" s="13" t="n">
        <f aca="false">IF(AND(ISNUMBER(M419),M419-Parámetros!$B$6&gt;=K419),M419-Parámetros!$B$6,K419)</f>
        <v>281</v>
      </c>
      <c r="O419" s="3" t="str">
        <f aca="false">IF(ISNUMBER(M419),N419/M419-1,"")</f>
        <v/>
      </c>
      <c r="P419" s="13" t="n">
        <f aca="false">VLOOKUP(N419,Parámetros!$A$13:$C$16,3,TRUE())</f>
        <v>37</v>
      </c>
      <c r="Q419" s="13" t="n">
        <f aca="false">IF(N419&gt;=Parámetros!$B$7,Parámetros!$B$8,0)</f>
        <v>0</v>
      </c>
      <c r="R419" s="13" t="n">
        <f aca="false">N419*(1-F419)-P419-Q419</f>
        <v>204.66</v>
      </c>
      <c r="S419" s="13" t="n">
        <f aca="false">R419-E419</f>
        <v>0.659999999999997</v>
      </c>
    </row>
    <row r="420" customFormat="false" ht="15" hidden="false" customHeight="false" outlineLevel="0" collapsed="false">
      <c r="A420" s="8" t="s">
        <v>4517</v>
      </c>
      <c r="B420" s="10" t="str">
        <f aca="false">'Layout Mercado Libre'!C420</f>
        <v>Libertrim SDP Pediátrico Suspensión 30 ml Trimebutina</v>
      </c>
      <c r="C420" s="10" t="str">
        <f aca="false">IFERROR(LEFT('Layout Mercado Libre'!E420,FIND(" &gt; ",'Layout Mercado Libre'!E420)-1),"")</f>
        <v>Salud y Equipamiento Médico</v>
      </c>
      <c r="D420" s="12" t="n">
        <v>354.08</v>
      </c>
      <c r="E420" s="13" t="n">
        <f aca="false">D420+Parámetros!$B$5</f>
        <v>358.08</v>
      </c>
      <c r="F420" s="3" t="n">
        <f aca="false">IF(C420="",Parámetros!$B$9,IFERROR(VLOOKUP(C420,Parámetros!$A$20:$B$23,2,FALSE()),Parámetros!$B$9))</f>
        <v>0.14</v>
      </c>
      <c r="G420" s="13" t="n">
        <f aca="false">ROUNDUP((E420+Parámetros!$C$13)/(1-F420),0)</f>
        <v>446</v>
      </c>
      <c r="H420" s="13" t="n">
        <f aca="false">ROUNDUP((E420+Parámetros!$C$14)/(1-F420),0)</f>
        <v>452</v>
      </c>
      <c r="I420" s="13" t="n">
        <f aca="false">ROUNDUP((E420+Parámetros!$C$15)/(1-F420),0)</f>
        <v>460</v>
      </c>
      <c r="J420" s="13" t="n">
        <f aca="false">MAX(ROUNDUP((E420+Parámetros!$B$8)/(1-F420),0),Parámetros!$B$7)</f>
        <v>417</v>
      </c>
      <c r="K420" s="13" t="n">
        <f aca="false">IF(G420&lt;Parámetros!$B$13,G420,IF(H420&lt;Parámetros!$B$14,H420,IF(I420&lt;Parámetros!$B$15,I420,J420)))</f>
        <v>417</v>
      </c>
      <c r="L420" s="12"/>
      <c r="M420" s="12"/>
      <c r="N420" s="13" t="n">
        <f aca="false">IF(AND(ISNUMBER(M420),M420-Parámetros!$B$6&gt;=K420),M420-Parámetros!$B$6,K420)</f>
        <v>417</v>
      </c>
      <c r="O420" s="3" t="str">
        <f aca="false">IF(ISNUMBER(M420),N420/M420-1,"")</f>
        <v/>
      </c>
      <c r="P420" s="13" t="n">
        <f aca="false">VLOOKUP(N420,Parámetros!$A$13:$C$16,3,TRUE())</f>
        <v>0</v>
      </c>
      <c r="Q420" s="13" t="n">
        <f aca="false">IF(N420&gt;=Parámetros!$B$7,Parámetros!$B$8,0)</f>
        <v>0</v>
      </c>
      <c r="R420" s="13" t="n">
        <f aca="false">N420*(1-F420)-P420-Q420</f>
        <v>358.62</v>
      </c>
      <c r="S420" s="13" t="n">
        <f aca="false">R420-E420</f>
        <v>0.540000000000021</v>
      </c>
    </row>
    <row r="421" customFormat="false" ht="15" hidden="false" customHeight="false" outlineLevel="0" collapsed="false">
      <c r="A421" s="8" t="s">
        <v>4530</v>
      </c>
      <c r="B421" s="10" t="str">
        <f aca="false">'Layout Mercado Libre'!C421</f>
        <v>Cicloferon Aciclovir 400 mg 35 Tabletas</v>
      </c>
      <c r="C421" s="10" t="str">
        <f aca="false">IFERROR(LEFT('Layout Mercado Libre'!E421,FIND(" &gt; ",'Layout Mercado Libre'!E421)-1),"")</f>
        <v>Salud y Equipamiento Médico</v>
      </c>
      <c r="D421" s="12" t="n">
        <v>794.34</v>
      </c>
      <c r="E421" s="13" t="n">
        <f aca="false">D421+Parámetros!$B$5</f>
        <v>798.34</v>
      </c>
      <c r="F421" s="3" t="n">
        <f aca="false">IF(C421="",Parámetros!$B$9,IFERROR(VLOOKUP(C421,Parámetros!$A$20:$B$23,2,FALSE()),Parámetros!$B$9))</f>
        <v>0.14</v>
      </c>
      <c r="G421" s="13" t="n">
        <f aca="false">ROUNDUP((E421+Parámetros!$C$13)/(1-F421),0)</f>
        <v>958</v>
      </c>
      <c r="H421" s="13" t="n">
        <f aca="false">ROUNDUP((E421+Parámetros!$C$14)/(1-F421),0)</f>
        <v>964</v>
      </c>
      <c r="I421" s="13" t="n">
        <f aca="false">ROUNDUP((E421+Parámetros!$C$15)/(1-F421),0)</f>
        <v>972</v>
      </c>
      <c r="J421" s="13" t="n">
        <f aca="false">MAX(ROUNDUP((E421+Parámetros!$B$8)/(1-F421),0),Parámetros!$B$7)</f>
        <v>929</v>
      </c>
      <c r="K421" s="13" t="n">
        <f aca="false">IF(G421&lt;Parámetros!$B$13,G421,IF(H421&lt;Parámetros!$B$14,H421,IF(I421&lt;Parámetros!$B$15,I421,J421)))</f>
        <v>929</v>
      </c>
      <c r="L421" s="12"/>
      <c r="M421" s="12"/>
      <c r="N421" s="13" t="n">
        <f aca="false">IF(AND(ISNUMBER(M421),M421-Parámetros!$B$6&gt;=K421),M421-Parámetros!$B$6,K421)</f>
        <v>929</v>
      </c>
      <c r="O421" s="3" t="str">
        <f aca="false">IF(ISNUMBER(M421),N421/M421-1,"")</f>
        <v/>
      </c>
      <c r="P421" s="13" t="n">
        <f aca="false">VLOOKUP(N421,Parámetros!$A$13:$C$16,3,TRUE())</f>
        <v>0</v>
      </c>
      <c r="Q421" s="13" t="n">
        <f aca="false">IF(N421&gt;=Parámetros!$B$7,Parámetros!$B$8,0)</f>
        <v>0</v>
      </c>
      <c r="R421" s="13" t="n">
        <f aca="false">N421*(1-F421)-P421-Q421</f>
        <v>798.94</v>
      </c>
      <c r="S421" s="13" t="n">
        <f aca="false">R421-E421</f>
        <v>0.599999999999909</v>
      </c>
    </row>
    <row r="422" customFormat="false" ht="15" hidden="false" customHeight="false" outlineLevel="0" collapsed="false">
      <c r="A422" s="8" t="s">
        <v>4545</v>
      </c>
      <c r="B422" s="10" t="str">
        <f aca="false">'Layout Mercado Libre'!C422</f>
        <v>Árnica Montana Paquete con 10 Piezas</v>
      </c>
      <c r="C422" s="10" t="str">
        <f aca="false">IFERROR(LEFT('Layout Mercado Libre'!E422,FIND(" &gt; ",'Layout Mercado Libre'!E422)-1),"")</f>
        <v>Salud y Equipamiento Médico</v>
      </c>
      <c r="D422" s="12" t="n">
        <v>127.78</v>
      </c>
      <c r="E422" s="13" t="n">
        <f aca="false">D422+Parámetros!$B$5</f>
        <v>131.78</v>
      </c>
      <c r="F422" s="3" t="n">
        <f aca="false">IF(C422="",Parámetros!$B$9,IFERROR(VLOOKUP(C422,Parámetros!$A$20:$B$23,2,FALSE()),Parámetros!$B$9))</f>
        <v>0.14</v>
      </c>
      <c r="G422" s="13" t="n">
        <f aca="false">ROUNDUP((E422+Parámetros!$C$13)/(1-F422),0)</f>
        <v>183</v>
      </c>
      <c r="H422" s="13" t="n">
        <f aca="false">ROUNDUP((E422+Parámetros!$C$14)/(1-F422),0)</f>
        <v>189</v>
      </c>
      <c r="I422" s="13" t="n">
        <f aca="false">ROUNDUP((E422+Parámetros!$C$15)/(1-F422),0)</f>
        <v>197</v>
      </c>
      <c r="J422" s="13" t="n">
        <f aca="false">MAX(ROUNDUP((E422+Parámetros!$B$8)/(1-F422),0),Parámetros!$B$7)</f>
        <v>299</v>
      </c>
      <c r="K422" s="13" t="n">
        <f aca="false">IF(G422&lt;Parámetros!$B$13,G422,IF(H422&lt;Parámetros!$B$14,H422,IF(I422&lt;Parámetros!$B$15,I422,J422)))</f>
        <v>197</v>
      </c>
      <c r="L422" s="12"/>
      <c r="M422" s="12"/>
      <c r="N422" s="13" t="n">
        <f aca="false">IF(AND(ISNUMBER(M422),M422-Parámetros!$B$6&gt;=K422),M422-Parámetros!$B$6,K422)</f>
        <v>197</v>
      </c>
      <c r="O422" s="3" t="str">
        <f aca="false">IF(ISNUMBER(M422),N422/M422-1,"")</f>
        <v/>
      </c>
      <c r="P422" s="13" t="n">
        <f aca="false">VLOOKUP(N422,Parámetros!$A$13:$C$16,3,TRUE())</f>
        <v>37</v>
      </c>
      <c r="Q422" s="13" t="n">
        <f aca="false">IF(N422&gt;=Parámetros!$B$7,Parámetros!$B$8,0)</f>
        <v>0</v>
      </c>
      <c r="R422" s="13" t="n">
        <f aca="false">N422*(1-F422)-P422-Q422</f>
        <v>132.42</v>
      </c>
      <c r="S422" s="13" t="n">
        <f aca="false">R422-E422</f>
        <v>0.639999999999986</v>
      </c>
    </row>
    <row r="423" customFormat="false" ht="15" hidden="false" customHeight="false" outlineLevel="0" collapsed="false">
      <c r="A423" s="8" t="s">
        <v>4552</v>
      </c>
      <c r="B423" s="10" t="str">
        <f aca="false">'Layout Mercado Libre'!C423</f>
        <v>Crema Dental Colgate Triple Acción Menta 150 ml</v>
      </c>
      <c r="C423" s="10" t="str">
        <f aca="false">IFERROR(LEFT('Layout Mercado Libre'!E423,FIND(" &gt; ",'Layout Mercado Libre'!E423)-1),"")</f>
        <v>Belleza y Cuidado Personal</v>
      </c>
      <c r="D423" s="12" t="n">
        <v>25.86</v>
      </c>
      <c r="E423" s="13" t="n">
        <f aca="false">D423+Parámetros!$B$5</f>
        <v>29.86</v>
      </c>
      <c r="F423" s="3" t="n">
        <f aca="false">IF(C423="",Parámetros!$B$9,IFERROR(VLOOKUP(C423,Parámetros!$A$20:$B$23,2,FALSE()),Parámetros!$B$9))</f>
        <v>0.14</v>
      </c>
      <c r="G423" s="13" t="n">
        <f aca="false">ROUNDUP((E423+Parámetros!$C$13)/(1-F423),0)</f>
        <v>64</v>
      </c>
      <c r="H423" s="13" t="n">
        <f aca="false">ROUNDUP((E423+Parámetros!$C$14)/(1-F423),0)</f>
        <v>70</v>
      </c>
      <c r="I423" s="13" t="n">
        <f aca="false">ROUNDUP((E423+Parámetros!$C$15)/(1-F423),0)</f>
        <v>78</v>
      </c>
      <c r="J423" s="13" t="n">
        <f aca="false">MAX(ROUNDUP((E423+Parámetros!$B$8)/(1-F423),0),Parámetros!$B$7)</f>
        <v>299</v>
      </c>
      <c r="K423" s="13" t="n">
        <f aca="false">IF(G423&lt;Parámetros!$B$13,G423,IF(H423&lt;Parámetros!$B$14,H423,IF(I423&lt;Parámetros!$B$15,I423,J423)))</f>
        <v>64</v>
      </c>
      <c r="L423" s="12"/>
      <c r="M423" s="12"/>
      <c r="N423" s="13" t="n">
        <f aca="false">IF(AND(ISNUMBER(M423),M423-Parámetros!$B$6&gt;=K423),M423-Parámetros!$B$6,K423)</f>
        <v>64</v>
      </c>
      <c r="O423" s="3" t="str">
        <f aca="false">IF(ISNUMBER(M423),N423/M423-1,"")</f>
        <v/>
      </c>
      <c r="P423" s="13" t="n">
        <f aca="false">VLOOKUP(N423,Parámetros!$A$13:$C$16,3,TRUE())</f>
        <v>25</v>
      </c>
      <c r="Q423" s="13" t="n">
        <f aca="false">IF(N423&gt;=Parámetros!$B$7,Parámetros!$B$8,0)</f>
        <v>0</v>
      </c>
      <c r="R423" s="13" t="n">
        <f aca="false">N423*(1-F423)-P423-Q423</f>
        <v>30.04</v>
      </c>
      <c r="S423" s="13" t="n">
        <f aca="false">R423-E423</f>
        <v>0.18</v>
      </c>
    </row>
    <row r="424" customFormat="false" ht="15" hidden="false" customHeight="false" outlineLevel="0" collapsed="false">
      <c r="A424" s="8" t="s">
        <v>4560</v>
      </c>
      <c r="B424" s="10" t="str">
        <f aca="false">'Layout Mercado Libre'!C424</f>
        <v>Redoxon Forte Vitamina C 2 g 10 Tabletas Efervescentes</v>
      </c>
      <c r="C424" s="10" t="str">
        <f aca="false">IFERROR(LEFT('Layout Mercado Libre'!E424,FIND(" &gt; ",'Layout Mercado Libre'!E424)-1),"")</f>
        <v>Salud y Equipamiento Médico</v>
      </c>
      <c r="D424" s="12" t="n">
        <v>139.99</v>
      </c>
      <c r="E424" s="13" t="n">
        <f aca="false">D424+Parámetros!$B$5</f>
        <v>143.99</v>
      </c>
      <c r="F424" s="3" t="n">
        <f aca="false">IF(C424="",Parámetros!$B$9,IFERROR(VLOOKUP(C424,Parámetros!$A$20:$B$23,2,FALSE()),Parámetros!$B$9))</f>
        <v>0.14</v>
      </c>
      <c r="G424" s="13" t="n">
        <f aca="false">ROUNDUP((E424+Parámetros!$C$13)/(1-F424),0)</f>
        <v>197</v>
      </c>
      <c r="H424" s="13" t="n">
        <f aca="false">ROUNDUP((E424+Parámetros!$C$14)/(1-F424),0)</f>
        <v>203</v>
      </c>
      <c r="I424" s="13" t="n">
        <f aca="false">ROUNDUP((E424+Parámetros!$C$15)/(1-F424),0)</f>
        <v>211</v>
      </c>
      <c r="J424" s="13" t="n">
        <f aca="false">MAX(ROUNDUP((E424+Parámetros!$B$8)/(1-F424),0),Parámetros!$B$7)</f>
        <v>299</v>
      </c>
      <c r="K424" s="13" t="n">
        <f aca="false">IF(G424&lt;Parámetros!$B$13,G424,IF(H424&lt;Parámetros!$B$14,H424,IF(I424&lt;Parámetros!$B$15,I424,J424)))</f>
        <v>211</v>
      </c>
      <c r="L424" s="12"/>
      <c r="M424" s="12"/>
      <c r="N424" s="13" t="n">
        <f aca="false">IF(AND(ISNUMBER(M424),M424-Parámetros!$B$6&gt;=K424),M424-Parámetros!$B$6,K424)</f>
        <v>211</v>
      </c>
      <c r="O424" s="3" t="str">
        <f aca="false">IF(ISNUMBER(M424),N424/M424-1,"")</f>
        <v/>
      </c>
      <c r="P424" s="13" t="n">
        <f aca="false">VLOOKUP(N424,Parámetros!$A$13:$C$16,3,TRUE())</f>
        <v>37</v>
      </c>
      <c r="Q424" s="13" t="n">
        <f aca="false">IF(N424&gt;=Parámetros!$B$7,Parámetros!$B$8,0)</f>
        <v>0</v>
      </c>
      <c r="R424" s="13" t="n">
        <f aca="false">N424*(1-F424)-P424-Q424</f>
        <v>144.46</v>
      </c>
      <c r="S424" s="13" t="n">
        <f aca="false">R424-E424</f>
        <v>0.469999999999999</v>
      </c>
    </row>
    <row r="425" customFormat="false" ht="15" hidden="false" customHeight="false" outlineLevel="0" collapsed="false">
      <c r="A425" s="8" t="s">
        <v>4570</v>
      </c>
      <c r="B425" s="10" t="str">
        <f aca="false">'Layout Mercado Libre'!C425</f>
        <v>Durater Famotidina 40 mg 10 Comprimidos</v>
      </c>
      <c r="C425" s="10" t="str">
        <f aca="false">IFERROR(LEFT('Layout Mercado Libre'!E425,FIND(" &gt; ",'Layout Mercado Libre'!E425)-1),"")</f>
        <v>Salud y Equipamiento Médico</v>
      </c>
      <c r="D425" s="12" t="n">
        <v>329.4</v>
      </c>
      <c r="E425" s="13" t="n">
        <f aca="false">D425+Parámetros!$B$5</f>
        <v>333.4</v>
      </c>
      <c r="F425" s="3" t="n">
        <f aca="false">IF(C425="",Parámetros!$B$9,IFERROR(VLOOKUP(C425,Parámetros!$A$20:$B$23,2,FALSE()),Parámetros!$B$9))</f>
        <v>0.14</v>
      </c>
      <c r="G425" s="13" t="n">
        <f aca="false">ROUNDUP((E425+Parámetros!$C$13)/(1-F425),0)</f>
        <v>417</v>
      </c>
      <c r="H425" s="13" t="n">
        <f aca="false">ROUNDUP((E425+Parámetros!$C$14)/(1-F425),0)</f>
        <v>423</v>
      </c>
      <c r="I425" s="13" t="n">
        <f aca="false">ROUNDUP((E425+Parámetros!$C$15)/(1-F425),0)</f>
        <v>431</v>
      </c>
      <c r="J425" s="13" t="n">
        <f aca="false">MAX(ROUNDUP((E425+Parámetros!$B$8)/(1-F425),0),Parámetros!$B$7)</f>
        <v>388</v>
      </c>
      <c r="K425" s="13" t="n">
        <f aca="false">IF(G425&lt;Parámetros!$B$13,G425,IF(H425&lt;Parámetros!$B$14,H425,IF(I425&lt;Parámetros!$B$15,I425,J425)))</f>
        <v>388</v>
      </c>
      <c r="L425" s="12"/>
      <c r="M425" s="12"/>
      <c r="N425" s="13" t="n">
        <f aca="false">IF(AND(ISNUMBER(M425),M425-Parámetros!$B$6&gt;=K425),M425-Parámetros!$B$6,K425)</f>
        <v>388</v>
      </c>
      <c r="O425" s="3" t="str">
        <f aca="false">IF(ISNUMBER(M425),N425/M425-1,"")</f>
        <v/>
      </c>
      <c r="P425" s="13" t="n">
        <f aca="false">VLOOKUP(N425,Parámetros!$A$13:$C$16,3,TRUE())</f>
        <v>0</v>
      </c>
      <c r="Q425" s="13" t="n">
        <f aca="false">IF(N425&gt;=Parámetros!$B$7,Parámetros!$B$8,0)</f>
        <v>0</v>
      </c>
      <c r="R425" s="13" t="n">
        <f aca="false">N425*(1-F425)-P425-Q425</f>
        <v>333.68</v>
      </c>
      <c r="S425" s="13" t="n">
        <f aca="false">R425-E425</f>
        <v>0.28000000000003</v>
      </c>
    </row>
    <row r="426" customFormat="false" ht="15" hidden="false" customHeight="false" outlineLevel="0" collapsed="false">
      <c r="A426" s="8" t="s">
        <v>4584</v>
      </c>
      <c r="B426" s="10" t="str">
        <f aca="false">'Layout Mercado Libre'!C426</f>
        <v>Venda Elástica Dibar 30 cm x 5 m Paquete con 8 Piezas</v>
      </c>
      <c r="C426" s="10" t="str">
        <f aca="false">IFERROR(LEFT('Layout Mercado Libre'!E426,FIND(" &gt; ",'Layout Mercado Libre'!E426)-1),"")</f>
        <v>Salud y Equipamiento Médico</v>
      </c>
      <c r="D426" s="12" t="n">
        <v>217.17</v>
      </c>
      <c r="E426" s="13" t="n">
        <f aca="false">D426+Parámetros!$B$5</f>
        <v>221.17</v>
      </c>
      <c r="F426" s="3" t="n">
        <f aca="false">IF(C426="",Parámetros!$B$9,IFERROR(VLOOKUP(C426,Parámetros!$A$20:$B$23,2,FALSE()),Parámetros!$B$9))</f>
        <v>0.14</v>
      </c>
      <c r="G426" s="13" t="n">
        <f aca="false">ROUNDUP((E426+Parámetros!$C$13)/(1-F426),0)</f>
        <v>287</v>
      </c>
      <c r="H426" s="13" t="n">
        <f aca="false">ROUNDUP((E426+Parámetros!$C$14)/(1-F426),0)</f>
        <v>293</v>
      </c>
      <c r="I426" s="13" t="n">
        <f aca="false">ROUNDUP((E426+Parámetros!$C$15)/(1-F426),0)</f>
        <v>301</v>
      </c>
      <c r="J426" s="13" t="n">
        <f aca="false">MAX(ROUNDUP((E426+Parámetros!$B$8)/(1-F426),0),Parámetros!$B$7)</f>
        <v>299</v>
      </c>
      <c r="K426" s="13" t="n">
        <f aca="false">IF(G426&lt;Parámetros!$B$13,G426,IF(H426&lt;Parámetros!$B$14,H426,IF(I426&lt;Parámetros!$B$15,I426,J426)))</f>
        <v>299</v>
      </c>
      <c r="L426" s="12"/>
      <c r="M426" s="12"/>
      <c r="N426" s="13" t="n">
        <f aca="false">IF(AND(ISNUMBER(M426),M426-Parámetros!$B$6&gt;=K426),M426-Parámetros!$B$6,K426)</f>
        <v>299</v>
      </c>
      <c r="O426" s="3" t="str">
        <f aca="false">IF(ISNUMBER(M426),N426/M426-1,"")</f>
        <v/>
      </c>
      <c r="P426" s="13" t="n">
        <f aca="false">VLOOKUP(N426,Parámetros!$A$13:$C$16,3,TRUE())</f>
        <v>0</v>
      </c>
      <c r="Q426" s="13" t="n">
        <f aca="false">IF(N426&gt;=Parámetros!$B$7,Parámetros!$B$8,0)</f>
        <v>0</v>
      </c>
      <c r="R426" s="13" t="n">
        <f aca="false">N426*(1-F426)-P426-Q426</f>
        <v>257.14</v>
      </c>
      <c r="S426" s="13" t="n">
        <f aca="false">R426-E426</f>
        <v>35.97</v>
      </c>
    </row>
    <row r="427" customFormat="false" ht="15" hidden="false" customHeight="false" outlineLevel="0" collapsed="false">
      <c r="A427" s="8" t="s">
        <v>4593</v>
      </c>
      <c r="B427" s="10" t="str">
        <f aca="false">'Layout Mercado Libre'!C427</f>
        <v>Postday Levonorgestrel 0.75 mg 2 Comprimidos</v>
      </c>
      <c r="C427" s="10" t="str">
        <f aca="false">IFERROR(LEFT('Layout Mercado Libre'!E427,FIND(" &gt; ",'Layout Mercado Libre'!E427)-1),"")</f>
        <v>Salud y Equipamiento Médico</v>
      </c>
      <c r="D427" s="12" t="n">
        <v>43</v>
      </c>
      <c r="E427" s="13" t="n">
        <f aca="false">D427+Parámetros!$B$5</f>
        <v>47</v>
      </c>
      <c r="F427" s="3" t="n">
        <f aca="false">IF(C427="",Parámetros!$B$9,IFERROR(VLOOKUP(C427,Parámetros!$A$20:$B$23,2,FALSE()),Parámetros!$B$9))</f>
        <v>0.14</v>
      </c>
      <c r="G427" s="13" t="n">
        <f aca="false">ROUNDUP((E427+Parámetros!$C$13)/(1-F427),0)</f>
        <v>84</v>
      </c>
      <c r="H427" s="13" t="n">
        <f aca="false">ROUNDUP((E427+Parámetros!$C$14)/(1-F427),0)</f>
        <v>90</v>
      </c>
      <c r="I427" s="13" t="n">
        <f aca="false">ROUNDUP((E427+Parámetros!$C$15)/(1-F427),0)</f>
        <v>98</v>
      </c>
      <c r="J427" s="13" t="n">
        <f aca="false">MAX(ROUNDUP((E427+Parámetros!$B$8)/(1-F427),0),Parámetros!$B$7)</f>
        <v>299</v>
      </c>
      <c r="K427" s="13" t="n">
        <f aca="false">IF(G427&lt;Parámetros!$B$13,G427,IF(H427&lt;Parámetros!$B$14,H427,IF(I427&lt;Parámetros!$B$15,I427,J427)))</f>
        <v>84</v>
      </c>
      <c r="L427" s="12"/>
      <c r="M427" s="12"/>
      <c r="N427" s="13" t="n">
        <f aca="false">IF(AND(ISNUMBER(M427),M427-Parámetros!$B$6&gt;=K427),M427-Parámetros!$B$6,K427)</f>
        <v>84</v>
      </c>
      <c r="O427" s="3" t="str">
        <f aca="false">IF(ISNUMBER(M427),N427/M427-1,"")</f>
        <v/>
      </c>
      <c r="P427" s="13" t="n">
        <f aca="false">VLOOKUP(N427,Parámetros!$A$13:$C$16,3,TRUE())</f>
        <v>25</v>
      </c>
      <c r="Q427" s="13" t="n">
        <f aca="false">IF(N427&gt;=Parámetros!$B$7,Parámetros!$B$8,0)</f>
        <v>0</v>
      </c>
      <c r="R427" s="13" t="n">
        <f aca="false">N427*(1-F427)-P427-Q427</f>
        <v>47.24</v>
      </c>
      <c r="S427" s="13" t="n">
        <f aca="false">R427-E427</f>
        <v>0.239999999999995</v>
      </c>
    </row>
    <row r="428" customFormat="false" ht="15" hidden="false" customHeight="false" outlineLevel="0" collapsed="false">
      <c r="A428" s="8" t="s">
        <v>4605</v>
      </c>
      <c r="B428" s="10" t="str">
        <f aca="false">'Layout Mercado Libre'!C428</f>
        <v>Sedalmerck Paracetamol Cafeína Fenilefrina 20 Tabletas</v>
      </c>
      <c r="C428" s="10" t="str">
        <f aca="false">IFERROR(LEFT('Layout Mercado Libre'!E428,FIND(" &gt; ",'Layout Mercado Libre'!E428)-1),"")</f>
        <v>Salud y Equipamiento Médico</v>
      </c>
      <c r="D428" s="12" t="n">
        <v>71</v>
      </c>
      <c r="E428" s="13" t="n">
        <f aca="false">D428+Parámetros!$B$5</f>
        <v>75</v>
      </c>
      <c r="F428" s="3" t="n">
        <f aca="false">IF(C428="",Parámetros!$B$9,IFERROR(VLOOKUP(C428,Parámetros!$A$20:$B$23,2,FALSE()),Parámetros!$B$9))</f>
        <v>0.14</v>
      </c>
      <c r="G428" s="13" t="n">
        <f aca="false">ROUNDUP((E428+Parámetros!$C$13)/(1-F428),0)</f>
        <v>117</v>
      </c>
      <c r="H428" s="13" t="n">
        <f aca="false">ROUNDUP((E428+Parámetros!$C$14)/(1-F428),0)</f>
        <v>123</v>
      </c>
      <c r="I428" s="13" t="n">
        <f aca="false">ROUNDUP((E428+Parámetros!$C$15)/(1-F428),0)</f>
        <v>131</v>
      </c>
      <c r="J428" s="13" t="n">
        <f aca="false">MAX(ROUNDUP((E428+Parámetros!$B$8)/(1-F428),0),Parámetros!$B$7)</f>
        <v>299</v>
      </c>
      <c r="K428" s="13" t="n">
        <f aca="false">IF(G428&lt;Parámetros!$B$13,G428,IF(H428&lt;Parámetros!$B$14,H428,IF(I428&lt;Parámetros!$B$15,I428,J428)))</f>
        <v>123</v>
      </c>
      <c r="L428" s="12"/>
      <c r="M428" s="12"/>
      <c r="N428" s="13" t="n">
        <f aca="false">IF(AND(ISNUMBER(M428),M428-Parámetros!$B$6&gt;=K428),M428-Parámetros!$B$6,K428)</f>
        <v>123</v>
      </c>
      <c r="O428" s="3" t="str">
        <f aca="false">IF(ISNUMBER(M428),N428/M428-1,"")</f>
        <v/>
      </c>
      <c r="P428" s="13" t="n">
        <f aca="false">VLOOKUP(N428,Parámetros!$A$13:$C$16,3,TRUE())</f>
        <v>30</v>
      </c>
      <c r="Q428" s="13" t="n">
        <f aca="false">IF(N428&gt;=Parámetros!$B$7,Parámetros!$B$8,0)</f>
        <v>0</v>
      </c>
      <c r="R428" s="13" t="n">
        <f aca="false">N428*(1-F428)-P428-Q428</f>
        <v>75.78</v>
      </c>
      <c r="S428" s="13" t="n">
        <f aca="false">R428-E428</f>
        <v>0.780000000000001</v>
      </c>
    </row>
    <row r="429" customFormat="false" ht="15" hidden="false" customHeight="false" outlineLevel="0" collapsed="false">
      <c r="A429" s="8" t="s">
        <v>4616</v>
      </c>
      <c r="B429" s="10" t="str">
        <f aca="false">'Layout Mercado Libre'!C429</f>
        <v>Pulmonarom Lisados Bacterianos 10 Ampolletas 3 ml</v>
      </c>
      <c r="C429" s="10" t="str">
        <f aca="false">IFERROR(LEFT('Layout Mercado Libre'!E429,FIND(" &gt; ",'Layout Mercado Libre'!E429)-1),"")</f>
        <v>Salud y Equipamiento Médico</v>
      </c>
      <c r="D429" s="12" t="n">
        <v>678.13</v>
      </c>
      <c r="E429" s="13" t="n">
        <f aca="false">D429+Parámetros!$B$5</f>
        <v>682.13</v>
      </c>
      <c r="F429" s="3" t="n">
        <f aca="false">IF(C429="",Parámetros!$B$9,IFERROR(VLOOKUP(C429,Parámetros!$A$20:$B$23,2,FALSE()),Parámetros!$B$9))</f>
        <v>0.14</v>
      </c>
      <c r="G429" s="13" t="n">
        <f aca="false">ROUNDUP((E429+Parámetros!$C$13)/(1-F429),0)</f>
        <v>823</v>
      </c>
      <c r="H429" s="13" t="n">
        <f aca="false">ROUNDUP((E429+Parámetros!$C$14)/(1-F429),0)</f>
        <v>829</v>
      </c>
      <c r="I429" s="13" t="n">
        <f aca="false">ROUNDUP((E429+Parámetros!$C$15)/(1-F429),0)</f>
        <v>837</v>
      </c>
      <c r="J429" s="13" t="n">
        <f aca="false">MAX(ROUNDUP((E429+Parámetros!$B$8)/(1-F429),0),Parámetros!$B$7)</f>
        <v>794</v>
      </c>
      <c r="K429" s="13" t="n">
        <f aca="false">IF(G429&lt;Parámetros!$B$13,G429,IF(H429&lt;Parámetros!$B$14,H429,IF(I429&lt;Parámetros!$B$15,I429,J429)))</f>
        <v>794</v>
      </c>
      <c r="L429" s="12"/>
      <c r="M429" s="12"/>
      <c r="N429" s="13" t="n">
        <f aca="false">IF(AND(ISNUMBER(M429),M429-Parámetros!$B$6&gt;=K429),M429-Parámetros!$B$6,K429)</f>
        <v>794</v>
      </c>
      <c r="O429" s="3" t="str">
        <f aca="false">IF(ISNUMBER(M429),N429/M429-1,"")</f>
        <v/>
      </c>
      <c r="P429" s="13" t="n">
        <f aca="false">VLOOKUP(N429,Parámetros!$A$13:$C$16,3,TRUE())</f>
        <v>0</v>
      </c>
      <c r="Q429" s="13" t="n">
        <f aca="false">IF(N429&gt;=Parámetros!$B$7,Parámetros!$B$8,0)</f>
        <v>0</v>
      </c>
      <c r="R429" s="13" t="n">
        <f aca="false">N429*(1-F429)-P429-Q429</f>
        <v>682.84</v>
      </c>
      <c r="S429" s="13" t="n">
        <f aca="false">R429-E429</f>
        <v>0.710000000000036</v>
      </c>
    </row>
    <row r="430" customFormat="false" ht="15" hidden="false" customHeight="false" outlineLevel="0" collapsed="false">
      <c r="A430" s="8" t="s">
        <v>4628</v>
      </c>
      <c r="B430" s="10" t="str">
        <f aca="false">'Layout Mercado Libre'!C430</f>
        <v>Elatec Diosmina Hesperidina 1000 mg 30 Tabletas</v>
      </c>
      <c r="C430" s="10" t="str">
        <f aca="false">IFERROR(LEFT('Layout Mercado Libre'!E430,FIND(" &gt; ",'Layout Mercado Libre'!E430)-1),"")</f>
        <v>Salud y Equipamiento Médico</v>
      </c>
      <c r="D430" s="12" t="n">
        <v>513.12</v>
      </c>
      <c r="E430" s="13" t="n">
        <f aca="false">D430+Parámetros!$B$5</f>
        <v>517.12</v>
      </c>
      <c r="F430" s="3" t="n">
        <f aca="false">IF(C430="",Parámetros!$B$9,IFERROR(VLOOKUP(C430,Parámetros!$A$20:$B$23,2,FALSE()),Parámetros!$B$9))</f>
        <v>0.14</v>
      </c>
      <c r="G430" s="13" t="n">
        <f aca="false">ROUNDUP((E430+Parámetros!$C$13)/(1-F430),0)</f>
        <v>631</v>
      </c>
      <c r="H430" s="13" t="n">
        <f aca="false">ROUNDUP((E430+Parámetros!$C$14)/(1-F430),0)</f>
        <v>637</v>
      </c>
      <c r="I430" s="13" t="n">
        <f aca="false">ROUNDUP((E430+Parámetros!$C$15)/(1-F430),0)</f>
        <v>645</v>
      </c>
      <c r="J430" s="13" t="n">
        <f aca="false">MAX(ROUNDUP((E430+Parámetros!$B$8)/(1-F430),0),Parámetros!$B$7)</f>
        <v>602</v>
      </c>
      <c r="K430" s="13" t="n">
        <f aca="false">IF(G430&lt;Parámetros!$B$13,G430,IF(H430&lt;Parámetros!$B$14,H430,IF(I430&lt;Parámetros!$B$15,I430,J430)))</f>
        <v>602</v>
      </c>
      <c r="L430" s="12"/>
      <c r="M430" s="12"/>
      <c r="N430" s="13" t="n">
        <f aca="false">IF(AND(ISNUMBER(M430),M430-Parámetros!$B$6&gt;=K430),M430-Parámetros!$B$6,K430)</f>
        <v>602</v>
      </c>
      <c r="O430" s="3" t="str">
        <f aca="false">IF(ISNUMBER(M430),N430/M430-1,"")</f>
        <v/>
      </c>
      <c r="P430" s="13" t="n">
        <f aca="false">VLOOKUP(N430,Parámetros!$A$13:$C$16,3,TRUE())</f>
        <v>0</v>
      </c>
      <c r="Q430" s="13" t="n">
        <f aca="false">IF(N430&gt;=Parámetros!$B$7,Parámetros!$B$8,0)</f>
        <v>0</v>
      </c>
      <c r="R430" s="13" t="n">
        <f aca="false">N430*(1-F430)-P430-Q430</f>
        <v>517.72</v>
      </c>
      <c r="S430" s="13" t="n">
        <f aca="false">R430-E430</f>
        <v>0.600000000000023</v>
      </c>
    </row>
    <row r="431" customFormat="false" ht="15" hidden="false" customHeight="false" outlineLevel="0" collapsed="false">
      <c r="A431" s="8" t="s">
        <v>4639</v>
      </c>
      <c r="B431" s="10" t="str">
        <f aca="false">'Layout Mercado Libre'!C431</f>
        <v>Kit Ricitos de Oro Avena y Vainilla Bebé 4 Piezas</v>
      </c>
      <c r="C431" s="10" t="str">
        <f aca="false">IFERROR(LEFT('Layout Mercado Libre'!E431,FIND(" &gt; ",'Layout Mercado Libre'!E431)-1),"")</f>
        <v>Bebés</v>
      </c>
      <c r="D431" s="12" t="n">
        <v>91.81</v>
      </c>
      <c r="E431" s="13" t="n">
        <f aca="false">D431+Parámetros!$B$5</f>
        <v>95.81</v>
      </c>
      <c r="F431" s="3" t="n">
        <f aca="false">IF(C431="",Parámetros!$B$9,IFERROR(VLOOKUP(C431,Parámetros!$A$20:$B$23,2,FALSE()),Parámetros!$B$9))</f>
        <v>0.15</v>
      </c>
      <c r="G431" s="13" t="n">
        <f aca="false">ROUNDUP((E431+Parámetros!$C$13)/(1-F431),0)</f>
        <v>143</v>
      </c>
      <c r="H431" s="13" t="n">
        <f aca="false">ROUNDUP((E431+Parámetros!$C$14)/(1-F431),0)</f>
        <v>149</v>
      </c>
      <c r="I431" s="13" t="n">
        <f aca="false">ROUNDUP((E431+Parámetros!$C$15)/(1-F431),0)</f>
        <v>157</v>
      </c>
      <c r="J431" s="13" t="n">
        <f aca="false">MAX(ROUNDUP((E431+Parámetros!$B$8)/(1-F431),0),Parámetros!$B$7)</f>
        <v>299</v>
      </c>
      <c r="K431" s="13" t="n">
        <f aca="false">IF(G431&lt;Parámetros!$B$13,G431,IF(H431&lt;Parámetros!$B$14,H431,IF(I431&lt;Parámetros!$B$15,I431,J431)))</f>
        <v>157</v>
      </c>
      <c r="L431" s="12"/>
      <c r="M431" s="12"/>
      <c r="N431" s="13" t="n">
        <f aca="false">IF(AND(ISNUMBER(M431),M431-Parámetros!$B$6&gt;=K431),M431-Parámetros!$B$6,K431)</f>
        <v>157</v>
      </c>
      <c r="O431" s="3" t="str">
        <f aca="false">IF(ISNUMBER(M431),N431/M431-1,"")</f>
        <v/>
      </c>
      <c r="P431" s="13" t="n">
        <f aca="false">VLOOKUP(N431,Parámetros!$A$13:$C$16,3,TRUE())</f>
        <v>37</v>
      </c>
      <c r="Q431" s="13" t="n">
        <f aca="false">IF(N431&gt;=Parámetros!$B$7,Parámetros!$B$8,0)</f>
        <v>0</v>
      </c>
      <c r="R431" s="13" t="n">
        <f aca="false">N431*(1-F431)-P431-Q431</f>
        <v>96.45</v>
      </c>
      <c r="S431" s="13" t="n">
        <f aca="false">R431-E431</f>
        <v>0.639999999999986</v>
      </c>
    </row>
    <row r="432" customFormat="false" ht="15" hidden="false" customHeight="false" outlineLevel="0" collapsed="false">
      <c r="A432" s="8" t="s">
        <v>4649</v>
      </c>
      <c r="B432" s="10" t="str">
        <f aca="false">'Layout Mercado Libre'!C432</f>
        <v>Serc Betahistina 24 mg 30 Tabletas</v>
      </c>
      <c r="C432" s="10" t="str">
        <f aca="false">IFERROR(LEFT('Layout Mercado Libre'!E432,FIND(" &gt; ",'Layout Mercado Libre'!E432)-1),"")</f>
        <v>Salud y Equipamiento Médico</v>
      </c>
      <c r="D432" s="12" t="n">
        <v>692.65</v>
      </c>
      <c r="E432" s="13" t="n">
        <f aca="false">D432+Parámetros!$B$5</f>
        <v>696.65</v>
      </c>
      <c r="F432" s="3" t="n">
        <f aca="false">IF(C432="",Parámetros!$B$9,IFERROR(VLOOKUP(C432,Parámetros!$A$20:$B$23,2,FALSE()),Parámetros!$B$9))</f>
        <v>0.14</v>
      </c>
      <c r="G432" s="13" t="n">
        <f aca="false">ROUNDUP((E432+Parámetros!$C$13)/(1-F432),0)</f>
        <v>840</v>
      </c>
      <c r="H432" s="13" t="n">
        <f aca="false">ROUNDUP((E432+Parámetros!$C$14)/(1-F432),0)</f>
        <v>845</v>
      </c>
      <c r="I432" s="13" t="n">
        <f aca="false">ROUNDUP((E432+Parámetros!$C$15)/(1-F432),0)</f>
        <v>854</v>
      </c>
      <c r="J432" s="13" t="n">
        <f aca="false">MAX(ROUNDUP((E432+Parámetros!$B$8)/(1-F432),0),Parámetros!$B$7)</f>
        <v>811</v>
      </c>
      <c r="K432" s="13" t="n">
        <f aca="false">IF(G432&lt;Parámetros!$B$13,G432,IF(H432&lt;Parámetros!$B$14,H432,IF(I432&lt;Parámetros!$B$15,I432,J432)))</f>
        <v>811</v>
      </c>
      <c r="L432" s="12"/>
      <c r="M432" s="12"/>
      <c r="N432" s="13" t="n">
        <f aca="false">IF(AND(ISNUMBER(M432),M432-Parámetros!$B$6&gt;=K432),M432-Parámetros!$B$6,K432)</f>
        <v>811</v>
      </c>
      <c r="O432" s="3" t="str">
        <f aca="false">IF(ISNUMBER(M432),N432/M432-1,"")</f>
        <v/>
      </c>
      <c r="P432" s="13" t="n">
        <f aca="false">VLOOKUP(N432,Parámetros!$A$13:$C$16,3,TRUE())</f>
        <v>0</v>
      </c>
      <c r="Q432" s="13" t="n">
        <f aca="false">IF(N432&gt;=Parámetros!$B$7,Parámetros!$B$8,0)</f>
        <v>0</v>
      </c>
      <c r="R432" s="13" t="n">
        <f aca="false">N432*(1-F432)-P432-Q432</f>
        <v>697.46</v>
      </c>
      <c r="S432" s="13" t="n">
        <f aca="false">R432-E432</f>
        <v>0.810000000000059</v>
      </c>
    </row>
    <row r="433" customFormat="false" ht="15" hidden="false" customHeight="false" outlineLevel="0" collapsed="false">
      <c r="A433" s="8" t="s">
        <v>4662</v>
      </c>
      <c r="B433" s="10" t="str">
        <f aca="false">'Layout Mercado Libre'!C433</f>
        <v>Crema Corporal Palmolive Neutro Balance 400 ml</v>
      </c>
      <c r="C433" s="10" t="str">
        <f aca="false">IFERROR(LEFT('Layout Mercado Libre'!E433,FIND(" &gt; ",'Layout Mercado Libre'!E433)-1),"")</f>
        <v>Belleza y Cuidado Personal</v>
      </c>
      <c r="D433" s="12" t="n">
        <v>54.84</v>
      </c>
      <c r="E433" s="13" t="n">
        <f aca="false">D433+Parámetros!$B$5</f>
        <v>58.84</v>
      </c>
      <c r="F433" s="3" t="n">
        <f aca="false">IF(C433="",Parámetros!$B$9,IFERROR(VLOOKUP(C433,Parámetros!$A$20:$B$23,2,FALSE()),Parámetros!$B$9))</f>
        <v>0.14</v>
      </c>
      <c r="G433" s="13" t="n">
        <f aca="false">ROUNDUP((E433+Parámetros!$C$13)/(1-F433),0)</f>
        <v>98</v>
      </c>
      <c r="H433" s="13" t="n">
        <f aca="false">ROUNDUP((E433+Parámetros!$C$14)/(1-F433),0)</f>
        <v>104</v>
      </c>
      <c r="I433" s="13" t="n">
        <f aca="false">ROUNDUP((E433+Parámetros!$C$15)/(1-F433),0)</f>
        <v>112</v>
      </c>
      <c r="J433" s="13" t="n">
        <f aca="false">MAX(ROUNDUP((E433+Parámetros!$B$8)/(1-F433),0),Parámetros!$B$7)</f>
        <v>299</v>
      </c>
      <c r="K433" s="13" t="n">
        <f aca="false">IF(G433&lt;Parámetros!$B$13,G433,IF(H433&lt;Parámetros!$B$14,H433,IF(I433&lt;Parámetros!$B$15,I433,J433)))</f>
        <v>98</v>
      </c>
      <c r="L433" s="12"/>
      <c r="M433" s="12"/>
      <c r="N433" s="13" t="n">
        <f aca="false">IF(AND(ISNUMBER(M433),M433-Parámetros!$B$6&gt;=K433),M433-Parámetros!$B$6,K433)</f>
        <v>98</v>
      </c>
      <c r="O433" s="3" t="str">
        <f aca="false">IF(ISNUMBER(M433),N433/M433-1,"")</f>
        <v/>
      </c>
      <c r="P433" s="13" t="n">
        <f aca="false">VLOOKUP(N433,Parámetros!$A$13:$C$16,3,TRUE())</f>
        <v>25</v>
      </c>
      <c r="Q433" s="13" t="n">
        <f aca="false">IF(N433&gt;=Parámetros!$B$7,Parámetros!$B$8,0)</f>
        <v>0</v>
      </c>
      <c r="R433" s="13" t="n">
        <f aca="false">N433*(1-F433)-P433-Q433</f>
        <v>59.28</v>
      </c>
      <c r="S433" s="13" t="n">
        <f aca="false">R433-E433</f>
        <v>0.439999999999998</v>
      </c>
    </row>
    <row r="434" customFormat="false" ht="15" hidden="false" customHeight="false" outlineLevel="0" collapsed="false">
      <c r="A434" s="8" t="s">
        <v>4674</v>
      </c>
      <c r="B434" s="10" t="str">
        <f aca="false">'Layout Mercado Libre'!C434</f>
        <v>Alcohol Etílico 96° Dibar 250 ml Caja con 36 Piezas</v>
      </c>
      <c r="C434" s="10" t="str">
        <f aca="false">IFERROR(LEFT('Layout Mercado Libre'!E434,FIND(" &gt; ",'Layout Mercado Libre'!E434)-1),"")</f>
        <v>Salud y Equipamiento Médico</v>
      </c>
      <c r="D434" s="12" t="n">
        <v>428.35</v>
      </c>
      <c r="E434" s="13" t="n">
        <f aca="false">D434+Parámetros!$B$5</f>
        <v>432.35</v>
      </c>
      <c r="F434" s="3" t="n">
        <f aca="false">IF(C434="",Parámetros!$B$9,IFERROR(VLOOKUP(C434,Parámetros!$A$20:$B$23,2,FALSE()),Parámetros!$B$9))</f>
        <v>0.14</v>
      </c>
      <c r="G434" s="13" t="n">
        <f aca="false">ROUNDUP((E434+Parámetros!$C$13)/(1-F434),0)</f>
        <v>532</v>
      </c>
      <c r="H434" s="13" t="n">
        <f aca="false">ROUNDUP((E434+Parámetros!$C$14)/(1-F434),0)</f>
        <v>538</v>
      </c>
      <c r="I434" s="13" t="n">
        <f aca="false">ROUNDUP((E434+Parámetros!$C$15)/(1-F434),0)</f>
        <v>546</v>
      </c>
      <c r="J434" s="13" t="n">
        <f aca="false">MAX(ROUNDUP((E434+Parámetros!$B$8)/(1-F434),0),Parámetros!$B$7)</f>
        <v>503</v>
      </c>
      <c r="K434" s="13" t="n">
        <f aca="false">IF(G434&lt;Parámetros!$B$13,G434,IF(H434&lt;Parámetros!$B$14,H434,IF(I434&lt;Parámetros!$B$15,I434,J434)))</f>
        <v>503</v>
      </c>
      <c r="L434" s="12"/>
      <c r="M434" s="12"/>
      <c r="N434" s="13" t="n">
        <f aca="false">IF(AND(ISNUMBER(M434),M434-Parámetros!$B$6&gt;=K434),M434-Parámetros!$B$6,K434)</f>
        <v>503</v>
      </c>
      <c r="O434" s="3" t="str">
        <f aca="false">IF(ISNUMBER(M434),N434/M434-1,"")</f>
        <v/>
      </c>
      <c r="P434" s="13" t="n">
        <f aca="false">VLOOKUP(N434,Parámetros!$A$13:$C$16,3,TRUE())</f>
        <v>0</v>
      </c>
      <c r="Q434" s="13" t="n">
        <f aca="false">IF(N434&gt;=Parámetros!$B$7,Parámetros!$B$8,0)</f>
        <v>0</v>
      </c>
      <c r="R434" s="13" t="n">
        <f aca="false">N434*(1-F434)-P434-Q434</f>
        <v>432.58</v>
      </c>
      <c r="S434" s="13" t="n">
        <f aca="false">R434-E434</f>
        <v>0.229999999999961</v>
      </c>
    </row>
    <row r="435" customFormat="false" ht="15" hidden="false" customHeight="false" outlineLevel="0" collapsed="false">
      <c r="A435" s="8" t="s">
        <v>4681</v>
      </c>
      <c r="B435" s="10" t="str">
        <f aca="false">'Layout Mercado Libre'!C435</f>
        <v>B-Tracet XL Ketorolaco Lidocaína B1 B12 3 Ampolletas</v>
      </c>
      <c r="C435" s="10" t="str">
        <f aca="false">IFERROR(LEFT('Layout Mercado Libre'!E435,FIND(" &gt; ",'Layout Mercado Libre'!E435)-1),"")</f>
        <v>Salud y Equipamiento Médico</v>
      </c>
      <c r="D435" s="12" t="n">
        <v>61.11</v>
      </c>
      <c r="E435" s="13" t="n">
        <f aca="false">D435+Parámetros!$B$5</f>
        <v>65.11</v>
      </c>
      <c r="F435" s="3" t="n">
        <f aca="false">IF(C435="",Parámetros!$B$9,IFERROR(VLOOKUP(C435,Parámetros!$A$20:$B$23,2,FALSE()),Parámetros!$B$9))</f>
        <v>0.14</v>
      </c>
      <c r="G435" s="13" t="n">
        <f aca="false">ROUNDUP((E435+Parámetros!$C$13)/(1-F435),0)</f>
        <v>105</v>
      </c>
      <c r="H435" s="13" t="n">
        <f aca="false">ROUNDUP((E435+Parámetros!$C$14)/(1-F435),0)</f>
        <v>111</v>
      </c>
      <c r="I435" s="13" t="n">
        <f aca="false">ROUNDUP((E435+Parámetros!$C$15)/(1-F435),0)</f>
        <v>119</v>
      </c>
      <c r="J435" s="13" t="n">
        <f aca="false">MAX(ROUNDUP((E435+Parámetros!$B$8)/(1-F435),0),Parámetros!$B$7)</f>
        <v>299</v>
      </c>
      <c r="K435" s="13" t="n">
        <f aca="false">IF(G435&lt;Parámetros!$B$13,G435,IF(H435&lt;Parámetros!$B$14,H435,IF(I435&lt;Parámetros!$B$15,I435,J435)))</f>
        <v>111</v>
      </c>
      <c r="L435" s="12"/>
      <c r="M435" s="12"/>
      <c r="N435" s="13" t="n">
        <f aca="false">IF(AND(ISNUMBER(M435),M435-Parámetros!$B$6&gt;=K435),M435-Parámetros!$B$6,K435)</f>
        <v>111</v>
      </c>
      <c r="O435" s="3" t="str">
        <f aca="false">IF(ISNUMBER(M435),N435/M435-1,"")</f>
        <v/>
      </c>
      <c r="P435" s="13" t="n">
        <f aca="false">VLOOKUP(N435,Parámetros!$A$13:$C$16,3,TRUE())</f>
        <v>30</v>
      </c>
      <c r="Q435" s="13" t="n">
        <f aca="false">IF(N435&gt;=Parámetros!$B$7,Parámetros!$B$8,0)</f>
        <v>0</v>
      </c>
      <c r="R435" s="13" t="n">
        <f aca="false">N435*(1-F435)-P435-Q435</f>
        <v>65.46</v>
      </c>
      <c r="S435" s="13" t="n">
        <f aca="false">R435-E435</f>
        <v>0.349999999999994</v>
      </c>
    </row>
    <row r="436" customFormat="false" ht="15" hidden="false" customHeight="false" outlineLevel="0" collapsed="false">
      <c r="A436" s="8" t="s">
        <v>4690</v>
      </c>
      <c r="B436" s="10" t="str">
        <f aca="false">'Layout Mercado Libre'!C436</f>
        <v>Cinta Micropore Nexcare Piel 2.5 cm x 5 m 12 Piezas</v>
      </c>
      <c r="C436" s="10" t="str">
        <f aca="false">IFERROR(LEFT('Layout Mercado Libre'!E436,FIND(" &gt; ",'Layout Mercado Libre'!E436)-1),"")</f>
        <v>Salud y Equipamiento Médico</v>
      </c>
      <c r="D436" s="12" t="n">
        <v>198</v>
      </c>
      <c r="E436" s="13" t="n">
        <f aca="false">D436+Parámetros!$B$5</f>
        <v>202</v>
      </c>
      <c r="F436" s="3" t="n">
        <f aca="false">IF(C436="",Parámetros!$B$9,IFERROR(VLOOKUP(C436,Parámetros!$A$20:$B$23,2,FALSE()),Parámetros!$B$9))</f>
        <v>0.14</v>
      </c>
      <c r="G436" s="13" t="n">
        <f aca="false">ROUNDUP((E436+Parámetros!$C$13)/(1-F436),0)</f>
        <v>264</v>
      </c>
      <c r="H436" s="13" t="n">
        <f aca="false">ROUNDUP((E436+Parámetros!$C$14)/(1-F436),0)</f>
        <v>270</v>
      </c>
      <c r="I436" s="13" t="n">
        <f aca="false">ROUNDUP((E436+Parámetros!$C$15)/(1-F436),0)</f>
        <v>278</v>
      </c>
      <c r="J436" s="13" t="n">
        <f aca="false">MAX(ROUNDUP((E436+Parámetros!$B$8)/(1-F436),0),Parámetros!$B$7)</f>
        <v>299</v>
      </c>
      <c r="K436" s="13" t="n">
        <f aca="false">IF(G436&lt;Parámetros!$B$13,G436,IF(H436&lt;Parámetros!$B$14,H436,IF(I436&lt;Parámetros!$B$15,I436,J436)))</f>
        <v>278</v>
      </c>
      <c r="L436" s="12"/>
      <c r="M436" s="12"/>
      <c r="N436" s="13" t="n">
        <f aca="false">IF(AND(ISNUMBER(M436),M436-Parámetros!$B$6&gt;=K436),M436-Parámetros!$B$6,K436)</f>
        <v>278</v>
      </c>
      <c r="O436" s="3" t="str">
        <f aca="false">IF(ISNUMBER(M436),N436/M436-1,"")</f>
        <v/>
      </c>
      <c r="P436" s="13" t="n">
        <f aca="false">VLOOKUP(N436,Parámetros!$A$13:$C$16,3,TRUE())</f>
        <v>37</v>
      </c>
      <c r="Q436" s="13" t="n">
        <f aca="false">IF(N436&gt;=Parámetros!$B$7,Parámetros!$B$8,0)</f>
        <v>0</v>
      </c>
      <c r="R436" s="13" t="n">
        <f aca="false">N436*(1-F436)-P436-Q436</f>
        <v>202.08</v>
      </c>
      <c r="S436" s="13" t="n">
        <f aca="false">R436-E436</f>
        <v>0.0799999999999841</v>
      </c>
    </row>
    <row r="437" customFormat="false" ht="15" hidden="false" customHeight="false" outlineLevel="0" collapsed="false">
      <c r="A437" s="8" t="s">
        <v>4703</v>
      </c>
      <c r="B437" s="10" t="str">
        <f aca="false">'Layout Mercado Libre'!C437</f>
        <v>Aspirina 500 mg 80 Tabletas Caja Expendedora</v>
      </c>
      <c r="C437" s="10" t="str">
        <f aca="false">IFERROR(LEFT('Layout Mercado Libre'!E437,FIND(" &gt; ",'Layout Mercado Libre'!E437)-1),"")</f>
        <v>Salud y Equipamiento Médico</v>
      </c>
      <c r="D437" s="12" t="n">
        <v>76.36</v>
      </c>
      <c r="E437" s="13" t="n">
        <f aca="false">D437+Parámetros!$B$5</f>
        <v>80.36</v>
      </c>
      <c r="F437" s="3" t="n">
        <f aca="false">IF(C437="",Parámetros!$B$9,IFERROR(VLOOKUP(C437,Parámetros!$A$20:$B$23,2,FALSE()),Parámetros!$B$9))</f>
        <v>0.14</v>
      </c>
      <c r="G437" s="13" t="n">
        <f aca="false">ROUNDUP((E437+Parámetros!$C$13)/(1-F437),0)</f>
        <v>123</v>
      </c>
      <c r="H437" s="13" t="n">
        <f aca="false">ROUNDUP((E437+Parámetros!$C$14)/(1-F437),0)</f>
        <v>129</v>
      </c>
      <c r="I437" s="13" t="n">
        <f aca="false">ROUNDUP((E437+Parámetros!$C$15)/(1-F437),0)</f>
        <v>137</v>
      </c>
      <c r="J437" s="13" t="n">
        <f aca="false">MAX(ROUNDUP((E437+Parámetros!$B$8)/(1-F437),0),Parámetros!$B$7)</f>
        <v>299</v>
      </c>
      <c r="K437" s="13" t="n">
        <f aca="false">IF(G437&lt;Parámetros!$B$13,G437,IF(H437&lt;Parámetros!$B$14,H437,IF(I437&lt;Parámetros!$B$15,I437,J437)))</f>
        <v>129</v>
      </c>
      <c r="L437" s="12"/>
      <c r="M437" s="12"/>
      <c r="N437" s="13" t="n">
        <f aca="false">IF(AND(ISNUMBER(M437),M437-Parámetros!$B$6&gt;=K437),M437-Parámetros!$B$6,K437)</f>
        <v>129</v>
      </c>
      <c r="O437" s="3" t="str">
        <f aca="false">IF(ISNUMBER(M437),N437/M437-1,"")</f>
        <v/>
      </c>
      <c r="P437" s="13" t="n">
        <f aca="false">VLOOKUP(N437,Parámetros!$A$13:$C$16,3,TRUE())</f>
        <v>30</v>
      </c>
      <c r="Q437" s="13" t="n">
        <f aca="false">IF(N437&gt;=Parámetros!$B$7,Parámetros!$B$8,0)</f>
        <v>0</v>
      </c>
      <c r="R437" s="13" t="n">
        <f aca="false">N437*(1-F437)-P437-Q437</f>
        <v>80.94</v>
      </c>
      <c r="S437" s="13" t="n">
        <f aca="false">R437-E437</f>
        <v>0.579999999999998</v>
      </c>
    </row>
    <row r="438" customFormat="false" ht="15" hidden="false" customHeight="false" outlineLevel="0" collapsed="false">
      <c r="A438" s="8" t="s">
        <v>4711</v>
      </c>
      <c r="B438" s="10" t="str">
        <f aca="false">'Layout Mercado Libre'!C438</f>
        <v>Galvus Met 50 mg/1000 mg 30 Comprimidos</v>
      </c>
      <c r="C438" s="10" t="str">
        <f aca="false">IFERROR(LEFT('Layout Mercado Libre'!E438,FIND(" &gt; ",'Layout Mercado Libre'!E438)-1),"")</f>
        <v>Salud y Equipamiento Médico</v>
      </c>
      <c r="D438" s="12" t="n">
        <v>585.11</v>
      </c>
      <c r="E438" s="13" t="n">
        <f aca="false">D438+Parámetros!$B$5</f>
        <v>589.11</v>
      </c>
      <c r="F438" s="3" t="n">
        <f aca="false">IF(C438="",Parámetros!$B$9,IFERROR(VLOOKUP(C438,Parámetros!$A$20:$B$23,2,FALSE()),Parámetros!$B$9))</f>
        <v>0.14</v>
      </c>
      <c r="G438" s="13" t="n">
        <f aca="false">ROUNDUP((E438+Parámetros!$C$13)/(1-F438),0)</f>
        <v>715</v>
      </c>
      <c r="H438" s="13" t="n">
        <f aca="false">ROUNDUP((E438+Parámetros!$C$14)/(1-F438),0)</f>
        <v>720</v>
      </c>
      <c r="I438" s="13" t="n">
        <f aca="false">ROUNDUP((E438+Parámetros!$C$15)/(1-F438),0)</f>
        <v>729</v>
      </c>
      <c r="J438" s="13" t="n">
        <f aca="false">MAX(ROUNDUP((E438+Parámetros!$B$8)/(1-F438),0),Parámetros!$B$7)</f>
        <v>686</v>
      </c>
      <c r="K438" s="13" t="n">
        <f aca="false">IF(G438&lt;Parámetros!$B$13,G438,IF(H438&lt;Parámetros!$B$14,H438,IF(I438&lt;Parámetros!$B$15,I438,J438)))</f>
        <v>686</v>
      </c>
      <c r="L438" s="12"/>
      <c r="M438" s="12"/>
      <c r="N438" s="13" t="n">
        <f aca="false">IF(AND(ISNUMBER(M438),M438-Parámetros!$B$6&gt;=K438),M438-Parámetros!$B$6,K438)</f>
        <v>686</v>
      </c>
      <c r="O438" s="3" t="str">
        <f aca="false">IF(ISNUMBER(M438),N438/M438-1,"")</f>
        <v/>
      </c>
      <c r="P438" s="13" t="n">
        <f aca="false">VLOOKUP(N438,Parámetros!$A$13:$C$16,3,TRUE())</f>
        <v>0</v>
      </c>
      <c r="Q438" s="13" t="n">
        <f aca="false">IF(N438&gt;=Parámetros!$B$7,Parámetros!$B$8,0)</f>
        <v>0</v>
      </c>
      <c r="R438" s="13" t="n">
        <f aca="false">N438*(1-F438)-P438-Q438</f>
        <v>589.96</v>
      </c>
      <c r="S438" s="13" t="n">
        <f aca="false">R438-E438</f>
        <v>0.850000000000023</v>
      </c>
    </row>
    <row r="439" customFormat="false" ht="15" hidden="false" customHeight="false" outlineLevel="0" collapsed="false">
      <c r="A439" s="8" t="s">
        <v>4724</v>
      </c>
      <c r="B439" s="10" t="str">
        <f aca="false">'Layout Mercado Libre'!C439</f>
        <v>Pañales Huggies All Around Unisex Etapa 6 40 Piezas</v>
      </c>
      <c r="C439" s="10" t="str">
        <f aca="false">IFERROR(LEFT('Layout Mercado Libre'!E439,FIND(" &gt; ",'Layout Mercado Libre'!E439)-1),"")</f>
        <v>Bebés</v>
      </c>
      <c r="D439" s="12" t="n">
        <v>240.07</v>
      </c>
      <c r="E439" s="13" t="n">
        <f aca="false">D439+Parámetros!$B$5</f>
        <v>244.07</v>
      </c>
      <c r="F439" s="3" t="n">
        <f aca="false">IF(C439="",Parámetros!$B$9,IFERROR(VLOOKUP(C439,Parámetros!$A$20:$B$23,2,FALSE()),Parámetros!$B$9))</f>
        <v>0.15</v>
      </c>
      <c r="G439" s="13" t="n">
        <f aca="false">ROUNDUP((E439+Parámetros!$C$13)/(1-F439),0)</f>
        <v>317</v>
      </c>
      <c r="H439" s="13" t="n">
        <f aca="false">ROUNDUP((E439+Parámetros!$C$14)/(1-F439),0)</f>
        <v>323</v>
      </c>
      <c r="I439" s="13" t="n">
        <f aca="false">ROUNDUP((E439+Parámetros!$C$15)/(1-F439),0)</f>
        <v>331</v>
      </c>
      <c r="J439" s="13" t="n">
        <f aca="false">MAX(ROUNDUP((E439+Parámetros!$B$8)/(1-F439),0),Parámetros!$B$7)</f>
        <v>299</v>
      </c>
      <c r="K439" s="13" t="n">
        <f aca="false">IF(G439&lt;Parámetros!$B$13,G439,IF(H439&lt;Parámetros!$B$14,H439,IF(I439&lt;Parámetros!$B$15,I439,J439)))</f>
        <v>299</v>
      </c>
      <c r="L439" s="12"/>
      <c r="M439" s="12"/>
      <c r="N439" s="13" t="n">
        <f aca="false">IF(AND(ISNUMBER(M439),M439-Parámetros!$B$6&gt;=K439),M439-Parámetros!$B$6,K439)</f>
        <v>299</v>
      </c>
      <c r="O439" s="3" t="str">
        <f aca="false">IF(ISNUMBER(M439),N439/M439-1,"")</f>
        <v/>
      </c>
      <c r="P439" s="13" t="n">
        <f aca="false">VLOOKUP(N439,Parámetros!$A$13:$C$16,3,TRUE())</f>
        <v>0</v>
      </c>
      <c r="Q439" s="13" t="n">
        <f aca="false">IF(N439&gt;=Parámetros!$B$7,Parámetros!$B$8,0)</f>
        <v>0</v>
      </c>
      <c r="R439" s="13" t="n">
        <f aca="false">N439*(1-F439)-P439-Q439</f>
        <v>254.15</v>
      </c>
      <c r="S439" s="13" t="n">
        <f aca="false">R439-E439</f>
        <v>10.08</v>
      </c>
    </row>
    <row r="440" customFormat="false" ht="15" hidden="false" customHeight="false" outlineLevel="0" collapsed="false">
      <c r="A440" s="8" t="s">
        <v>4736</v>
      </c>
      <c r="B440" s="10" t="str">
        <f aca="false">'Layout Mercado Libre'!C440</f>
        <v>Shampoo Mennen Miel y Manzanilla 700 ml</v>
      </c>
      <c r="C440" s="10" t="str">
        <f aca="false">IFERROR(LEFT('Layout Mercado Libre'!E440,FIND(" &gt; ",'Layout Mercado Libre'!E440)-1),"")</f>
        <v>Belleza y Cuidado Personal</v>
      </c>
      <c r="D440" s="12" t="n">
        <v>62.74</v>
      </c>
      <c r="E440" s="13" t="n">
        <f aca="false">D440+Parámetros!$B$5</f>
        <v>66.74</v>
      </c>
      <c r="F440" s="3" t="n">
        <f aca="false">IF(C440="",Parámetros!$B$9,IFERROR(VLOOKUP(C440,Parámetros!$A$20:$B$23,2,FALSE()),Parámetros!$B$9))</f>
        <v>0.14</v>
      </c>
      <c r="G440" s="13" t="n">
        <f aca="false">ROUNDUP((E440+Parámetros!$C$13)/(1-F440),0)</f>
        <v>107</v>
      </c>
      <c r="H440" s="13" t="n">
        <f aca="false">ROUNDUP((E440+Parámetros!$C$14)/(1-F440),0)</f>
        <v>113</v>
      </c>
      <c r="I440" s="13" t="n">
        <f aca="false">ROUNDUP((E440+Parámetros!$C$15)/(1-F440),0)</f>
        <v>121</v>
      </c>
      <c r="J440" s="13" t="n">
        <f aca="false">MAX(ROUNDUP((E440+Parámetros!$B$8)/(1-F440),0),Parámetros!$B$7)</f>
        <v>299</v>
      </c>
      <c r="K440" s="13" t="n">
        <f aca="false">IF(G440&lt;Parámetros!$B$13,G440,IF(H440&lt;Parámetros!$B$14,H440,IF(I440&lt;Parámetros!$B$15,I440,J440)))</f>
        <v>113</v>
      </c>
      <c r="L440" s="12"/>
      <c r="M440" s="12"/>
      <c r="N440" s="13" t="n">
        <f aca="false">IF(AND(ISNUMBER(M440),M440-Parámetros!$B$6&gt;=K440),M440-Parámetros!$B$6,K440)</f>
        <v>113</v>
      </c>
      <c r="O440" s="3" t="str">
        <f aca="false">IF(ISNUMBER(M440),N440/M440-1,"")</f>
        <v/>
      </c>
      <c r="P440" s="13" t="n">
        <f aca="false">VLOOKUP(N440,Parámetros!$A$13:$C$16,3,TRUE())</f>
        <v>30</v>
      </c>
      <c r="Q440" s="13" t="n">
        <f aca="false">IF(N440&gt;=Parámetros!$B$7,Parámetros!$B$8,0)</f>
        <v>0</v>
      </c>
      <c r="R440" s="13" t="n">
        <f aca="false">N440*(1-F440)-P440-Q440</f>
        <v>67.18</v>
      </c>
      <c r="S440" s="13" t="n">
        <f aca="false">R440-E440</f>
        <v>0.439999999999984</v>
      </c>
    </row>
    <row r="441" customFormat="false" ht="15" hidden="false" customHeight="false" outlineLevel="0" collapsed="false">
      <c r="A441" s="8" t="s">
        <v>4748</v>
      </c>
      <c r="B441" s="10" t="str">
        <f aca="false">'Layout Mercado Libre'!C441</f>
        <v>Derman Crema Antimicótica 50 g</v>
      </c>
      <c r="C441" s="10" t="str">
        <f aca="false">IFERROR(LEFT('Layout Mercado Libre'!E441,FIND(" &gt; ",'Layout Mercado Libre'!E441)-1),"")</f>
        <v>Salud y Equipamiento Médico</v>
      </c>
      <c r="D441" s="12" t="n">
        <v>44.79</v>
      </c>
      <c r="E441" s="13" t="n">
        <f aca="false">D441+Parámetros!$B$5</f>
        <v>48.79</v>
      </c>
      <c r="F441" s="3" t="n">
        <f aca="false">IF(C441="",Parámetros!$B$9,IFERROR(VLOOKUP(C441,Parámetros!$A$20:$B$23,2,FALSE()),Parámetros!$B$9))</f>
        <v>0.14</v>
      </c>
      <c r="G441" s="13" t="n">
        <f aca="false">ROUNDUP((E441+Parámetros!$C$13)/(1-F441),0)</f>
        <v>86</v>
      </c>
      <c r="H441" s="13" t="n">
        <f aca="false">ROUNDUP((E441+Parámetros!$C$14)/(1-F441),0)</f>
        <v>92</v>
      </c>
      <c r="I441" s="13" t="n">
        <f aca="false">ROUNDUP((E441+Parámetros!$C$15)/(1-F441),0)</f>
        <v>100</v>
      </c>
      <c r="J441" s="13" t="n">
        <f aca="false">MAX(ROUNDUP((E441+Parámetros!$B$8)/(1-F441),0),Parámetros!$B$7)</f>
        <v>299</v>
      </c>
      <c r="K441" s="13" t="n">
        <f aca="false">IF(G441&lt;Parámetros!$B$13,G441,IF(H441&lt;Parámetros!$B$14,H441,IF(I441&lt;Parámetros!$B$15,I441,J441)))</f>
        <v>86</v>
      </c>
      <c r="L441" s="12"/>
      <c r="M441" s="12"/>
      <c r="N441" s="13" t="n">
        <f aca="false">IF(AND(ISNUMBER(M441),M441-Parámetros!$B$6&gt;=K441),M441-Parámetros!$B$6,K441)</f>
        <v>86</v>
      </c>
      <c r="O441" s="3" t="str">
        <f aca="false">IF(ISNUMBER(M441),N441/M441-1,"")</f>
        <v/>
      </c>
      <c r="P441" s="13" t="n">
        <f aca="false">VLOOKUP(N441,Parámetros!$A$13:$C$16,3,TRUE())</f>
        <v>25</v>
      </c>
      <c r="Q441" s="13" t="n">
        <f aca="false">IF(N441&gt;=Parámetros!$B$7,Parámetros!$B$8,0)</f>
        <v>0</v>
      </c>
      <c r="R441" s="13" t="n">
        <f aca="false">N441*(1-F441)-P441-Q441</f>
        <v>48.96</v>
      </c>
      <c r="S441" s="13" t="n">
        <f aca="false">R441-E441</f>
        <v>0.169999999999995</v>
      </c>
    </row>
    <row r="442" customFormat="false" ht="15" hidden="false" customHeight="false" outlineLevel="0" collapsed="false">
      <c r="A442" s="8" t="s">
        <v>4764</v>
      </c>
      <c r="B442" s="10" t="str">
        <f aca="false">'Layout Mercado Libre'!C442</f>
        <v>Mousse Herbal Essences Cabello Rizo 200 g</v>
      </c>
      <c r="C442" s="10" t="str">
        <f aca="false">IFERROR(LEFT('Layout Mercado Libre'!E442,FIND(" &gt; ",'Layout Mercado Libre'!E442)-1),"")</f>
        <v>Belleza y Cuidado Personal</v>
      </c>
      <c r="D442" s="12" t="n">
        <v>52.03</v>
      </c>
      <c r="E442" s="13" t="n">
        <f aca="false">D442+Parámetros!$B$5</f>
        <v>56.03</v>
      </c>
      <c r="F442" s="3" t="n">
        <f aca="false">IF(C442="",Parámetros!$B$9,IFERROR(VLOOKUP(C442,Parámetros!$A$20:$B$23,2,FALSE()),Parámetros!$B$9))</f>
        <v>0.14</v>
      </c>
      <c r="G442" s="13" t="n">
        <f aca="false">ROUNDUP((E442+Parámetros!$C$13)/(1-F442),0)</f>
        <v>95</v>
      </c>
      <c r="H442" s="13" t="n">
        <f aca="false">ROUNDUP((E442+Parámetros!$C$14)/(1-F442),0)</f>
        <v>101</v>
      </c>
      <c r="I442" s="13" t="n">
        <f aca="false">ROUNDUP((E442+Parámetros!$C$15)/(1-F442),0)</f>
        <v>109</v>
      </c>
      <c r="J442" s="13" t="n">
        <f aca="false">MAX(ROUNDUP((E442+Parámetros!$B$8)/(1-F442),0),Parámetros!$B$7)</f>
        <v>299</v>
      </c>
      <c r="K442" s="13" t="n">
        <f aca="false">IF(G442&lt;Parámetros!$B$13,G442,IF(H442&lt;Parámetros!$B$14,H442,IF(I442&lt;Parámetros!$B$15,I442,J442)))</f>
        <v>95</v>
      </c>
      <c r="L442" s="12"/>
      <c r="M442" s="12"/>
      <c r="N442" s="13" t="n">
        <f aca="false">IF(AND(ISNUMBER(M442),M442-Parámetros!$B$6&gt;=K442),M442-Parámetros!$B$6,K442)</f>
        <v>95</v>
      </c>
      <c r="O442" s="3" t="str">
        <f aca="false">IF(ISNUMBER(M442),N442/M442-1,"")</f>
        <v/>
      </c>
      <c r="P442" s="13" t="n">
        <f aca="false">VLOOKUP(N442,Parámetros!$A$13:$C$16,3,TRUE())</f>
        <v>25</v>
      </c>
      <c r="Q442" s="13" t="n">
        <f aca="false">IF(N442&gt;=Parámetros!$B$7,Parámetros!$B$8,0)</f>
        <v>0</v>
      </c>
      <c r="R442" s="13" t="n">
        <f aca="false">N442*(1-F442)-P442-Q442</f>
        <v>56.7</v>
      </c>
      <c r="S442" s="13" t="n">
        <f aca="false">R442-E442</f>
        <v>0.670000000000002</v>
      </c>
    </row>
    <row r="443" customFormat="false" ht="15" hidden="false" customHeight="false" outlineLevel="0" collapsed="false">
      <c r="A443" s="8" t="s">
        <v>4775</v>
      </c>
      <c r="B443" s="10" t="str">
        <f aca="false">'Layout Mercado Libre'!C443</f>
        <v>Imbalza Olopatadina 2 mg/ml Solución Oftálmica 2.5 ml</v>
      </c>
      <c r="C443" s="10" t="str">
        <f aca="false">IFERROR(LEFT('Layout Mercado Libre'!E443,FIND(" &gt; ",'Layout Mercado Libre'!E443)-1),"")</f>
        <v>Salud y Equipamiento Médico</v>
      </c>
      <c r="D443" s="12" t="n">
        <v>507.45</v>
      </c>
      <c r="E443" s="13" t="n">
        <f aca="false">D443+Parámetros!$B$5</f>
        <v>511.45</v>
      </c>
      <c r="F443" s="3" t="n">
        <f aca="false">IF(C443="",Parámetros!$B$9,IFERROR(VLOOKUP(C443,Parámetros!$A$20:$B$23,2,FALSE()),Parámetros!$B$9))</f>
        <v>0.14</v>
      </c>
      <c r="G443" s="13" t="n">
        <f aca="false">ROUNDUP((E443+Parámetros!$C$13)/(1-F443),0)</f>
        <v>624</v>
      </c>
      <c r="H443" s="13" t="n">
        <f aca="false">ROUNDUP((E443+Parámetros!$C$14)/(1-F443),0)</f>
        <v>630</v>
      </c>
      <c r="I443" s="13" t="n">
        <f aca="false">ROUNDUP((E443+Parámetros!$C$15)/(1-F443),0)</f>
        <v>638</v>
      </c>
      <c r="J443" s="13" t="n">
        <f aca="false">MAX(ROUNDUP((E443+Parámetros!$B$8)/(1-F443),0),Parámetros!$B$7)</f>
        <v>595</v>
      </c>
      <c r="K443" s="13" t="n">
        <f aca="false">IF(G443&lt;Parámetros!$B$13,G443,IF(H443&lt;Parámetros!$B$14,H443,IF(I443&lt;Parámetros!$B$15,I443,J443)))</f>
        <v>595</v>
      </c>
      <c r="L443" s="12"/>
      <c r="M443" s="12"/>
      <c r="N443" s="13" t="n">
        <f aca="false">IF(AND(ISNUMBER(M443),M443-Parámetros!$B$6&gt;=K443),M443-Parámetros!$B$6,K443)</f>
        <v>595</v>
      </c>
      <c r="O443" s="3" t="str">
        <f aca="false">IF(ISNUMBER(M443),N443/M443-1,"")</f>
        <v/>
      </c>
      <c r="P443" s="13" t="n">
        <f aca="false">VLOOKUP(N443,Parámetros!$A$13:$C$16,3,TRUE())</f>
        <v>0</v>
      </c>
      <c r="Q443" s="13" t="n">
        <f aca="false">IF(N443&gt;=Parámetros!$B$7,Parámetros!$B$8,0)</f>
        <v>0</v>
      </c>
      <c r="R443" s="13" t="n">
        <f aca="false">N443*(1-F443)-P443-Q443</f>
        <v>511.7</v>
      </c>
      <c r="S443" s="13" t="n">
        <f aca="false">R443-E443</f>
        <v>0.25</v>
      </c>
    </row>
    <row r="444" customFormat="false" ht="15" hidden="false" customHeight="false" outlineLevel="0" collapsed="false">
      <c r="A444" s="8" t="s">
        <v>4788</v>
      </c>
      <c r="B444" s="10" t="str">
        <f aca="false">'Layout Mercado Libre'!C444</f>
        <v>Biconcor Bisoprolol Hidroclorotiazida 5/6.25 mg 30 Tabletas</v>
      </c>
      <c r="C444" s="10" t="str">
        <f aca="false">IFERROR(LEFT('Layout Mercado Libre'!E444,FIND(" &gt; ",'Layout Mercado Libre'!E444)-1),"")</f>
        <v>Salud y Equipamiento Médico</v>
      </c>
      <c r="D444" s="12" t="n">
        <v>802.15</v>
      </c>
      <c r="E444" s="13" t="n">
        <f aca="false">D444+Parámetros!$B$5</f>
        <v>806.15</v>
      </c>
      <c r="F444" s="3" t="n">
        <f aca="false">IF(C444="",Parámetros!$B$9,IFERROR(VLOOKUP(C444,Parámetros!$A$20:$B$23,2,FALSE()),Parámetros!$B$9))</f>
        <v>0.14</v>
      </c>
      <c r="G444" s="13" t="n">
        <f aca="false">ROUNDUP((E444+Parámetros!$C$13)/(1-F444),0)</f>
        <v>967</v>
      </c>
      <c r="H444" s="13" t="n">
        <f aca="false">ROUNDUP((E444+Parámetros!$C$14)/(1-F444),0)</f>
        <v>973</v>
      </c>
      <c r="I444" s="13" t="n">
        <f aca="false">ROUNDUP((E444+Parámetros!$C$15)/(1-F444),0)</f>
        <v>981</v>
      </c>
      <c r="J444" s="13" t="n">
        <f aca="false">MAX(ROUNDUP((E444+Parámetros!$B$8)/(1-F444),0),Parámetros!$B$7)</f>
        <v>938</v>
      </c>
      <c r="K444" s="13" t="n">
        <f aca="false">IF(G444&lt;Parámetros!$B$13,G444,IF(H444&lt;Parámetros!$B$14,H444,IF(I444&lt;Parámetros!$B$15,I444,J444)))</f>
        <v>938</v>
      </c>
      <c r="L444" s="12"/>
      <c r="M444" s="12"/>
      <c r="N444" s="13" t="n">
        <f aca="false">IF(AND(ISNUMBER(M444),M444-Parámetros!$B$6&gt;=K444),M444-Parámetros!$B$6,K444)</f>
        <v>938</v>
      </c>
      <c r="O444" s="3" t="str">
        <f aca="false">IF(ISNUMBER(M444),N444/M444-1,"")</f>
        <v/>
      </c>
      <c r="P444" s="13" t="n">
        <f aca="false">VLOOKUP(N444,Parámetros!$A$13:$C$16,3,TRUE())</f>
        <v>0</v>
      </c>
      <c r="Q444" s="13" t="n">
        <f aca="false">IF(N444&gt;=Parámetros!$B$7,Parámetros!$B$8,0)</f>
        <v>0</v>
      </c>
      <c r="R444" s="13" t="n">
        <f aca="false">N444*(1-F444)-P444-Q444</f>
        <v>806.68</v>
      </c>
      <c r="S444" s="13" t="n">
        <f aca="false">R444-E444</f>
        <v>0.529999999999973</v>
      </c>
    </row>
    <row r="445" customFormat="false" ht="15" hidden="false" customHeight="false" outlineLevel="0" collapsed="false">
      <c r="A445" s="8" t="s">
        <v>4799</v>
      </c>
      <c r="B445" s="10" t="str">
        <f aca="false">'Layout Mercado Libre'!C445</f>
        <v>Enjuague Bucal GUM Paroex Gingivitis 0.12% 300 ml</v>
      </c>
      <c r="C445" s="10" t="str">
        <f aca="false">IFERROR(LEFT('Layout Mercado Libre'!E445,FIND(" &gt; ",'Layout Mercado Libre'!E445)-1),"")</f>
        <v>Belleza y Cuidado Personal</v>
      </c>
      <c r="D445" s="12" t="n">
        <v>136.17</v>
      </c>
      <c r="E445" s="13" t="n">
        <f aca="false">D445+Parámetros!$B$5</f>
        <v>140.17</v>
      </c>
      <c r="F445" s="3" t="n">
        <f aca="false">IF(C445="",Parámetros!$B$9,IFERROR(VLOOKUP(C445,Parámetros!$A$20:$B$23,2,FALSE()),Parámetros!$B$9))</f>
        <v>0.14</v>
      </c>
      <c r="G445" s="13" t="n">
        <f aca="false">ROUNDUP((E445+Parámetros!$C$13)/(1-F445),0)</f>
        <v>193</v>
      </c>
      <c r="H445" s="13" t="n">
        <f aca="false">ROUNDUP((E445+Parámetros!$C$14)/(1-F445),0)</f>
        <v>198</v>
      </c>
      <c r="I445" s="13" t="n">
        <f aca="false">ROUNDUP((E445+Parámetros!$C$15)/(1-F445),0)</f>
        <v>207</v>
      </c>
      <c r="J445" s="13" t="n">
        <f aca="false">MAX(ROUNDUP((E445+Parámetros!$B$8)/(1-F445),0),Parámetros!$B$7)</f>
        <v>299</v>
      </c>
      <c r="K445" s="13" t="n">
        <f aca="false">IF(G445&lt;Parámetros!$B$13,G445,IF(H445&lt;Parámetros!$B$14,H445,IF(I445&lt;Parámetros!$B$15,I445,J445)))</f>
        <v>207</v>
      </c>
      <c r="L445" s="12"/>
      <c r="M445" s="12"/>
      <c r="N445" s="13" t="n">
        <f aca="false">IF(AND(ISNUMBER(M445),M445-Parámetros!$B$6&gt;=K445),M445-Parámetros!$B$6,K445)</f>
        <v>207</v>
      </c>
      <c r="O445" s="3" t="str">
        <f aca="false">IF(ISNUMBER(M445),N445/M445-1,"")</f>
        <v/>
      </c>
      <c r="P445" s="13" t="n">
        <f aca="false">VLOOKUP(N445,Parámetros!$A$13:$C$16,3,TRUE())</f>
        <v>37</v>
      </c>
      <c r="Q445" s="13" t="n">
        <f aca="false">IF(N445&gt;=Parámetros!$B$7,Parámetros!$B$8,0)</f>
        <v>0</v>
      </c>
      <c r="R445" s="13" t="n">
        <f aca="false">N445*(1-F445)-P445-Q445</f>
        <v>141.02</v>
      </c>
      <c r="S445" s="13" t="n">
        <f aca="false">R445-E445</f>
        <v>0.850000000000023</v>
      </c>
    </row>
    <row r="446" customFormat="false" ht="15" hidden="false" customHeight="false" outlineLevel="0" collapsed="false">
      <c r="A446" s="8" t="s">
        <v>4810</v>
      </c>
      <c r="B446" s="10" t="str">
        <f aca="false">'Layout Mercado Libre'!C446</f>
        <v>Jeringas Desechables BD Plastipak 5 ml Caja con 100 Piezas</v>
      </c>
      <c r="C446" s="10" t="str">
        <f aca="false">IFERROR(LEFT('Layout Mercado Libre'!E446,FIND(" &gt; ",'Layout Mercado Libre'!E446)-1),"")</f>
        <v>Salud y Equipamiento Médico</v>
      </c>
      <c r="D446" s="12" t="n">
        <v>267.26</v>
      </c>
      <c r="E446" s="13" t="n">
        <f aca="false">D446+Parámetros!$B$5</f>
        <v>271.26</v>
      </c>
      <c r="F446" s="3" t="n">
        <f aca="false">IF(C446="",Parámetros!$B$9,IFERROR(VLOOKUP(C446,Parámetros!$A$20:$B$23,2,FALSE()),Parámetros!$B$9))</f>
        <v>0.14</v>
      </c>
      <c r="G446" s="13" t="n">
        <f aca="false">ROUNDUP((E446+Parámetros!$C$13)/(1-F446),0)</f>
        <v>345</v>
      </c>
      <c r="H446" s="13" t="n">
        <f aca="false">ROUNDUP((E446+Parámetros!$C$14)/(1-F446),0)</f>
        <v>351</v>
      </c>
      <c r="I446" s="13" t="n">
        <f aca="false">ROUNDUP((E446+Parámetros!$C$15)/(1-F446),0)</f>
        <v>359</v>
      </c>
      <c r="J446" s="13" t="n">
        <f aca="false">MAX(ROUNDUP((E446+Parámetros!$B$8)/(1-F446),0),Parámetros!$B$7)</f>
        <v>316</v>
      </c>
      <c r="K446" s="13" t="n">
        <f aca="false">IF(G446&lt;Parámetros!$B$13,G446,IF(H446&lt;Parámetros!$B$14,H446,IF(I446&lt;Parámetros!$B$15,I446,J446)))</f>
        <v>316</v>
      </c>
      <c r="L446" s="12"/>
      <c r="M446" s="12"/>
      <c r="N446" s="13" t="n">
        <f aca="false">IF(AND(ISNUMBER(M446),M446-Parámetros!$B$6&gt;=K446),M446-Parámetros!$B$6,K446)</f>
        <v>316</v>
      </c>
      <c r="O446" s="3" t="str">
        <f aca="false">IF(ISNUMBER(M446),N446/M446-1,"")</f>
        <v/>
      </c>
      <c r="P446" s="13" t="n">
        <f aca="false">VLOOKUP(N446,Parámetros!$A$13:$C$16,3,TRUE())</f>
        <v>0</v>
      </c>
      <c r="Q446" s="13" t="n">
        <f aca="false">IF(N446&gt;=Parámetros!$B$7,Parámetros!$B$8,0)</f>
        <v>0</v>
      </c>
      <c r="R446" s="13" t="n">
        <f aca="false">N446*(1-F446)-P446-Q446</f>
        <v>271.76</v>
      </c>
      <c r="S446" s="13" t="n">
        <f aca="false">R446-E446</f>
        <v>0.5</v>
      </c>
    </row>
    <row r="447" customFormat="false" ht="15" hidden="false" customHeight="false" outlineLevel="0" collapsed="false">
      <c r="A447" s="8" t="s">
        <v>4822</v>
      </c>
      <c r="B447" s="10" t="str">
        <f aca="false">'Layout Mercado Libre'!C447</f>
        <v>Lodestar Duo Losartán Amlodipino 100 mg/5 mg 30 Cápsulas</v>
      </c>
      <c r="C447" s="10" t="str">
        <f aca="false">IFERROR(LEFT('Layout Mercado Libre'!E447,FIND(" &gt; ",'Layout Mercado Libre'!E447)-1),"")</f>
        <v>Salud y Equipamiento Médico</v>
      </c>
      <c r="D447" s="12" t="n">
        <v>576.18</v>
      </c>
      <c r="E447" s="13" t="n">
        <f aca="false">D447+Parámetros!$B$5</f>
        <v>580.18</v>
      </c>
      <c r="F447" s="3" t="n">
        <f aca="false">IF(C447="",Parámetros!$B$9,IFERROR(VLOOKUP(C447,Parámetros!$A$20:$B$23,2,FALSE()),Parámetros!$B$9))</f>
        <v>0.14</v>
      </c>
      <c r="G447" s="13" t="n">
        <f aca="false">ROUNDUP((E447+Parámetros!$C$13)/(1-F447),0)</f>
        <v>704</v>
      </c>
      <c r="H447" s="13" t="n">
        <f aca="false">ROUNDUP((E447+Parámetros!$C$14)/(1-F447),0)</f>
        <v>710</v>
      </c>
      <c r="I447" s="13" t="n">
        <f aca="false">ROUNDUP((E447+Parámetros!$C$15)/(1-F447),0)</f>
        <v>718</v>
      </c>
      <c r="J447" s="13" t="n">
        <f aca="false">MAX(ROUNDUP((E447+Parámetros!$B$8)/(1-F447),0),Parámetros!$B$7)</f>
        <v>675</v>
      </c>
      <c r="K447" s="13" t="n">
        <f aca="false">IF(G447&lt;Parámetros!$B$13,G447,IF(H447&lt;Parámetros!$B$14,H447,IF(I447&lt;Parámetros!$B$15,I447,J447)))</f>
        <v>675</v>
      </c>
      <c r="L447" s="12"/>
      <c r="M447" s="12"/>
      <c r="N447" s="13" t="n">
        <f aca="false">IF(AND(ISNUMBER(M447),M447-Parámetros!$B$6&gt;=K447),M447-Parámetros!$B$6,K447)</f>
        <v>675</v>
      </c>
      <c r="O447" s="3" t="str">
        <f aca="false">IF(ISNUMBER(M447),N447/M447-1,"")</f>
        <v/>
      </c>
      <c r="P447" s="13" t="n">
        <f aca="false">VLOOKUP(N447,Parámetros!$A$13:$C$16,3,TRUE())</f>
        <v>0</v>
      </c>
      <c r="Q447" s="13" t="n">
        <f aca="false">IF(N447&gt;=Parámetros!$B$7,Parámetros!$B$8,0)</f>
        <v>0</v>
      </c>
      <c r="R447" s="13" t="n">
        <f aca="false">N447*(1-F447)-P447-Q447</f>
        <v>580.5</v>
      </c>
      <c r="S447" s="13" t="n">
        <f aca="false">R447-E447</f>
        <v>0.32000000000005</v>
      </c>
    </row>
    <row r="448" customFormat="false" ht="15" hidden="false" customHeight="false" outlineLevel="0" collapsed="false">
      <c r="A448" s="8" t="s">
        <v>4833</v>
      </c>
      <c r="B448" s="10" t="str">
        <f aca="false">'Layout Mercado Libre'!C448</f>
        <v>Celestone Soluspan Hypak Betametasona Inyectable 1 ml</v>
      </c>
      <c r="C448" s="10" t="str">
        <f aca="false">IFERROR(LEFT('Layout Mercado Libre'!E448,FIND(" &gt; ",'Layout Mercado Libre'!E448)-1),"")</f>
        <v>Salud y Equipamiento Médico</v>
      </c>
      <c r="D448" s="12" t="n">
        <v>386.56</v>
      </c>
      <c r="E448" s="13" t="n">
        <f aca="false">D448+Parámetros!$B$5</f>
        <v>390.56</v>
      </c>
      <c r="F448" s="3" t="n">
        <f aca="false">IF(C448="",Parámetros!$B$9,IFERROR(VLOOKUP(C448,Parámetros!$A$20:$B$23,2,FALSE()),Parámetros!$B$9))</f>
        <v>0.14</v>
      </c>
      <c r="G448" s="13" t="n">
        <f aca="false">ROUNDUP((E448+Parámetros!$C$13)/(1-F448),0)</f>
        <v>484</v>
      </c>
      <c r="H448" s="13" t="n">
        <f aca="false">ROUNDUP((E448+Parámetros!$C$14)/(1-F448),0)</f>
        <v>490</v>
      </c>
      <c r="I448" s="13" t="n">
        <f aca="false">ROUNDUP((E448+Parámetros!$C$15)/(1-F448),0)</f>
        <v>498</v>
      </c>
      <c r="J448" s="13" t="n">
        <f aca="false">MAX(ROUNDUP((E448+Parámetros!$B$8)/(1-F448),0),Parámetros!$B$7)</f>
        <v>455</v>
      </c>
      <c r="K448" s="13" t="n">
        <f aca="false">IF(G448&lt;Parámetros!$B$13,G448,IF(H448&lt;Parámetros!$B$14,H448,IF(I448&lt;Parámetros!$B$15,I448,J448)))</f>
        <v>455</v>
      </c>
      <c r="L448" s="12"/>
      <c r="M448" s="12"/>
      <c r="N448" s="13" t="n">
        <f aca="false">IF(AND(ISNUMBER(M448),M448-Parámetros!$B$6&gt;=K448),M448-Parámetros!$B$6,K448)</f>
        <v>455</v>
      </c>
      <c r="O448" s="3" t="str">
        <f aca="false">IF(ISNUMBER(M448),N448/M448-1,"")</f>
        <v/>
      </c>
      <c r="P448" s="13" t="n">
        <f aca="false">VLOOKUP(N448,Parámetros!$A$13:$C$16,3,TRUE())</f>
        <v>0</v>
      </c>
      <c r="Q448" s="13" t="n">
        <f aca="false">IF(N448&gt;=Parámetros!$B$7,Parámetros!$B$8,0)</f>
        <v>0</v>
      </c>
      <c r="R448" s="13" t="n">
        <f aca="false">N448*(1-F448)-P448-Q448</f>
        <v>391.3</v>
      </c>
      <c r="S448" s="13" t="n">
        <f aca="false">R448-E448</f>
        <v>0.740000000000009</v>
      </c>
    </row>
    <row r="449" customFormat="false" ht="15" hidden="false" customHeight="false" outlineLevel="0" collapsed="false">
      <c r="A449" s="8" t="s">
        <v>4846</v>
      </c>
      <c r="B449" s="10" t="str">
        <f aca="false">'Layout Mercado Libre'!C449</f>
        <v>Dagla Itoprida 50 mg 30 Tabletas</v>
      </c>
      <c r="C449" s="10" t="str">
        <f aca="false">IFERROR(LEFT('Layout Mercado Libre'!E449,FIND(" &gt; ",'Layout Mercado Libre'!E449)-1),"")</f>
        <v>Salud y Equipamiento Médico</v>
      </c>
      <c r="D449" s="12" t="n">
        <v>433.7</v>
      </c>
      <c r="E449" s="13" t="n">
        <f aca="false">D449+Parámetros!$B$5</f>
        <v>437.7</v>
      </c>
      <c r="F449" s="3" t="n">
        <f aca="false">IF(C449="",Parámetros!$B$9,IFERROR(VLOOKUP(C449,Parámetros!$A$20:$B$23,2,FALSE()),Parámetros!$B$9))</f>
        <v>0.14</v>
      </c>
      <c r="G449" s="13" t="n">
        <f aca="false">ROUNDUP((E449+Parámetros!$C$13)/(1-F449),0)</f>
        <v>539</v>
      </c>
      <c r="H449" s="13" t="n">
        <f aca="false">ROUNDUP((E449+Parámetros!$C$14)/(1-F449),0)</f>
        <v>544</v>
      </c>
      <c r="I449" s="13" t="n">
        <f aca="false">ROUNDUP((E449+Parámetros!$C$15)/(1-F449),0)</f>
        <v>552</v>
      </c>
      <c r="J449" s="13" t="n">
        <f aca="false">MAX(ROUNDUP((E449+Parámetros!$B$8)/(1-F449),0),Parámetros!$B$7)</f>
        <v>509</v>
      </c>
      <c r="K449" s="13" t="n">
        <f aca="false">IF(G449&lt;Parámetros!$B$13,G449,IF(H449&lt;Parámetros!$B$14,H449,IF(I449&lt;Parámetros!$B$15,I449,J449)))</f>
        <v>509</v>
      </c>
      <c r="L449" s="12"/>
      <c r="M449" s="12"/>
      <c r="N449" s="13" t="n">
        <f aca="false">IF(AND(ISNUMBER(M449),M449-Parámetros!$B$6&gt;=K449),M449-Parámetros!$B$6,K449)</f>
        <v>509</v>
      </c>
      <c r="O449" s="3" t="str">
        <f aca="false">IF(ISNUMBER(M449),N449/M449-1,"")</f>
        <v/>
      </c>
      <c r="P449" s="13" t="n">
        <f aca="false">VLOOKUP(N449,Parámetros!$A$13:$C$16,3,TRUE())</f>
        <v>0</v>
      </c>
      <c r="Q449" s="13" t="n">
        <f aca="false">IF(N449&gt;=Parámetros!$B$7,Parámetros!$B$8,0)</f>
        <v>0</v>
      </c>
      <c r="R449" s="13" t="n">
        <f aca="false">N449*(1-F449)-P449-Q449</f>
        <v>437.74</v>
      </c>
      <c r="S449" s="13" t="n">
        <f aca="false">R449-E449</f>
        <v>0.0400000000000205</v>
      </c>
    </row>
    <row r="450" customFormat="false" ht="15" hidden="false" customHeight="false" outlineLevel="0" collapsed="false">
      <c r="A450" s="8" t="s">
        <v>4856</v>
      </c>
      <c r="B450" s="10" t="str">
        <f aca="false">'Layout Mercado Libre'!C450</f>
        <v>Toallitas Húmedas Palmolive Neutro Balance Baby 80 Piezas</v>
      </c>
      <c r="C450" s="10" t="str">
        <f aca="false">IFERROR(LEFT('Layout Mercado Libre'!E450,FIND(" &gt; ",'Layout Mercado Libre'!E450)-1),"")</f>
        <v>Bebés</v>
      </c>
      <c r="D450" s="12" t="n">
        <v>46.38</v>
      </c>
      <c r="E450" s="13" t="n">
        <f aca="false">D450+Parámetros!$B$5</f>
        <v>50.38</v>
      </c>
      <c r="F450" s="3" t="n">
        <f aca="false">IF(C450="",Parámetros!$B$9,IFERROR(VLOOKUP(C450,Parámetros!$A$20:$B$23,2,FALSE()),Parámetros!$B$9))</f>
        <v>0.15</v>
      </c>
      <c r="G450" s="13" t="n">
        <f aca="false">ROUNDUP((E450+Parámetros!$C$13)/(1-F450),0)</f>
        <v>89</v>
      </c>
      <c r="H450" s="13" t="n">
        <f aca="false">ROUNDUP((E450+Parámetros!$C$14)/(1-F450),0)</f>
        <v>95</v>
      </c>
      <c r="I450" s="13" t="n">
        <f aca="false">ROUNDUP((E450+Parámetros!$C$15)/(1-F450),0)</f>
        <v>103</v>
      </c>
      <c r="J450" s="13" t="n">
        <f aca="false">MAX(ROUNDUP((E450+Parámetros!$B$8)/(1-F450),0),Parámetros!$B$7)</f>
        <v>299</v>
      </c>
      <c r="K450" s="13" t="n">
        <f aca="false">IF(G450&lt;Parámetros!$B$13,G450,IF(H450&lt;Parámetros!$B$14,H450,IF(I450&lt;Parámetros!$B$15,I450,J450)))</f>
        <v>89</v>
      </c>
      <c r="L450" s="12"/>
      <c r="M450" s="12"/>
      <c r="N450" s="13" t="n">
        <f aca="false">IF(AND(ISNUMBER(M450),M450-Parámetros!$B$6&gt;=K450),M450-Parámetros!$B$6,K450)</f>
        <v>89</v>
      </c>
      <c r="O450" s="3" t="str">
        <f aca="false">IF(ISNUMBER(M450),N450/M450-1,"")</f>
        <v/>
      </c>
      <c r="P450" s="13" t="n">
        <f aca="false">VLOOKUP(N450,Parámetros!$A$13:$C$16,3,TRUE())</f>
        <v>25</v>
      </c>
      <c r="Q450" s="13" t="n">
        <f aca="false">IF(N450&gt;=Parámetros!$B$7,Parámetros!$B$8,0)</f>
        <v>0</v>
      </c>
      <c r="R450" s="13" t="n">
        <f aca="false">N450*(1-F450)-P450-Q450</f>
        <v>50.65</v>
      </c>
      <c r="S450" s="13" t="n">
        <f aca="false">R450-E450</f>
        <v>0.269999999999989</v>
      </c>
    </row>
    <row r="451" customFormat="false" ht="15" hidden="false" customHeight="false" outlineLevel="0" collapsed="false">
      <c r="A451" s="8" t="s">
        <v>4867</v>
      </c>
      <c r="B451" s="10" t="str">
        <f aca="false">'Layout Mercado Libre'!C451</f>
        <v>Emulsión Corporal Aclaradora Vitacilina Clarite 200 ml</v>
      </c>
      <c r="C451" s="10" t="str">
        <f aca="false">IFERROR(LEFT('Layout Mercado Libre'!E451,FIND(" &gt; ",'Layout Mercado Libre'!E451)-1),"")</f>
        <v>Belleza y Cuidado Personal</v>
      </c>
      <c r="D451" s="12" t="n">
        <v>94.74</v>
      </c>
      <c r="E451" s="13" t="n">
        <f aca="false">D451+Parámetros!$B$5</f>
        <v>98.74</v>
      </c>
      <c r="F451" s="3" t="n">
        <f aca="false">IF(C451="",Parámetros!$B$9,IFERROR(VLOOKUP(C451,Parámetros!$A$20:$B$23,2,FALSE()),Parámetros!$B$9))</f>
        <v>0.14</v>
      </c>
      <c r="G451" s="13" t="n">
        <f aca="false">ROUNDUP((E451+Parámetros!$C$13)/(1-F451),0)</f>
        <v>144</v>
      </c>
      <c r="H451" s="13" t="n">
        <f aca="false">ROUNDUP((E451+Parámetros!$C$14)/(1-F451),0)</f>
        <v>150</v>
      </c>
      <c r="I451" s="13" t="n">
        <f aca="false">ROUNDUP((E451+Parámetros!$C$15)/(1-F451),0)</f>
        <v>158</v>
      </c>
      <c r="J451" s="13" t="n">
        <f aca="false">MAX(ROUNDUP((E451+Parámetros!$B$8)/(1-F451),0),Parámetros!$B$7)</f>
        <v>299</v>
      </c>
      <c r="K451" s="13" t="n">
        <f aca="false">IF(G451&lt;Parámetros!$B$13,G451,IF(H451&lt;Parámetros!$B$14,H451,IF(I451&lt;Parámetros!$B$15,I451,J451)))</f>
        <v>158</v>
      </c>
      <c r="L451" s="12"/>
      <c r="M451" s="12"/>
      <c r="N451" s="13" t="n">
        <f aca="false">IF(AND(ISNUMBER(M451),M451-Parámetros!$B$6&gt;=K451),M451-Parámetros!$B$6,K451)</f>
        <v>158</v>
      </c>
      <c r="O451" s="3" t="str">
        <f aca="false">IF(ISNUMBER(M451),N451/M451-1,"")</f>
        <v/>
      </c>
      <c r="P451" s="13" t="n">
        <f aca="false">VLOOKUP(N451,Parámetros!$A$13:$C$16,3,TRUE())</f>
        <v>37</v>
      </c>
      <c r="Q451" s="13" t="n">
        <f aca="false">IF(N451&gt;=Parámetros!$B$7,Parámetros!$B$8,0)</f>
        <v>0</v>
      </c>
      <c r="R451" s="13" t="n">
        <f aca="false">N451*(1-F451)-P451-Q451</f>
        <v>98.88</v>
      </c>
      <c r="S451" s="13" t="n">
        <f aca="false">R451-E451</f>
        <v>0.140000000000001</v>
      </c>
    </row>
    <row r="452" customFormat="false" ht="15" hidden="false" customHeight="false" outlineLevel="0" collapsed="false">
      <c r="A452" s="8" t="s">
        <v>4879</v>
      </c>
      <c r="B452" s="10" t="str">
        <f aca="false">'Layout Mercado Libre'!C452</f>
        <v>Posipen Dicloxacilina 500 mg 12 Cápsulas</v>
      </c>
      <c r="C452" s="10" t="str">
        <f aca="false">IFERROR(LEFT('Layout Mercado Libre'!E452,FIND(" &gt; ",'Layout Mercado Libre'!E452)-1),"")</f>
        <v>Salud y Equipamiento Médico</v>
      </c>
      <c r="D452" s="12" t="n">
        <v>367.92</v>
      </c>
      <c r="E452" s="13" t="n">
        <f aca="false">D452+Parámetros!$B$5</f>
        <v>371.92</v>
      </c>
      <c r="F452" s="3" t="n">
        <f aca="false">IF(C452="",Parámetros!$B$9,IFERROR(VLOOKUP(C452,Parámetros!$A$20:$B$23,2,FALSE()),Parámetros!$B$9))</f>
        <v>0.14</v>
      </c>
      <c r="G452" s="13" t="n">
        <f aca="false">ROUNDUP((E452+Parámetros!$C$13)/(1-F452),0)</f>
        <v>462</v>
      </c>
      <c r="H452" s="13" t="n">
        <f aca="false">ROUNDUP((E452+Parámetros!$C$14)/(1-F452),0)</f>
        <v>468</v>
      </c>
      <c r="I452" s="13" t="n">
        <f aca="false">ROUNDUP((E452+Parámetros!$C$15)/(1-F452),0)</f>
        <v>476</v>
      </c>
      <c r="J452" s="13" t="n">
        <f aca="false">MAX(ROUNDUP((E452+Parámetros!$B$8)/(1-F452),0),Parámetros!$B$7)</f>
        <v>433</v>
      </c>
      <c r="K452" s="13" t="n">
        <f aca="false">IF(G452&lt;Parámetros!$B$13,G452,IF(H452&lt;Parámetros!$B$14,H452,IF(I452&lt;Parámetros!$B$15,I452,J452)))</f>
        <v>433</v>
      </c>
      <c r="L452" s="12"/>
      <c r="M452" s="12"/>
      <c r="N452" s="13" t="n">
        <f aca="false">IF(AND(ISNUMBER(M452),M452-Parámetros!$B$6&gt;=K452),M452-Parámetros!$B$6,K452)</f>
        <v>433</v>
      </c>
      <c r="O452" s="3" t="str">
        <f aca="false">IF(ISNUMBER(M452),N452/M452-1,"")</f>
        <v/>
      </c>
      <c r="P452" s="13" t="n">
        <f aca="false">VLOOKUP(N452,Parámetros!$A$13:$C$16,3,TRUE())</f>
        <v>0</v>
      </c>
      <c r="Q452" s="13" t="n">
        <f aca="false">IF(N452&gt;=Parámetros!$B$7,Parámetros!$B$8,0)</f>
        <v>0</v>
      </c>
      <c r="R452" s="13" t="n">
        <f aca="false">N452*(1-F452)-P452-Q452</f>
        <v>372.38</v>
      </c>
      <c r="S452" s="13" t="n">
        <f aca="false">R452-E452</f>
        <v>0.45999999999998</v>
      </c>
    </row>
    <row r="453" customFormat="false" ht="15" hidden="false" customHeight="false" outlineLevel="0" collapsed="false">
      <c r="A453" s="8" t="s">
        <v>4891</v>
      </c>
      <c r="B453" s="10" t="str">
        <f aca="false">'Layout Mercado Libre'!C453</f>
        <v>Shampoo Mennen Zero% Cabello Saludable 700 ml</v>
      </c>
      <c r="C453" s="10" t="str">
        <f aca="false">IFERROR(LEFT('Layout Mercado Libre'!E453,FIND(" &gt; ",'Layout Mercado Libre'!E453)-1),"")</f>
        <v>Belleza y Cuidado Personal</v>
      </c>
      <c r="D453" s="12" t="n">
        <v>62.74</v>
      </c>
      <c r="E453" s="13" t="n">
        <f aca="false">D453+Parámetros!$B$5</f>
        <v>66.74</v>
      </c>
      <c r="F453" s="3" t="n">
        <f aca="false">IF(C453="",Parámetros!$B$9,IFERROR(VLOOKUP(C453,Parámetros!$A$20:$B$23,2,FALSE()),Parámetros!$B$9))</f>
        <v>0.14</v>
      </c>
      <c r="G453" s="13" t="n">
        <f aca="false">ROUNDUP((E453+Parámetros!$C$13)/(1-F453),0)</f>
        <v>107</v>
      </c>
      <c r="H453" s="13" t="n">
        <f aca="false">ROUNDUP((E453+Parámetros!$C$14)/(1-F453),0)</f>
        <v>113</v>
      </c>
      <c r="I453" s="13" t="n">
        <f aca="false">ROUNDUP((E453+Parámetros!$C$15)/(1-F453),0)</f>
        <v>121</v>
      </c>
      <c r="J453" s="13" t="n">
        <f aca="false">MAX(ROUNDUP((E453+Parámetros!$B$8)/(1-F453),0),Parámetros!$B$7)</f>
        <v>299</v>
      </c>
      <c r="K453" s="13" t="n">
        <f aca="false">IF(G453&lt;Parámetros!$B$13,G453,IF(H453&lt;Parámetros!$B$14,H453,IF(I453&lt;Parámetros!$B$15,I453,J453)))</f>
        <v>113</v>
      </c>
      <c r="L453" s="12"/>
      <c r="M453" s="12"/>
      <c r="N453" s="13" t="n">
        <f aca="false">IF(AND(ISNUMBER(M453),M453-Parámetros!$B$6&gt;=K453),M453-Parámetros!$B$6,K453)</f>
        <v>113</v>
      </c>
      <c r="O453" s="3" t="str">
        <f aca="false">IF(ISNUMBER(M453),N453/M453-1,"")</f>
        <v/>
      </c>
      <c r="P453" s="13" t="n">
        <f aca="false">VLOOKUP(N453,Parámetros!$A$13:$C$16,3,TRUE())</f>
        <v>30</v>
      </c>
      <c r="Q453" s="13" t="n">
        <f aca="false">IF(N453&gt;=Parámetros!$B$7,Parámetros!$B$8,0)</f>
        <v>0</v>
      </c>
      <c r="R453" s="13" t="n">
        <f aca="false">N453*(1-F453)-P453-Q453</f>
        <v>67.18</v>
      </c>
      <c r="S453" s="13" t="n">
        <f aca="false">R453-E453</f>
        <v>0.439999999999984</v>
      </c>
    </row>
    <row r="454" customFormat="false" ht="15" hidden="false" customHeight="false" outlineLevel="0" collapsed="false">
      <c r="A454" s="8" t="s">
        <v>4902</v>
      </c>
      <c r="B454" s="10" t="str">
        <f aca="false">'Layout Mercado Libre'!C454</f>
        <v>Microdacyn 60 Solución Antiséptica para Heridas 240 ml</v>
      </c>
      <c r="C454" s="10" t="str">
        <f aca="false">IFERROR(LEFT('Layout Mercado Libre'!E454,FIND(" &gt; ",'Layout Mercado Libre'!E454)-1),"")</f>
        <v>Salud y Equipamiento Médico</v>
      </c>
      <c r="D454" s="12" t="n">
        <v>279.12</v>
      </c>
      <c r="E454" s="13" t="n">
        <f aca="false">D454+Parámetros!$B$5</f>
        <v>283.12</v>
      </c>
      <c r="F454" s="3" t="n">
        <f aca="false">IF(C454="",Parámetros!$B$9,IFERROR(VLOOKUP(C454,Parámetros!$A$20:$B$23,2,FALSE()),Parámetros!$B$9))</f>
        <v>0.14</v>
      </c>
      <c r="G454" s="13" t="n">
        <f aca="false">ROUNDUP((E454+Parámetros!$C$13)/(1-F454),0)</f>
        <v>359</v>
      </c>
      <c r="H454" s="13" t="n">
        <f aca="false">ROUNDUP((E454+Parámetros!$C$14)/(1-F454),0)</f>
        <v>365</v>
      </c>
      <c r="I454" s="13" t="n">
        <f aca="false">ROUNDUP((E454+Parámetros!$C$15)/(1-F454),0)</f>
        <v>373</v>
      </c>
      <c r="J454" s="13" t="n">
        <f aca="false">MAX(ROUNDUP((E454+Parámetros!$B$8)/(1-F454),0),Parámetros!$B$7)</f>
        <v>330</v>
      </c>
      <c r="K454" s="13" t="n">
        <f aca="false">IF(G454&lt;Parámetros!$B$13,G454,IF(H454&lt;Parámetros!$B$14,H454,IF(I454&lt;Parámetros!$B$15,I454,J454)))</f>
        <v>330</v>
      </c>
      <c r="L454" s="12"/>
      <c r="M454" s="12"/>
      <c r="N454" s="13" t="n">
        <f aca="false">IF(AND(ISNUMBER(M454),M454-Parámetros!$B$6&gt;=K454),M454-Parámetros!$B$6,K454)</f>
        <v>330</v>
      </c>
      <c r="O454" s="3" t="str">
        <f aca="false">IF(ISNUMBER(M454),N454/M454-1,"")</f>
        <v/>
      </c>
      <c r="P454" s="13" t="n">
        <f aca="false">VLOOKUP(N454,Parámetros!$A$13:$C$16,3,TRUE())</f>
        <v>0</v>
      </c>
      <c r="Q454" s="13" t="n">
        <f aca="false">IF(N454&gt;=Parámetros!$B$7,Parámetros!$B$8,0)</f>
        <v>0</v>
      </c>
      <c r="R454" s="13" t="n">
        <f aca="false">N454*(1-F454)-P454-Q454</f>
        <v>283.8</v>
      </c>
      <c r="S454" s="13" t="n">
        <f aca="false">R454-E454</f>
        <v>0.680000000000007</v>
      </c>
    </row>
    <row r="455" customFormat="false" ht="15" hidden="false" customHeight="false" outlineLevel="0" collapsed="false">
      <c r="A455" s="8" t="s">
        <v>4915</v>
      </c>
      <c r="B455" s="10" t="str">
        <f aca="false">'Layout Mercado Libre'!C455</f>
        <v>Recoverón Ungüento Ácido Acexámico 5 g/100 g 40 g</v>
      </c>
      <c r="C455" s="10" t="str">
        <f aca="false">IFERROR(LEFT('Layout Mercado Libre'!E455,FIND(" &gt; ",'Layout Mercado Libre'!E455)-1),"")</f>
        <v>Salud y Equipamiento Médico</v>
      </c>
      <c r="D455" s="12" t="n">
        <v>312</v>
      </c>
      <c r="E455" s="13" t="n">
        <f aca="false">D455+Parámetros!$B$5</f>
        <v>316</v>
      </c>
      <c r="F455" s="3" t="n">
        <f aca="false">IF(C455="",Parámetros!$B$9,IFERROR(VLOOKUP(C455,Parámetros!$A$20:$B$23,2,FALSE()),Parámetros!$B$9))</f>
        <v>0.14</v>
      </c>
      <c r="G455" s="13" t="n">
        <f aca="false">ROUNDUP((E455+Parámetros!$C$13)/(1-F455),0)</f>
        <v>397</v>
      </c>
      <c r="H455" s="13" t="n">
        <f aca="false">ROUNDUP((E455+Parámetros!$C$14)/(1-F455),0)</f>
        <v>403</v>
      </c>
      <c r="I455" s="13" t="n">
        <f aca="false">ROUNDUP((E455+Parámetros!$C$15)/(1-F455),0)</f>
        <v>411</v>
      </c>
      <c r="J455" s="13" t="n">
        <f aca="false">MAX(ROUNDUP((E455+Parámetros!$B$8)/(1-F455),0),Parámetros!$B$7)</f>
        <v>368</v>
      </c>
      <c r="K455" s="13" t="n">
        <f aca="false">IF(G455&lt;Parámetros!$B$13,G455,IF(H455&lt;Parámetros!$B$14,H455,IF(I455&lt;Parámetros!$B$15,I455,J455)))</f>
        <v>368</v>
      </c>
      <c r="L455" s="12"/>
      <c r="M455" s="12"/>
      <c r="N455" s="13" t="n">
        <f aca="false">IF(AND(ISNUMBER(M455),M455-Parámetros!$B$6&gt;=K455),M455-Parámetros!$B$6,K455)</f>
        <v>368</v>
      </c>
      <c r="O455" s="3" t="str">
        <f aca="false">IF(ISNUMBER(M455),N455/M455-1,"")</f>
        <v/>
      </c>
      <c r="P455" s="13" t="n">
        <f aca="false">VLOOKUP(N455,Parámetros!$A$13:$C$16,3,TRUE())</f>
        <v>0</v>
      </c>
      <c r="Q455" s="13" t="n">
        <f aca="false">IF(N455&gt;=Parámetros!$B$7,Parámetros!$B$8,0)</f>
        <v>0</v>
      </c>
      <c r="R455" s="13" t="n">
        <f aca="false">N455*(1-F455)-P455-Q455</f>
        <v>316.48</v>
      </c>
      <c r="S455" s="13" t="n">
        <f aca="false">R455-E455</f>
        <v>0.480000000000018</v>
      </c>
    </row>
    <row r="456" customFormat="false" ht="15" hidden="false" customHeight="false" outlineLevel="0" collapsed="false">
      <c r="A456" s="8" t="s">
        <v>4925</v>
      </c>
      <c r="B456" s="10" t="str">
        <f aca="false">'Layout Mercado Libre'!C456</f>
        <v>Gavindo N Gabapentina Tiamina Cianocobalamina 60 Cápsulas</v>
      </c>
      <c r="C456" s="10" t="str">
        <f aca="false">IFERROR(LEFT('Layout Mercado Libre'!E456,FIND(" &gt; ",'Layout Mercado Libre'!E456)-1),"")</f>
        <v>Salud y Equipamiento Médico</v>
      </c>
      <c r="D456" s="12" t="n">
        <v>1373.63</v>
      </c>
      <c r="E456" s="13" t="n">
        <f aca="false">D456+Parámetros!$B$5</f>
        <v>1377.63</v>
      </c>
      <c r="F456" s="3" t="n">
        <f aca="false">IF(C456="",Parámetros!$B$9,IFERROR(VLOOKUP(C456,Parámetros!$A$20:$B$23,2,FALSE()),Parámetros!$B$9))</f>
        <v>0.14</v>
      </c>
      <c r="G456" s="13" t="n">
        <f aca="false">ROUNDUP((E456+Parámetros!$C$13)/(1-F456),0)</f>
        <v>1631</v>
      </c>
      <c r="H456" s="13" t="n">
        <f aca="false">ROUNDUP((E456+Parámetros!$C$14)/(1-F456),0)</f>
        <v>1637</v>
      </c>
      <c r="I456" s="13" t="n">
        <f aca="false">ROUNDUP((E456+Parámetros!$C$15)/(1-F456),0)</f>
        <v>1645</v>
      </c>
      <c r="J456" s="13" t="n">
        <f aca="false">MAX(ROUNDUP((E456+Parámetros!$B$8)/(1-F456),0),Parámetros!$B$7)</f>
        <v>1602</v>
      </c>
      <c r="K456" s="13" t="n">
        <f aca="false">IF(G456&lt;Parámetros!$B$13,G456,IF(H456&lt;Parámetros!$B$14,H456,IF(I456&lt;Parámetros!$B$15,I456,J456)))</f>
        <v>1602</v>
      </c>
      <c r="L456" s="12"/>
      <c r="M456" s="12"/>
      <c r="N456" s="13" t="n">
        <f aca="false">IF(AND(ISNUMBER(M456),M456-Parámetros!$B$6&gt;=K456),M456-Parámetros!$B$6,K456)</f>
        <v>1602</v>
      </c>
      <c r="O456" s="3" t="str">
        <f aca="false">IF(ISNUMBER(M456),N456/M456-1,"")</f>
        <v/>
      </c>
      <c r="P456" s="13" t="n">
        <f aca="false">VLOOKUP(N456,Parámetros!$A$13:$C$16,3,TRUE())</f>
        <v>0</v>
      </c>
      <c r="Q456" s="13" t="n">
        <f aca="false">IF(N456&gt;=Parámetros!$B$7,Parámetros!$B$8,0)</f>
        <v>0</v>
      </c>
      <c r="R456" s="13" t="n">
        <f aca="false">N456*(1-F456)-P456-Q456</f>
        <v>1377.72</v>
      </c>
      <c r="S456" s="13" t="n">
        <f aca="false">R456-E456</f>
        <v>0.0899999999999182</v>
      </c>
    </row>
    <row r="457" customFormat="false" ht="15" hidden="false" customHeight="false" outlineLevel="0" collapsed="false">
      <c r="A457" s="8" t="s">
        <v>4935</v>
      </c>
      <c r="B457" s="10" t="str">
        <f aca="false">'Layout Mercado Libre'!C457</f>
        <v>Metamucil Fibra Psyllium Sabor Naranja Sin Azúcar 425 g</v>
      </c>
      <c r="C457" s="10" t="str">
        <f aca="false">IFERROR(LEFT('Layout Mercado Libre'!E457,FIND(" &gt; ",'Layout Mercado Libre'!E457)-1),"")</f>
        <v>Salud y Equipamiento Médico</v>
      </c>
      <c r="D457" s="12" t="n">
        <v>540.51</v>
      </c>
      <c r="E457" s="13" t="n">
        <f aca="false">D457+Parámetros!$B$5</f>
        <v>544.51</v>
      </c>
      <c r="F457" s="3" t="n">
        <f aca="false">IF(C457="",Parámetros!$B$9,IFERROR(VLOOKUP(C457,Parámetros!$A$20:$B$23,2,FALSE()),Parámetros!$B$9))</f>
        <v>0.14</v>
      </c>
      <c r="G457" s="13" t="n">
        <f aca="false">ROUNDUP((E457+Parámetros!$C$13)/(1-F457),0)</f>
        <v>663</v>
      </c>
      <c r="H457" s="13" t="n">
        <f aca="false">ROUNDUP((E457+Parámetros!$C$14)/(1-F457),0)</f>
        <v>669</v>
      </c>
      <c r="I457" s="13" t="n">
        <f aca="false">ROUNDUP((E457+Parámetros!$C$15)/(1-F457),0)</f>
        <v>677</v>
      </c>
      <c r="J457" s="13" t="n">
        <f aca="false">MAX(ROUNDUP((E457+Parámetros!$B$8)/(1-F457),0),Parámetros!$B$7)</f>
        <v>634</v>
      </c>
      <c r="K457" s="13" t="n">
        <f aca="false">IF(G457&lt;Parámetros!$B$13,G457,IF(H457&lt;Parámetros!$B$14,H457,IF(I457&lt;Parámetros!$B$15,I457,J457)))</f>
        <v>634</v>
      </c>
      <c r="L457" s="12"/>
      <c r="M457" s="12"/>
      <c r="N457" s="13" t="n">
        <f aca="false">IF(AND(ISNUMBER(M457),M457-Parámetros!$B$6&gt;=K457),M457-Parámetros!$B$6,K457)</f>
        <v>634</v>
      </c>
      <c r="O457" s="3" t="str">
        <f aca="false">IF(ISNUMBER(M457),N457/M457-1,"")</f>
        <v/>
      </c>
      <c r="P457" s="13" t="n">
        <f aca="false">VLOOKUP(N457,Parámetros!$A$13:$C$16,3,TRUE())</f>
        <v>0</v>
      </c>
      <c r="Q457" s="13" t="n">
        <f aca="false">IF(N457&gt;=Parámetros!$B$7,Parámetros!$B$8,0)</f>
        <v>0</v>
      </c>
      <c r="R457" s="13" t="n">
        <f aca="false">N457*(1-F457)-P457-Q457</f>
        <v>545.24</v>
      </c>
      <c r="S457" s="13" t="n">
        <f aca="false">R457-E457</f>
        <v>0.730000000000018</v>
      </c>
    </row>
    <row r="458" customFormat="false" ht="15" hidden="false" customHeight="false" outlineLevel="0" collapsed="false">
      <c r="A458" s="8" t="s">
        <v>4946</v>
      </c>
      <c r="B458" s="10" t="str">
        <f aca="false">'Layout Mercado Libre'!C458</f>
        <v>Vick VapoRub Inhalador Nasal Alcanfor Mentol 0.5 ml</v>
      </c>
      <c r="C458" s="10" t="str">
        <f aca="false">IFERROR(LEFT('Layout Mercado Libre'!E458,FIND(" &gt; ",'Layout Mercado Libre'!E458)-1),"")</f>
        <v>Salud y Equipamiento Médico</v>
      </c>
      <c r="D458" s="12" t="n">
        <v>60.24</v>
      </c>
      <c r="E458" s="13" t="n">
        <f aca="false">D458+Parámetros!$B$5</f>
        <v>64.24</v>
      </c>
      <c r="F458" s="3" t="n">
        <f aca="false">IF(C458="",Parámetros!$B$9,IFERROR(VLOOKUP(C458,Parámetros!$A$20:$B$23,2,FALSE()),Parámetros!$B$9))</f>
        <v>0.14</v>
      </c>
      <c r="G458" s="13" t="n">
        <f aca="false">ROUNDUP((E458+Parámetros!$C$13)/(1-F458),0)</f>
        <v>104</v>
      </c>
      <c r="H458" s="13" t="n">
        <f aca="false">ROUNDUP((E458+Parámetros!$C$14)/(1-F458),0)</f>
        <v>110</v>
      </c>
      <c r="I458" s="13" t="n">
        <f aca="false">ROUNDUP((E458+Parámetros!$C$15)/(1-F458),0)</f>
        <v>118</v>
      </c>
      <c r="J458" s="13" t="n">
        <f aca="false">MAX(ROUNDUP((E458+Parámetros!$B$8)/(1-F458),0),Parámetros!$B$7)</f>
        <v>299</v>
      </c>
      <c r="K458" s="13" t="n">
        <f aca="false">IF(G458&lt;Parámetros!$B$13,G458,IF(H458&lt;Parámetros!$B$14,H458,IF(I458&lt;Parámetros!$B$15,I458,J458)))</f>
        <v>110</v>
      </c>
      <c r="L458" s="12"/>
      <c r="M458" s="12"/>
      <c r="N458" s="13" t="n">
        <f aca="false">IF(AND(ISNUMBER(M458),M458-Parámetros!$B$6&gt;=K458),M458-Parámetros!$B$6,K458)</f>
        <v>110</v>
      </c>
      <c r="O458" s="3" t="str">
        <f aca="false">IF(ISNUMBER(M458),N458/M458-1,"")</f>
        <v/>
      </c>
      <c r="P458" s="13" t="n">
        <f aca="false">VLOOKUP(N458,Parámetros!$A$13:$C$16,3,TRUE())</f>
        <v>30</v>
      </c>
      <c r="Q458" s="13" t="n">
        <f aca="false">IF(N458&gt;=Parámetros!$B$7,Parámetros!$B$8,0)</f>
        <v>0</v>
      </c>
      <c r="R458" s="13" t="n">
        <f aca="false">N458*(1-F458)-P458-Q458</f>
        <v>64.6</v>
      </c>
      <c r="S458" s="13" t="n">
        <f aca="false">R458-E458</f>
        <v>0.359999999999985</v>
      </c>
    </row>
    <row r="459" customFormat="false" ht="15" hidden="false" customHeight="false" outlineLevel="0" collapsed="false">
      <c r="A459" s="8" t="s">
        <v>4960</v>
      </c>
      <c r="B459" s="10" t="str">
        <f aca="false">'Layout Mercado Libre'!C459</f>
        <v>Suero Rehidratante Electrolit Sabor Fresa 625 ml</v>
      </c>
      <c r="C459" s="10" t="str">
        <f aca="false">IFERROR(LEFT('Layout Mercado Libre'!E459,FIND(" &gt; ",'Layout Mercado Libre'!E459)-1),"")</f>
        <v>Salud y Equipamiento Médico</v>
      </c>
      <c r="D459" s="12" t="n">
        <v>20.14</v>
      </c>
      <c r="E459" s="13" t="n">
        <f aca="false">D459+Parámetros!$B$5</f>
        <v>24.14</v>
      </c>
      <c r="F459" s="3" t="n">
        <f aca="false">IF(C459="",Parámetros!$B$9,IFERROR(VLOOKUP(C459,Parámetros!$A$20:$B$23,2,FALSE()),Parámetros!$B$9))</f>
        <v>0.14</v>
      </c>
      <c r="G459" s="13" t="n">
        <f aca="false">ROUNDUP((E459+Parámetros!$C$13)/(1-F459),0)</f>
        <v>58</v>
      </c>
      <c r="H459" s="13" t="n">
        <f aca="false">ROUNDUP((E459+Parámetros!$C$14)/(1-F459),0)</f>
        <v>63</v>
      </c>
      <c r="I459" s="13" t="n">
        <f aca="false">ROUNDUP((E459+Parámetros!$C$15)/(1-F459),0)</f>
        <v>72</v>
      </c>
      <c r="J459" s="13" t="n">
        <f aca="false">MAX(ROUNDUP((E459+Parámetros!$B$8)/(1-F459),0),Parámetros!$B$7)</f>
        <v>299</v>
      </c>
      <c r="K459" s="13" t="n">
        <f aca="false">IF(G459&lt;Parámetros!$B$13,G459,IF(H459&lt;Parámetros!$B$14,H459,IF(I459&lt;Parámetros!$B$15,I459,J459)))</f>
        <v>58</v>
      </c>
      <c r="L459" s="12"/>
      <c r="M459" s="12"/>
      <c r="N459" s="13" t="n">
        <f aca="false">IF(AND(ISNUMBER(M459),M459-Parámetros!$B$6&gt;=K459),M459-Parámetros!$B$6,K459)</f>
        <v>58</v>
      </c>
      <c r="O459" s="3" t="str">
        <f aca="false">IF(ISNUMBER(M459),N459/M459-1,"")</f>
        <v/>
      </c>
      <c r="P459" s="13" t="n">
        <f aca="false">VLOOKUP(N459,Parámetros!$A$13:$C$16,3,TRUE())</f>
        <v>25</v>
      </c>
      <c r="Q459" s="13" t="n">
        <f aca="false">IF(N459&gt;=Parámetros!$B$7,Parámetros!$B$8,0)</f>
        <v>0</v>
      </c>
      <c r="R459" s="13" t="n">
        <f aca="false">N459*(1-F459)-P459-Q459</f>
        <v>24.88</v>
      </c>
      <c r="S459" s="13" t="n">
        <f aca="false">R459-E459</f>
        <v>0.740000000000002</v>
      </c>
    </row>
    <row r="460" customFormat="false" ht="15" hidden="false" customHeight="false" outlineLevel="0" collapsed="false">
      <c r="A460" s="8" t="s">
        <v>4972</v>
      </c>
      <c r="B460" s="10" t="str">
        <f aca="false">'Layout Mercado Libre'!C460</f>
        <v>Cyrux Misoprostol 200 mcg 28 Tabletas</v>
      </c>
      <c r="C460" s="10" t="str">
        <f aca="false">IFERROR(LEFT('Layout Mercado Libre'!E460,FIND(" &gt; ",'Layout Mercado Libre'!E460)-1),"")</f>
        <v>Salud y Equipamiento Médico</v>
      </c>
      <c r="D460" s="12" t="n">
        <v>186.18</v>
      </c>
      <c r="E460" s="13" t="n">
        <f aca="false">D460+Parámetros!$B$5</f>
        <v>190.18</v>
      </c>
      <c r="F460" s="3" t="n">
        <f aca="false">IF(C460="",Parámetros!$B$9,IFERROR(VLOOKUP(C460,Parámetros!$A$20:$B$23,2,FALSE()),Parámetros!$B$9))</f>
        <v>0.14</v>
      </c>
      <c r="G460" s="13" t="n">
        <f aca="false">ROUNDUP((E460+Parámetros!$C$13)/(1-F460),0)</f>
        <v>251</v>
      </c>
      <c r="H460" s="13" t="n">
        <f aca="false">ROUNDUP((E460+Parámetros!$C$14)/(1-F460),0)</f>
        <v>257</v>
      </c>
      <c r="I460" s="13" t="n">
        <f aca="false">ROUNDUP((E460+Parámetros!$C$15)/(1-F460),0)</f>
        <v>265</v>
      </c>
      <c r="J460" s="13" t="n">
        <f aca="false">MAX(ROUNDUP((E460+Parámetros!$B$8)/(1-F460),0),Parámetros!$B$7)</f>
        <v>299</v>
      </c>
      <c r="K460" s="13" t="n">
        <f aca="false">IF(G460&lt;Parámetros!$B$13,G460,IF(H460&lt;Parámetros!$B$14,H460,IF(I460&lt;Parámetros!$B$15,I460,J460)))</f>
        <v>265</v>
      </c>
      <c r="L460" s="12"/>
      <c r="M460" s="12"/>
      <c r="N460" s="13" t="n">
        <f aca="false">IF(AND(ISNUMBER(M460),M460-Parámetros!$B$6&gt;=K460),M460-Parámetros!$B$6,K460)</f>
        <v>265</v>
      </c>
      <c r="O460" s="3" t="str">
        <f aca="false">IF(ISNUMBER(M460),N460/M460-1,"")</f>
        <v/>
      </c>
      <c r="P460" s="13" t="n">
        <f aca="false">VLOOKUP(N460,Parámetros!$A$13:$C$16,3,TRUE())</f>
        <v>37</v>
      </c>
      <c r="Q460" s="13" t="n">
        <f aca="false">IF(N460&gt;=Parámetros!$B$7,Parámetros!$B$8,0)</f>
        <v>0</v>
      </c>
      <c r="R460" s="13" t="n">
        <f aca="false">N460*(1-F460)-P460-Q460</f>
        <v>190.9</v>
      </c>
      <c r="S460" s="13" t="n">
        <f aca="false">R460-E460</f>
        <v>0.719999999999999</v>
      </c>
    </row>
    <row r="461" customFormat="false" ht="15" hidden="false" customHeight="false" outlineLevel="0" collapsed="false">
      <c r="A461" s="8" t="s">
        <v>4981</v>
      </c>
      <c r="B461" s="10" t="str">
        <f aca="false">'Layout Mercado Libre'!C461</f>
        <v>Estomaquil Polvo 20 Sobres de 3 g</v>
      </c>
      <c r="C461" s="10" t="str">
        <f aca="false">IFERROR(LEFT('Layout Mercado Libre'!E461,FIND(" &gt; ",'Layout Mercado Libre'!E461)-1),"")</f>
        <v>Salud y Equipamiento Médico</v>
      </c>
      <c r="D461" s="12" t="n">
        <v>102.72</v>
      </c>
      <c r="E461" s="13" t="n">
        <f aca="false">D461+Parámetros!$B$5</f>
        <v>106.72</v>
      </c>
      <c r="F461" s="3" t="n">
        <f aca="false">IF(C461="",Parámetros!$B$9,IFERROR(VLOOKUP(C461,Parámetros!$A$20:$B$23,2,FALSE()),Parámetros!$B$9))</f>
        <v>0.14</v>
      </c>
      <c r="G461" s="13" t="n">
        <f aca="false">ROUNDUP((E461+Parámetros!$C$13)/(1-F461),0)</f>
        <v>154</v>
      </c>
      <c r="H461" s="13" t="n">
        <f aca="false">ROUNDUP((E461+Parámetros!$C$14)/(1-F461),0)</f>
        <v>159</v>
      </c>
      <c r="I461" s="13" t="n">
        <f aca="false">ROUNDUP((E461+Parámetros!$C$15)/(1-F461),0)</f>
        <v>168</v>
      </c>
      <c r="J461" s="13" t="n">
        <f aca="false">MAX(ROUNDUP((E461+Parámetros!$B$8)/(1-F461),0),Parámetros!$B$7)</f>
        <v>299</v>
      </c>
      <c r="K461" s="13" t="n">
        <f aca="false">IF(G461&lt;Parámetros!$B$13,G461,IF(H461&lt;Parámetros!$B$14,H461,IF(I461&lt;Parámetros!$B$15,I461,J461)))</f>
        <v>168</v>
      </c>
      <c r="L461" s="12"/>
      <c r="M461" s="12"/>
      <c r="N461" s="13" t="n">
        <f aca="false">IF(AND(ISNUMBER(M461),M461-Parámetros!$B$6&gt;=K461),M461-Parámetros!$B$6,K461)</f>
        <v>168</v>
      </c>
      <c r="O461" s="3" t="str">
        <f aca="false">IF(ISNUMBER(M461),N461/M461-1,"")</f>
        <v/>
      </c>
      <c r="P461" s="13" t="n">
        <f aca="false">VLOOKUP(N461,Parámetros!$A$13:$C$16,3,TRUE())</f>
        <v>37</v>
      </c>
      <c r="Q461" s="13" t="n">
        <f aca="false">IF(N461&gt;=Parámetros!$B$7,Parámetros!$B$8,0)</f>
        <v>0</v>
      </c>
      <c r="R461" s="13" t="n">
        <f aca="false">N461*(1-F461)-P461-Q461</f>
        <v>107.48</v>
      </c>
      <c r="S461" s="13" t="n">
        <f aca="false">R461-E461</f>
        <v>0.759999999999991</v>
      </c>
    </row>
    <row r="462" customFormat="false" ht="15" hidden="false" customHeight="false" outlineLevel="0" collapsed="false">
      <c r="A462" s="8" t="s">
        <v>4995</v>
      </c>
      <c r="B462" s="10" t="str">
        <f aca="false">'Layout Mercado Libre'!C462</f>
        <v>Kaomycin Suspensión Neomicina Caolín Pectina 180 ml</v>
      </c>
      <c r="C462" s="10" t="str">
        <f aca="false">IFERROR(LEFT('Layout Mercado Libre'!E462,FIND(" &gt; ",'Layout Mercado Libre'!E462)-1),"")</f>
        <v>Salud y Equipamiento Médico</v>
      </c>
      <c r="D462" s="12" t="n">
        <v>145.4</v>
      </c>
      <c r="E462" s="13" t="n">
        <f aca="false">D462+Parámetros!$B$5</f>
        <v>149.4</v>
      </c>
      <c r="F462" s="3" t="n">
        <f aca="false">IF(C462="",Parámetros!$B$9,IFERROR(VLOOKUP(C462,Parámetros!$A$20:$B$23,2,FALSE()),Parámetros!$B$9))</f>
        <v>0.14</v>
      </c>
      <c r="G462" s="13" t="n">
        <f aca="false">ROUNDUP((E462+Parámetros!$C$13)/(1-F462),0)</f>
        <v>203</v>
      </c>
      <c r="H462" s="13" t="n">
        <f aca="false">ROUNDUP((E462+Parámetros!$C$14)/(1-F462),0)</f>
        <v>209</v>
      </c>
      <c r="I462" s="13" t="n">
        <f aca="false">ROUNDUP((E462+Parámetros!$C$15)/(1-F462),0)</f>
        <v>217</v>
      </c>
      <c r="J462" s="13" t="n">
        <f aca="false">MAX(ROUNDUP((E462+Parámetros!$B$8)/(1-F462),0),Parámetros!$B$7)</f>
        <v>299</v>
      </c>
      <c r="K462" s="13" t="n">
        <f aca="false">IF(G462&lt;Parámetros!$B$13,G462,IF(H462&lt;Parámetros!$B$14,H462,IF(I462&lt;Parámetros!$B$15,I462,J462)))</f>
        <v>217</v>
      </c>
      <c r="L462" s="12"/>
      <c r="M462" s="12"/>
      <c r="N462" s="13" t="n">
        <f aca="false">IF(AND(ISNUMBER(M462),M462-Parámetros!$B$6&gt;=K462),M462-Parámetros!$B$6,K462)</f>
        <v>217</v>
      </c>
      <c r="O462" s="3" t="str">
        <f aca="false">IF(ISNUMBER(M462),N462/M462-1,"")</f>
        <v/>
      </c>
      <c r="P462" s="13" t="n">
        <f aca="false">VLOOKUP(N462,Parámetros!$A$13:$C$16,3,TRUE())</f>
        <v>37</v>
      </c>
      <c r="Q462" s="13" t="n">
        <f aca="false">IF(N462&gt;=Parámetros!$B$7,Parámetros!$B$8,0)</f>
        <v>0</v>
      </c>
      <c r="R462" s="13" t="n">
        <f aca="false">N462*(1-F462)-P462-Q462</f>
        <v>149.62</v>
      </c>
      <c r="S462" s="13" t="n">
        <f aca="false">R462-E462</f>
        <v>0.219999999999999</v>
      </c>
    </row>
    <row r="463" customFormat="false" ht="15" hidden="false" customHeight="false" outlineLevel="0" collapsed="false">
      <c r="A463" s="8" t="s">
        <v>5007</v>
      </c>
      <c r="B463" s="10" t="str">
        <f aca="false">'Layout Mercado Libre'!C463</f>
        <v>Pepto-Bismol Suspensión Sabor Original 236 ml</v>
      </c>
      <c r="C463" s="10" t="str">
        <f aca="false">IFERROR(LEFT('Layout Mercado Libre'!E463,FIND(" &gt; ",'Layout Mercado Libre'!E463)-1),"")</f>
        <v>Salud y Equipamiento Médico</v>
      </c>
      <c r="D463" s="12" t="n">
        <v>144.68</v>
      </c>
      <c r="E463" s="13" t="n">
        <f aca="false">D463+Parámetros!$B$5</f>
        <v>148.68</v>
      </c>
      <c r="F463" s="3" t="n">
        <f aca="false">IF(C463="",Parámetros!$B$9,IFERROR(VLOOKUP(C463,Parámetros!$A$20:$B$23,2,FALSE()),Parámetros!$B$9))</f>
        <v>0.14</v>
      </c>
      <c r="G463" s="13" t="n">
        <f aca="false">ROUNDUP((E463+Parámetros!$C$13)/(1-F463),0)</f>
        <v>202</v>
      </c>
      <c r="H463" s="13" t="n">
        <f aca="false">ROUNDUP((E463+Parámetros!$C$14)/(1-F463),0)</f>
        <v>208</v>
      </c>
      <c r="I463" s="13" t="n">
        <f aca="false">ROUNDUP((E463+Parámetros!$C$15)/(1-F463),0)</f>
        <v>216</v>
      </c>
      <c r="J463" s="13" t="n">
        <f aca="false">MAX(ROUNDUP((E463+Parámetros!$B$8)/(1-F463),0),Parámetros!$B$7)</f>
        <v>299</v>
      </c>
      <c r="K463" s="13" t="n">
        <f aca="false">IF(G463&lt;Parámetros!$B$13,G463,IF(H463&lt;Parámetros!$B$14,H463,IF(I463&lt;Parámetros!$B$15,I463,J463)))</f>
        <v>216</v>
      </c>
      <c r="L463" s="12"/>
      <c r="M463" s="12"/>
      <c r="N463" s="13" t="n">
        <f aca="false">IF(AND(ISNUMBER(M463),M463-Parámetros!$B$6&gt;=K463),M463-Parámetros!$B$6,K463)</f>
        <v>216</v>
      </c>
      <c r="O463" s="3" t="str">
        <f aca="false">IF(ISNUMBER(M463),N463/M463-1,"")</f>
        <v/>
      </c>
      <c r="P463" s="13" t="n">
        <f aca="false">VLOOKUP(N463,Parámetros!$A$13:$C$16,3,TRUE())</f>
        <v>37</v>
      </c>
      <c r="Q463" s="13" t="n">
        <f aca="false">IF(N463&gt;=Parámetros!$B$7,Parámetros!$B$8,0)</f>
        <v>0</v>
      </c>
      <c r="R463" s="13" t="n">
        <f aca="false">N463*(1-F463)-P463-Q463</f>
        <v>148.76</v>
      </c>
      <c r="S463" s="13" t="n">
        <f aca="false">R463-E463</f>
        <v>0.0799999999999841</v>
      </c>
    </row>
    <row r="464" customFormat="false" ht="15" hidden="false" customHeight="false" outlineLevel="0" collapsed="false">
      <c r="A464" s="8" t="s">
        <v>5017</v>
      </c>
      <c r="B464" s="10" t="str">
        <f aca="false">'Layout Mercado Libre'!C464</f>
        <v>Aminoefedrison NF Jarabe Ambroxol Teofilina 150 ml</v>
      </c>
      <c r="C464" s="10" t="str">
        <f aca="false">IFERROR(LEFT('Layout Mercado Libre'!E464,FIND(" &gt; ",'Layout Mercado Libre'!E464)-1),"")</f>
        <v>Salud y Equipamiento Médico</v>
      </c>
      <c r="D464" s="12" t="n">
        <v>258.75</v>
      </c>
      <c r="E464" s="13" t="n">
        <f aca="false">D464+Parámetros!$B$5</f>
        <v>262.75</v>
      </c>
      <c r="F464" s="3" t="n">
        <f aca="false">IF(C464="",Parámetros!$B$9,IFERROR(VLOOKUP(C464,Parámetros!$A$20:$B$23,2,FALSE()),Parámetros!$B$9))</f>
        <v>0.14</v>
      </c>
      <c r="G464" s="13" t="n">
        <f aca="false">ROUNDUP((E464+Parámetros!$C$13)/(1-F464),0)</f>
        <v>335</v>
      </c>
      <c r="H464" s="13" t="n">
        <f aca="false">ROUNDUP((E464+Parámetros!$C$14)/(1-F464),0)</f>
        <v>341</v>
      </c>
      <c r="I464" s="13" t="n">
        <f aca="false">ROUNDUP((E464+Parámetros!$C$15)/(1-F464),0)</f>
        <v>349</v>
      </c>
      <c r="J464" s="13" t="n">
        <f aca="false">MAX(ROUNDUP((E464+Parámetros!$B$8)/(1-F464),0),Parámetros!$B$7)</f>
        <v>306</v>
      </c>
      <c r="K464" s="13" t="n">
        <f aca="false">IF(G464&lt;Parámetros!$B$13,G464,IF(H464&lt;Parámetros!$B$14,H464,IF(I464&lt;Parámetros!$B$15,I464,J464)))</f>
        <v>306</v>
      </c>
      <c r="L464" s="12"/>
      <c r="M464" s="12"/>
      <c r="N464" s="13" t="n">
        <f aca="false">IF(AND(ISNUMBER(M464),M464-Parámetros!$B$6&gt;=K464),M464-Parámetros!$B$6,K464)</f>
        <v>306</v>
      </c>
      <c r="O464" s="3" t="str">
        <f aca="false">IF(ISNUMBER(M464),N464/M464-1,"")</f>
        <v/>
      </c>
      <c r="P464" s="13" t="n">
        <f aca="false">VLOOKUP(N464,Parámetros!$A$13:$C$16,3,TRUE())</f>
        <v>0</v>
      </c>
      <c r="Q464" s="13" t="n">
        <f aca="false">IF(N464&gt;=Parámetros!$B$7,Parámetros!$B$8,0)</f>
        <v>0</v>
      </c>
      <c r="R464" s="13" t="n">
        <f aca="false">N464*(1-F464)-P464-Q464</f>
        <v>263.16</v>
      </c>
      <c r="S464" s="13" t="n">
        <f aca="false">R464-E464</f>
        <v>0.409999999999968</v>
      </c>
    </row>
    <row r="465" customFormat="false" ht="15" hidden="false" customHeight="false" outlineLevel="0" collapsed="false">
      <c r="A465" s="8" t="s">
        <v>5030</v>
      </c>
      <c r="B465" s="10" t="str">
        <f aca="false">'Layout Mercado Libre'!C465</f>
        <v>Alka-Seltzer Tabletas Efervescentes Caja con 100</v>
      </c>
      <c r="C465" s="10" t="str">
        <f aca="false">IFERROR(LEFT('Layout Mercado Libre'!E465,FIND(" &gt; ",'Layout Mercado Libre'!E465)-1),"")</f>
        <v>Salud y Equipamiento Médico</v>
      </c>
      <c r="D465" s="12" t="n">
        <v>256.48</v>
      </c>
      <c r="E465" s="13" t="n">
        <f aca="false">D465+Parámetros!$B$5</f>
        <v>260.48</v>
      </c>
      <c r="F465" s="3" t="n">
        <f aca="false">IF(C465="",Parámetros!$B$9,IFERROR(VLOOKUP(C465,Parámetros!$A$20:$B$23,2,FALSE()),Parámetros!$B$9))</f>
        <v>0.14</v>
      </c>
      <c r="G465" s="13" t="n">
        <f aca="false">ROUNDUP((E465+Parámetros!$C$13)/(1-F465),0)</f>
        <v>332</v>
      </c>
      <c r="H465" s="13" t="n">
        <f aca="false">ROUNDUP((E465+Parámetros!$C$14)/(1-F465),0)</f>
        <v>338</v>
      </c>
      <c r="I465" s="13" t="n">
        <f aca="false">ROUNDUP((E465+Parámetros!$C$15)/(1-F465),0)</f>
        <v>346</v>
      </c>
      <c r="J465" s="13" t="n">
        <f aca="false">MAX(ROUNDUP((E465+Parámetros!$B$8)/(1-F465),0),Parámetros!$B$7)</f>
        <v>303</v>
      </c>
      <c r="K465" s="13" t="n">
        <f aca="false">IF(G465&lt;Parámetros!$B$13,G465,IF(H465&lt;Parámetros!$B$14,H465,IF(I465&lt;Parámetros!$B$15,I465,J465)))</f>
        <v>303</v>
      </c>
      <c r="L465" s="12"/>
      <c r="M465" s="12"/>
      <c r="N465" s="13" t="n">
        <f aca="false">IF(AND(ISNUMBER(M465),M465-Parámetros!$B$6&gt;=K465),M465-Parámetros!$B$6,K465)</f>
        <v>303</v>
      </c>
      <c r="O465" s="3" t="str">
        <f aca="false">IF(ISNUMBER(M465),N465/M465-1,"")</f>
        <v/>
      </c>
      <c r="P465" s="13" t="n">
        <f aca="false">VLOOKUP(N465,Parámetros!$A$13:$C$16,3,TRUE())</f>
        <v>0</v>
      </c>
      <c r="Q465" s="13" t="n">
        <f aca="false">IF(N465&gt;=Parámetros!$B$7,Parámetros!$B$8,0)</f>
        <v>0</v>
      </c>
      <c r="R465" s="13" t="n">
        <f aca="false">N465*(1-F465)-P465-Q465</f>
        <v>260.58</v>
      </c>
      <c r="S465" s="13" t="n">
        <f aca="false">R465-E465</f>
        <v>0.0999999999999659</v>
      </c>
    </row>
    <row r="466" customFormat="false" ht="15" hidden="false" customHeight="false" outlineLevel="0" collapsed="false">
      <c r="A466" s="8" t="s">
        <v>5041</v>
      </c>
      <c r="B466" s="10" t="str">
        <f aca="false">'Layout Mercado Libre'!C466</f>
        <v>Solución Cloruro de Sodio 0.9% PiSA Solución CS 1000 ml</v>
      </c>
      <c r="C466" s="10" t="str">
        <f aca="false">IFERROR(LEFT('Layout Mercado Libre'!E466,FIND(" &gt; ",'Layout Mercado Libre'!E466)-1),"")</f>
        <v>Salud y Equipamiento Médico</v>
      </c>
      <c r="D466" s="12" t="n">
        <v>41.69</v>
      </c>
      <c r="E466" s="13" t="n">
        <f aca="false">D466+Parámetros!$B$5</f>
        <v>45.69</v>
      </c>
      <c r="F466" s="3" t="n">
        <f aca="false">IF(C466="",Parámetros!$B$9,IFERROR(VLOOKUP(C466,Parámetros!$A$20:$B$23,2,FALSE()),Parámetros!$B$9))</f>
        <v>0.14</v>
      </c>
      <c r="G466" s="13" t="n">
        <f aca="false">ROUNDUP((E466+Parámetros!$C$13)/(1-F466),0)</f>
        <v>83</v>
      </c>
      <c r="H466" s="13" t="n">
        <f aca="false">ROUNDUP((E466+Parámetros!$C$14)/(1-F466),0)</f>
        <v>89</v>
      </c>
      <c r="I466" s="13" t="n">
        <f aca="false">ROUNDUP((E466+Parámetros!$C$15)/(1-F466),0)</f>
        <v>97</v>
      </c>
      <c r="J466" s="13" t="n">
        <f aca="false">MAX(ROUNDUP((E466+Parámetros!$B$8)/(1-F466),0),Parámetros!$B$7)</f>
        <v>299</v>
      </c>
      <c r="K466" s="13" t="n">
        <f aca="false">IF(G466&lt;Parámetros!$B$13,G466,IF(H466&lt;Parámetros!$B$14,H466,IF(I466&lt;Parámetros!$B$15,I466,J466)))</f>
        <v>83</v>
      </c>
      <c r="L466" s="12"/>
      <c r="M466" s="12"/>
      <c r="N466" s="13" t="n">
        <f aca="false">IF(AND(ISNUMBER(M466),M466-Parámetros!$B$6&gt;=K466),M466-Parámetros!$B$6,K466)</f>
        <v>83</v>
      </c>
      <c r="O466" s="3" t="str">
        <f aca="false">IF(ISNUMBER(M466),N466/M466-1,"")</f>
        <v/>
      </c>
      <c r="P466" s="13" t="n">
        <f aca="false">VLOOKUP(N466,Parámetros!$A$13:$C$16,3,TRUE())</f>
        <v>25</v>
      </c>
      <c r="Q466" s="13" t="n">
        <f aca="false">IF(N466&gt;=Parámetros!$B$7,Parámetros!$B$8,0)</f>
        <v>0</v>
      </c>
      <c r="R466" s="13" t="n">
        <f aca="false">N466*(1-F466)-P466-Q466</f>
        <v>46.38</v>
      </c>
      <c r="S466" s="13" t="n">
        <f aca="false">R466-E466</f>
        <v>0.689999999999998</v>
      </c>
    </row>
    <row r="467" customFormat="false" ht="15" hidden="false" customHeight="false" outlineLevel="0" collapsed="false">
      <c r="A467" s="8" t="s">
        <v>5055</v>
      </c>
      <c r="B467" s="10" t="str">
        <f aca="false">'Layout Mercado Libre'!C467</f>
        <v>Bactrim Sulfametoxazol Trimetoprima 400/80 mg 30 Tabletas</v>
      </c>
      <c r="C467" s="10" t="str">
        <f aca="false">IFERROR(LEFT('Layout Mercado Libre'!E467,FIND(" &gt; ",'Layout Mercado Libre'!E467)-1),"")</f>
        <v>Salud y Equipamiento Médico</v>
      </c>
      <c r="D467" s="12" t="n">
        <v>256.49</v>
      </c>
      <c r="E467" s="13" t="n">
        <f aca="false">D467+Parámetros!$B$5</f>
        <v>260.49</v>
      </c>
      <c r="F467" s="3" t="n">
        <f aca="false">IF(C467="",Parámetros!$B$9,IFERROR(VLOOKUP(C467,Parámetros!$A$20:$B$23,2,FALSE()),Parámetros!$B$9))</f>
        <v>0.14</v>
      </c>
      <c r="G467" s="13" t="n">
        <f aca="false">ROUNDUP((E467+Parámetros!$C$13)/(1-F467),0)</f>
        <v>332</v>
      </c>
      <c r="H467" s="13" t="n">
        <f aca="false">ROUNDUP((E467+Parámetros!$C$14)/(1-F467),0)</f>
        <v>338</v>
      </c>
      <c r="I467" s="13" t="n">
        <f aca="false">ROUNDUP((E467+Parámetros!$C$15)/(1-F467),0)</f>
        <v>346</v>
      </c>
      <c r="J467" s="13" t="n">
        <f aca="false">MAX(ROUNDUP((E467+Parámetros!$B$8)/(1-F467),0),Parámetros!$B$7)</f>
        <v>303</v>
      </c>
      <c r="K467" s="13" t="n">
        <f aca="false">IF(G467&lt;Parámetros!$B$13,G467,IF(H467&lt;Parámetros!$B$14,H467,IF(I467&lt;Parámetros!$B$15,I467,J467)))</f>
        <v>303</v>
      </c>
      <c r="L467" s="12"/>
      <c r="M467" s="12"/>
      <c r="N467" s="13" t="n">
        <f aca="false">IF(AND(ISNUMBER(M467),M467-Parámetros!$B$6&gt;=K467),M467-Parámetros!$B$6,K467)</f>
        <v>303</v>
      </c>
      <c r="O467" s="3" t="str">
        <f aca="false">IF(ISNUMBER(M467),N467/M467-1,"")</f>
        <v/>
      </c>
      <c r="P467" s="13" t="n">
        <f aca="false">VLOOKUP(N467,Parámetros!$A$13:$C$16,3,TRUE())</f>
        <v>0</v>
      </c>
      <c r="Q467" s="13" t="n">
        <f aca="false">IF(N467&gt;=Parámetros!$B$7,Parámetros!$B$8,0)</f>
        <v>0</v>
      </c>
      <c r="R467" s="13" t="n">
        <f aca="false">N467*(1-F467)-P467-Q467</f>
        <v>260.58</v>
      </c>
      <c r="S467" s="13" t="n">
        <f aca="false">R467-E467</f>
        <v>0.089999999999975</v>
      </c>
    </row>
    <row r="468" customFormat="false" ht="15" hidden="false" customHeight="false" outlineLevel="0" collapsed="false">
      <c r="A468" s="8" t="s">
        <v>5063</v>
      </c>
      <c r="B468" s="10" t="str">
        <f aca="false">'Layout Mercado Libre'!C468</f>
        <v>Krytantek PF Ofteno Dorzolamida Timolol Brimonidina 5 ml</v>
      </c>
      <c r="C468" s="10" t="str">
        <f aca="false">IFERROR(LEFT('Layout Mercado Libre'!E468,FIND(" &gt; ",'Layout Mercado Libre'!E468)-1),"")</f>
        <v>Salud y Equipamiento Médico</v>
      </c>
      <c r="D468" s="12" t="n">
        <v>912.77</v>
      </c>
      <c r="E468" s="13" t="n">
        <f aca="false">D468+Parámetros!$B$5</f>
        <v>916.77</v>
      </c>
      <c r="F468" s="3" t="n">
        <f aca="false">IF(C468="",Parámetros!$B$9,IFERROR(VLOOKUP(C468,Parámetros!$A$20:$B$23,2,FALSE()),Parámetros!$B$9))</f>
        <v>0.14</v>
      </c>
      <c r="G468" s="13" t="n">
        <f aca="false">ROUNDUP((E468+Parámetros!$C$13)/(1-F468),0)</f>
        <v>1096</v>
      </c>
      <c r="H468" s="13" t="n">
        <f aca="false">ROUNDUP((E468+Parámetros!$C$14)/(1-F468),0)</f>
        <v>1101</v>
      </c>
      <c r="I468" s="13" t="n">
        <f aca="false">ROUNDUP((E468+Parámetros!$C$15)/(1-F468),0)</f>
        <v>1110</v>
      </c>
      <c r="J468" s="13" t="n">
        <f aca="false">MAX(ROUNDUP((E468+Parámetros!$B$8)/(1-F468),0),Parámetros!$B$7)</f>
        <v>1067</v>
      </c>
      <c r="K468" s="13" t="n">
        <f aca="false">IF(G468&lt;Parámetros!$B$13,G468,IF(H468&lt;Parámetros!$B$14,H468,IF(I468&lt;Parámetros!$B$15,I468,J468)))</f>
        <v>1067</v>
      </c>
      <c r="L468" s="12"/>
      <c r="M468" s="12"/>
      <c r="N468" s="13" t="n">
        <f aca="false">IF(AND(ISNUMBER(M468),M468-Parámetros!$B$6&gt;=K468),M468-Parámetros!$B$6,K468)</f>
        <v>1067</v>
      </c>
      <c r="O468" s="3" t="str">
        <f aca="false">IF(ISNUMBER(M468),N468/M468-1,"")</f>
        <v/>
      </c>
      <c r="P468" s="13" t="n">
        <f aca="false">VLOOKUP(N468,Parámetros!$A$13:$C$16,3,TRUE())</f>
        <v>0</v>
      </c>
      <c r="Q468" s="13" t="n">
        <f aca="false">IF(N468&gt;=Parámetros!$B$7,Parámetros!$B$8,0)</f>
        <v>0</v>
      </c>
      <c r="R468" s="13" t="n">
        <f aca="false">N468*(1-F468)-P468-Q468</f>
        <v>917.62</v>
      </c>
      <c r="S468" s="13" t="n">
        <f aca="false">R468-E468</f>
        <v>0.850000000000023</v>
      </c>
    </row>
    <row r="469" customFormat="false" ht="15" hidden="false" customHeight="false" outlineLevel="0" collapsed="false">
      <c r="A469" s="8" t="s">
        <v>5075</v>
      </c>
      <c r="B469" s="10" t="str">
        <f aca="false">'Layout Mercado Libre'!C469</f>
        <v>Clamoxin Amoxicilina Ác. Clavulánico 500/125 mg 10 Tabletas</v>
      </c>
      <c r="C469" s="10" t="str">
        <f aca="false">IFERROR(LEFT('Layout Mercado Libre'!E469,FIND(" &gt; ",'Layout Mercado Libre'!E469)-1),"")</f>
        <v>Salud y Equipamiento Médico</v>
      </c>
      <c r="D469" s="12" t="n">
        <v>49.35</v>
      </c>
      <c r="E469" s="13" t="n">
        <f aca="false">D469+Parámetros!$B$5</f>
        <v>53.35</v>
      </c>
      <c r="F469" s="3" t="n">
        <f aca="false">IF(C469="",Parámetros!$B$9,IFERROR(VLOOKUP(C469,Parámetros!$A$20:$B$23,2,FALSE()),Parámetros!$B$9))</f>
        <v>0.14</v>
      </c>
      <c r="G469" s="13" t="n">
        <f aca="false">ROUNDUP((E469+Parámetros!$C$13)/(1-F469),0)</f>
        <v>92</v>
      </c>
      <c r="H469" s="13" t="n">
        <f aca="false">ROUNDUP((E469+Parámetros!$C$14)/(1-F469),0)</f>
        <v>97</v>
      </c>
      <c r="I469" s="13" t="n">
        <f aca="false">ROUNDUP((E469+Parámetros!$C$15)/(1-F469),0)</f>
        <v>106</v>
      </c>
      <c r="J469" s="13" t="n">
        <f aca="false">MAX(ROUNDUP((E469+Parámetros!$B$8)/(1-F469),0),Parámetros!$B$7)</f>
        <v>299</v>
      </c>
      <c r="K469" s="13" t="n">
        <f aca="false">IF(G469&lt;Parámetros!$B$13,G469,IF(H469&lt;Parámetros!$B$14,H469,IF(I469&lt;Parámetros!$B$15,I469,J469)))</f>
        <v>92</v>
      </c>
      <c r="L469" s="12"/>
      <c r="M469" s="12"/>
      <c r="N469" s="13" t="n">
        <f aca="false">IF(AND(ISNUMBER(M469),M469-Parámetros!$B$6&gt;=K469),M469-Parámetros!$B$6,K469)</f>
        <v>92</v>
      </c>
      <c r="O469" s="3" t="str">
        <f aca="false">IF(ISNUMBER(M469),N469/M469-1,"")</f>
        <v/>
      </c>
      <c r="P469" s="13" t="n">
        <f aca="false">VLOOKUP(N469,Parámetros!$A$13:$C$16,3,TRUE())</f>
        <v>25</v>
      </c>
      <c r="Q469" s="13" t="n">
        <f aca="false">IF(N469&gt;=Parámetros!$B$7,Parámetros!$B$8,0)</f>
        <v>0</v>
      </c>
      <c r="R469" s="13" t="n">
        <f aca="false">N469*(1-F469)-P469-Q469</f>
        <v>54.12</v>
      </c>
      <c r="S469" s="13" t="n">
        <f aca="false">R469-E469</f>
        <v>0.770000000000003</v>
      </c>
    </row>
    <row r="470" customFormat="false" ht="15" hidden="false" customHeight="false" outlineLevel="0" collapsed="false">
      <c r="A470" s="8" t="s">
        <v>5086</v>
      </c>
      <c r="B470" s="10" t="str">
        <f aca="false">'Layout Mercado Libre'!C470</f>
        <v>Sophixin DX Ofteno Ciprofloxacino Dexametasona 5 ml</v>
      </c>
      <c r="C470" s="10" t="str">
        <f aca="false">IFERROR(LEFT('Layout Mercado Libre'!E470,FIND(" &gt; ",'Layout Mercado Libre'!E470)-1),"")</f>
        <v>Salud y Equipamiento Médico</v>
      </c>
      <c r="D470" s="12" t="n">
        <v>590.43</v>
      </c>
      <c r="E470" s="13" t="n">
        <f aca="false">D470+Parámetros!$B$5</f>
        <v>594.43</v>
      </c>
      <c r="F470" s="3" t="n">
        <f aca="false">IF(C470="",Parámetros!$B$9,IFERROR(VLOOKUP(C470,Parámetros!$A$20:$B$23,2,FALSE()),Parámetros!$B$9))</f>
        <v>0.14</v>
      </c>
      <c r="G470" s="13" t="n">
        <f aca="false">ROUNDUP((E470+Parámetros!$C$13)/(1-F470),0)</f>
        <v>721</v>
      </c>
      <c r="H470" s="13" t="n">
        <f aca="false">ROUNDUP((E470+Parámetros!$C$14)/(1-F470),0)</f>
        <v>727</v>
      </c>
      <c r="I470" s="13" t="n">
        <f aca="false">ROUNDUP((E470+Parámetros!$C$15)/(1-F470),0)</f>
        <v>735</v>
      </c>
      <c r="J470" s="13" t="n">
        <f aca="false">MAX(ROUNDUP((E470+Parámetros!$B$8)/(1-F470),0),Parámetros!$B$7)</f>
        <v>692</v>
      </c>
      <c r="K470" s="13" t="n">
        <f aca="false">IF(G470&lt;Parámetros!$B$13,G470,IF(H470&lt;Parámetros!$B$14,H470,IF(I470&lt;Parámetros!$B$15,I470,J470)))</f>
        <v>692</v>
      </c>
      <c r="L470" s="12"/>
      <c r="M470" s="12"/>
      <c r="N470" s="13" t="n">
        <f aca="false">IF(AND(ISNUMBER(M470),M470-Parámetros!$B$6&gt;=K470),M470-Parámetros!$B$6,K470)</f>
        <v>692</v>
      </c>
      <c r="O470" s="3" t="str">
        <f aca="false">IF(ISNUMBER(M470),N470/M470-1,"")</f>
        <v/>
      </c>
      <c r="P470" s="13" t="n">
        <f aca="false">VLOOKUP(N470,Parámetros!$A$13:$C$16,3,TRUE())</f>
        <v>0</v>
      </c>
      <c r="Q470" s="13" t="n">
        <f aca="false">IF(N470&gt;=Parámetros!$B$7,Parámetros!$B$8,0)</f>
        <v>0</v>
      </c>
      <c r="R470" s="13" t="n">
        <f aca="false">N470*(1-F470)-P470-Q470</f>
        <v>595.12</v>
      </c>
      <c r="S470" s="13" t="n">
        <f aca="false">R470-E470</f>
        <v>0.690000000000055</v>
      </c>
    </row>
    <row r="471" customFormat="false" ht="15" hidden="false" customHeight="false" outlineLevel="0" collapsed="false">
      <c r="A471" s="8" t="s">
        <v>5096</v>
      </c>
      <c r="B471" s="10" t="str">
        <f aca="false">'Layout Mercado Libre'!C471</f>
        <v>Electrolit Suero Rehidratante Sabor Coco 625 ml</v>
      </c>
      <c r="C471" s="10" t="str">
        <f aca="false">IFERROR(LEFT('Layout Mercado Libre'!E471,FIND(" &gt; ",'Layout Mercado Libre'!E471)-1),"")</f>
        <v>Salud y Equipamiento Médico</v>
      </c>
      <c r="D471" s="12" t="n">
        <v>20.14</v>
      </c>
      <c r="E471" s="13" t="n">
        <f aca="false">D471+Parámetros!$B$5</f>
        <v>24.14</v>
      </c>
      <c r="F471" s="3" t="n">
        <f aca="false">IF(C471="",Parámetros!$B$9,IFERROR(VLOOKUP(C471,Parámetros!$A$20:$B$23,2,FALSE()),Parámetros!$B$9))</f>
        <v>0.14</v>
      </c>
      <c r="G471" s="13" t="n">
        <f aca="false">ROUNDUP((E471+Parámetros!$C$13)/(1-F471),0)</f>
        <v>58</v>
      </c>
      <c r="H471" s="13" t="n">
        <f aca="false">ROUNDUP((E471+Parámetros!$C$14)/(1-F471),0)</f>
        <v>63</v>
      </c>
      <c r="I471" s="13" t="n">
        <f aca="false">ROUNDUP((E471+Parámetros!$C$15)/(1-F471),0)</f>
        <v>72</v>
      </c>
      <c r="J471" s="13" t="n">
        <f aca="false">MAX(ROUNDUP((E471+Parámetros!$B$8)/(1-F471),0),Parámetros!$B$7)</f>
        <v>299</v>
      </c>
      <c r="K471" s="13" t="n">
        <f aca="false">IF(G471&lt;Parámetros!$B$13,G471,IF(H471&lt;Parámetros!$B$14,H471,IF(I471&lt;Parámetros!$B$15,I471,J471)))</f>
        <v>58</v>
      </c>
      <c r="L471" s="12"/>
      <c r="M471" s="12"/>
      <c r="N471" s="13" t="n">
        <f aca="false">IF(AND(ISNUMBER(M471),M471-Parámetros!$B$6&gt;=K471),M471-Parámetros!$B$6,K471)</f>
        <v>58</v>
      </c>
      <c r="O471" s="3" t="str">
        <f aca="false">IF(ISNUMBER(M471),N471/M471-1,"")</f>
        <v/>
      </c>
      <c r="P471" s="13" t="n">
        <f aca="false">VLOOKUP(N471,Parámetros!$A$13:$C$16,3,TRUE())</f>
        <v>25</v>
      </c>
      <c r="Q471" s="13" t="n">
        <f aca="false">IF(N471&gt;=Parámetros!$B$7,Parámetros!$B$8,0)</f>
        <v>0</v>
      </c>
      <c r="R471" s="13" t="n">
        <f aca="false">N471*(1-F471)-P471-Q471</f>
        <v>24.88</v>
      </c>
      <c r="S471" s="13" t="n">
        <f aca="false">R471-E471</f>
        <v>0.740000000000002</v>
      </c>
    </row>
    <row r="472" customFormat="false" ht="15" hidden="false" customHeight="false" outlineLevel="0" collapsed="false">
      <c r="A472" s="8" t="s">
        <v>5106</v>
      </c>
      <c r="B472" s="10" t="str">
        <f aca="false">'Layout Mercado Libre'!C472</f>
        <v>Entresto Sacubitrilo Valsartán 50 mg 30 Comprimidos</v>
      </c>
      <c r="C472" s="10" t="str">
        <f aca="false">IFERROR(LEFT('Layout Mercado Libre'!E472,FIND(" &gt; ",'Layout Mercado Libre'!E472)-1),"")</f>
        <v>Salud y Equipamiento Médico</v>
      </c>
      <c r="D472" s="12" t="n">
        <v>1042.71</v>
      </c>
      <c r="E472" s="13" t="n">
        <f aca="false">D472+Parámetros!$B$5</f>
        <v>1046.71</v>
      </c>
      <c r="F472" s="3" t="n">
        <f aca="false">IF(C472="",Parámetros!$B$9,IFERROR(VLOOKUP(C472,Parámetros!$A$20:$B$23,2,FALSE()),Parámetros!$B$9))</f>
        <v>0.14</v>
      </c>
      <c r="G472" s="13" t="n">
        <f aca="false">ROUNDUP((E472+Parámetros!$C$13)/(1-F472),0)</f>
        <v>1247</v>
      </c>
      <c r="H472" s="13" t="n">
        <f aca="false">ROUNDUP((E472+Parámetros!$C$14)/(1-F472),0)</f>
        <v>1252</v>
      </c>
      <c r="I472" s="13" t="n">
        <f aca="false">ROUNDUP((E472+Parámetros!$C$15)/(1-F472),0)</f>
        <v>1261</v>
      </c>
      <c r="J472" s="13" t="n">
        <f aca="false">MAX(ROUNDUP((E472+Parámetros!$B$8)/(1-F472),0),Parámetros!$B$7)</f>
        <v>1218</v>
      </c>
      <c r="K472" s="13" t="n">
        <f aca="false">IF(G472&lt;Parámetros!$B$13,G472,IF(H472&lt;Parámetros!$B$14,H472,IF(I472&lt;Parámetros!$B$15,I472,J472)))</f>
        <v>1218</v>
      </c>
      <c r="L472" s="12"/>
      <c r="M472" s="12"/>
      <c r="N472" s="13" t="n">
        <f aca="false">IF(AND(ISNUMBER(M472),M472-Parámetros!$B$6&gt;=K472),M472-Parámetros!$B$6,K472)</f>
        <v>1218</v>
      </c>
      <c r="O472" s="3" t="str">
        <f aca="false">IF(ISNUMBER(M472),N472/M472-1,"")</f>
        <v/>
      </c>
      <c r="P472" s="13" t="n">
        <f aca="false">VLOOKUP(N472,Parámetros!$A$13:$C$16,3,TRUE())</f>
        <v>0</v>
      </c>
      <c r="Q472" s="13" t="n">
        <f aca="false">IF(N472&gt;=Parámetros!$B$7,Parámetros!$B$8,0)</f>
        <v>0</v>
      </c>
      <c r="R472" s="13" t="n">
        <f aca="false">N472*(1-F472)-P472-Q472</f>
        <v>1047.48</v>
      </c>
      <c r="S472" s="13" t="n">
        <f aca="false">R472-E472</f>
        <v>0.769999999999982</v>
      </c>
    </row>
    <row r="473" customFormat="false" ht="15" hidden="false" customHeight="false" outlineLevel="0" collapsed="false">
      <c r="A473" s="8" t="s">
        <v>5114</v>
      </c>
      <c r="B473" s="10" t="str">
        <f aca="false">'Layout Mercado Libre'!C473</f>
        <v>Trimebutina Simeticona 200 mg/75 mg Maver 24 Comprimidos</v>
      </c>
      <c r="C473" s="10" t="str">
        <f aca="false">IFERROR(LEFT('Layout Mercado Libre'!E473,FIND(" &gt; ",'Layout Mercado Libre'!E473)-1),"")</f>
        <v>Salud y Equipamiento Médico</v>
      </c>
      <c r="D473" s="12" t="n">
        <v>166.36</v>
      </c>
      <c r="E473" s="13" t="n">
        <f aca="false">D473+Parámetros!$B$5</f>
        <v>170.36</v>
      </c>
      <c r="F473" s="3" t="n">
        <f aca="false">IF(C473="",Parámetros!$B$9,IFERROR(VLOOKUP(C473,Parámetros!$A$20:$B$23,2,FALSE()),Parámetros!$B$9))</f>
        <v>0.14</v>
      </c>
      <c r="G473" s="13" t="n">
        <f aca="false">ROUNDUP((E473+Parámetros!$C$13)/(1-F473),0)</f>
        <v>228</v>
      </c>
      <c r="H473" s="13" t="n">
        <f aca="false">ROUNDUP((E473+Parámetros!$C$14)/(1-F473),0)</f>
        <v>233</v>
      </c>
      <c r="I473" s="13" t="n">
        <f aca="false">ROUNDUP((E473+Parámetros!$C$15)/(1-F473),0)</f>
        <v>242</v>
      </c>
      <c r="J473" s="13" t="n">
        <f aca="false">MAX(ROUNDUP((E473+Parámetros!$B$8)/(1-F473),0),Parámetros!$B$7)</f>
        <v>299</v>
      </c>
      <c r="K473" s="13" t="n">
        <f aca="false">IF(G473&lt;Parámetros!$B$13,G473,IF(H473&lt;Parámetros!$B$14,H473,IF(I473&lt;Parámetros!$B$15,I473,J473)))</f>
        <v>242</v>
      </c>
      <c r="L473" s="12"/>
      <c r="M473" s="12"/>
      <c r="N473" s="13" t="n">
        <f aca="false">IF(AND(ISNUMBER(M473),M473-Parámetros!$B$6&gt;=K473),M473-Parámetros!$B$6,K473)</f>
        <v>242</v>
      </c>
      <c r="O473" s="3" t="str">
        <f aca="false">IF(ISNUMBER(M473),N473/M473-1,"")</f>
        <v/>
      </c>
      <c r="P473" s="13" t="n">
        <f aca="false">VLOOKUP(N473,Parámetros!$A$13:$C$16,3,TRUE())</f>
        <v>37</v>
      </c>
      <c r="Q473" s="13" t="n">
        <f aca="false">IF(N473&gt;=Parámetros!$B$7,Parámetros!$B$8,0)</f>
        <v>0</v>
      </c>
      <c r="R473" s="13" t="n">
        <f aca="false">N473*(1-F473)-P473-Q473</f>
        <v>171.12</v>
      </c>
      <c r="S473" s="13" t="n">
        <f aca="false">R473-E473</f>
        <v>0.759999999999991</v>
      </c>
    </row>
    <row r="474" customFormat="false" ht="15" hidden="false" customHeight="false" outlineLevel="0" collapsed="false">
      <c r="A474" s="8" t="s">
        <v>5124</v>
      </c>
      <c r="B474" s="10" t="str">
        <f aca="false">'Layout Mercado Libre'!C474</f>
        <v>Pañales Tena Pants Maxi Protect Mujer Talla G 14 Piezas</v>
      </c>
      <c r="C474" s="10" t="str">
        <f aca="false">IFERROR(LEFT('Layout Mercado Libre'!E474,FIND(" &gt; ",'Layout Mercado Libre'!E474)-1),"")</f>
        <v>Salud y Equipamiento Médico</v>
      </c>
      <c r="D474" s="12" t="n">
        <v>143.1255</v>
      </c>
      <c r="E474" s="13" t="n">
        <f aca="false">D474+Parámetros!$B$5</f>
        <v>147.1255</v>
      </c>
      <c r="F474" s="3" t="n">
        <f aca="false">IF(C474="",Parámetros!$B$9,IFERROR(VLOOKUP(C474,Parámetros!$A$20:$B$23,2,FALSE()),Parámetros!$B$9))</f>
        <v>0.14</v>
      </c>
      <c r="G474" s="13" t="n">
        <f aca="false">ROUNDUP((E474+Parámetros!$C$13)/(1-F474),0)</f>
        <v>201</v>
      </c>
      <c r="H474" s="13" t="n">
        <f aca="false">ROUNDUP((E474+Parámetros!$C$14)/(1-F474),0)</f>
        <v>206</v>
      </c>
      <c r="I474" s="13" t="n">
        <f aca="false">ROUNDUP((E474+Parámetros!$C$15)/(1-F474),0)</f>
        <v>215</v>
      </c>
      <c r="J474" s="13" t="n">
        <f aca="false">MAX(ROUNDUP((E474+Parámetros!$B$8)/(1-F474),0),Parámetros!$B$7)</f>
        <v>299</v>
      </c>
      <c r="K474" s="13" t="n">
        <f aca="false">IF(G474&lt;Parámetros!$B$13,G474,IF(H474&lt;Parámetros!$B$14,H474,IF(I474&lt;Parámetros!$B$15,I474,J474)))</f>
        <v>215</v>
      </c>
      <c r="L474" s="12"/>
      <c r="M474" s="12"/>
      <c r="N474" s="13" t="n">
        <f aca="false">IF(AND(ISNUMBER(M474),M474-Parámetros!$B$6&gt;=K474),M474-Parámetros!$B$6,K474)</f>
        <v>215</v>
      </c>
      <c r="O474" s="3" t="str">
        <f aca="false">IF(ISNUMBER(M474),N474/M474-1,"")</f>
        <v/>
      </c>
      <c r="P474" s="13" t="n">
        <f aca="false">VLOOKUP(N474,Parámetros!$A$13:$C$16,3,TRUE())</f>
        <v>37</v>
      </c>
      <c r="Q474" s="13" t="n">
        <f aca="false">IF(N474&gt;=Parámetros!$B$7,Parámetros!$B$8,0)</f>
        <v>0</v>
      </c>
      <c r="R474" s="13" t="n">
        <f aca="false">N474*(1-F474)-P474-Q474</f>
        <v>147.9</v>
      </c>
      <c r="S474" s="13" t="n">
        <f aca="false">R474-E474</f>
        <v>0.774500000000018</v>
      </c>
    </row>
    <row r="475" customFormat="false" ht="15" hidden="false" customHeight="false" outlineLevel="0" collapsed="false">
      <c r="A475" s="8" t="s">
        <v>5134</v>
      </c>
      <c r="B475" s="10" t="str">
        <f aca="false">'Layout Mercado Libre'!C475</f>
        <v>Figral Sildenafil 100 mg 4 Tabletas</v>
      </c>
      <c r="C475" s="10" t="str">
        <f aca="false">IFERROR(LEFT('Layout Mercado Libre'!E475,FIND(" &gt; ",'Layout Mercado Libre'!E475)-1),"")</f>
        <v>Salud y Equipamiento Médico</v>
      </c>
      <c r="D475" s="12" t="n">
        <v>34.33</v>
      </c>
      <c r="E475" s="13" t="n">
        <f aca="false">D475+Parámetros!$B$5</f>
        <v>38.33</v>
      </c>
      <c r="F475" s="3" t="n">
        <f aca="false">IF(C475="",Parámetros!$B$9,IFERROR(VLOOKUP(C475,Parámetros!$A$20:$B$23,2,FALSE()),Parámetros!$B$9))</f>
        <v>0.14</v>
      </c>
      <c r="G475" s="13" t="n">
        <f aca="false">ROUNDUP((E475+Parámetros!$C$13)/(1-F475),0)</f>
        <v>74</v>
      </c>
      <c r="H475" s="13" t="n">
        <f aca="false">ROUNDUP((E475+Parámetros!$C$14)/(1-F475),0)</f>
        <v>80</v>
      </c>
      <c r="I475" s="13" t="n">
        <f aca="false">ROUNDUP((E475+Parámetros!$C$15)/(1-F475),0)</f>
        <v>88</v>
      </c>
      <c r="J475" s="13" t="n">
        <f aca="false">MAX(ROUNDUP((E475+Parámetros!$B$8)/(1-F475),0),Parámetros!$B$7)</f>
        <v>299</v>
      </c>
      <c r="K475" s="13" t="n">
        <f aca="false">IF(G475&lt;Parámetros!$B$13,G475,IF(H475&lt;Parámetros!$B$14,H475,IF(I475&lt;Parámetros!$B$15,I475,J475)))</f>
        <v>74</v>
      </c>
      <c r="L475" s="12"/>
      <c r="M475" s="12"/>
      <c r="N475" s="13" t="n">
        <f aca="false">IF(AND(ISNUMBER(M475),M475-Parámetros!$B$6&gt;=K475),M475-Parámetros!$B$6,K475)</f>
        <v>74</v>
      </c>
      <c r="O475" s="3" t="str">
        <f aca="false">IF(ISNUMBER(M475),N475/M475-1,"")</f>
        <v/>
      </c>
      <c r="P475" s="13" t="n">
        <f aca="false">VLOOKUP(N475,Parámetros!$A$13:$C$16,3,TRUE())</f>
        <v>25</v>
      </c>
      <c r="Q475" s="13" t="n">
        <f aca="false">IF(N475&gt;=Parámetros!$B$7,Parámetros!$B$8,0)</f>
        <v>0</v>
      </c>
      <c r="R475" s="13" t="n">
        <f aca="false">N475*(1-F475)-P475-Q475</f>
        <v>38.64</v>
      </c>
      <c r="S475" s="13" t="n">
        <f aca="false">R475-E475</f>
        <v>0.310000000000002</v>
      </c>
    </row>
    <row r="476" customFormat="false" ht="15" hidden="false" customHeight="false" outlineLevel="0" collapsed="false">
      <c r="A476" s="8" t="s">
        <v>5144</v>
      </c>
      <c r="B476" s="10" t="str">
        <f aca="false">'Layout Mercado Libre'!C476</f>
        <v>Rezplen Claritromicina Ambroxol 500 mg/45 mg 10 Tabletas</v>
      </c>
      <c r="C476" s="10" t="str">
        <f aca="false">IFERROR(LEFT('Layout Mercado Libre'!E476,FIND(" &gt; ",'Layout Mercado Libre'!E476)-1),"")</f>
        <v>Salud y Equipamiento Médico</v>
      </c>
      <c r="D476" s="12" t="n">
        <v>549</v>
      </c>
      <c r="E476" s="13" t="n">
        <f aca="false">D476+Parámetros!$B$5</f>
        <v>553</v>
      </c>
      <c r="F476" s="3" t="n">
        <f aca="false">IF(C476="",Parámetros!$B$9,IFERROR(VLOOKUP(C476,Parámetros!$A$20:$B$23,2,FALSE()),Parámetros!$B$9))</f>
        <v>0.14</v>
      </c>
      <c r="G476" s="13" t="n">
        <f aca="false">ROUNDUP((E476+Parámetros!$C$13)/(1-F476),0)</f>
        <v>673</v>
      </c>
      <c r="H476" s="13" t="n">
        <f aca="false">ROUNDUP((E476+Parámetros!$C$14)/(1-F476),0)</f>
        <v>678</v>
      </c>
      <c r="I476" s="13" t="n">
        <f aca="false">ROUNDUP((E476+Parámetros!$C$15)/(1-F476),0)</f>
        <v>687</v>
      </c>
      <c r="J476" s="13" t="n">
        <f aca="false">MAX(ROUNDUP((E476+Parámetros!$B$8)/(1-F476),0),Parámetros!$B$7)</f>
        <v>644</v>
      </c>
      <c r="K476" s="13" t="n">
        <f aca="false">IF(G476&lt;Parámetros!$B$13,G476,IF(H476&lt;Parámetros!$B$14,H476,IF(I476&lt;Parámetros!$B$15,I476,J476)))</f>
        <v>644</v>
      </c>
      <c r="L476" s="12"/>
      <c r="M476" s="12"/>
      <c r="N476" s="13" t="n">
        <f aca="false">IF(AND(ISNUMBER(M476),M476-Parámetros!$B$6&gt;=K476),M476-Parámetros!$B$6,K476)</f>
        <v>644</v>
      </c>
      <c r="O476" s="3" t="str">
        <f aca="false">IF(ISNUMBER(M476),N476/M476-1,"")</f>
        <v/>
      </c>
      <c r="P476" s="13" t="n">
        <f aca="false">VLOOKUP(N476,Parámetros!$A$13:$C$16,3,TRUE())</f>
        <v>0</v>
      </c>
      <c r="Q476" s="13" t="n">
        <f aca="false">IF(N476&gt;=Parámetros!$B$7,Parámetros!$B$8,0)</f>
        <v>0</v>
      </c>
      <c r="R476" s="13" t="n">
        <f aca="false">N476*(1-F476)-P476-Q476</f>
        <v>553.84</v>
      </c>
      <c r="S476" s="13" t="n">
        <f aca="false">R476-E476</f>
        <v>0.840000000000032</v>
      </c>
    </row>
    <row r="477" customFormat="false" ht="15" hidden="false" customHeight="false" outlineLevel="0" collapsed="false">
      <c r="A477" s="8" t="s">
        <v>5155</v>
      </c>
      <c r="B477" s="10" t="str">
        <f aca="false">'Layout Mercado Libre'!C477</f>
        <v>Crema Dental Colgate Luminous White Carbón Activado 66 ml</v>
      </c>
      <c r="C477" s="10" t="str">
        <f aca="false">IFERROR(LEFT('Layout Mercado Libre'!E477,FIND(" &gt; ",'Layout Mercado Libre'!E477)-1),"")</f>
        <v>Belleza y Cuidado Personal</v>
      </c>
      <c r="D477" s="12" t="n">
        <v>38.55</v>
      </c>
      <c r="E477" s="13" t="n">
        <f aca="false">D477+Parámetros!$B$5</f>
        <v>42.55</v>
      </c>
      <c r="F477" s="3" t="n">
        <f aca="false">IF(C477="",Parámetros!$B$9,IFERROR(VLOOKUP(C477,Parámetros!$A$20:$B$23,2,FALSE()),Parámetros!$B$9))</f>
        <v>0.14</v>
      </c>
      <c r="G477" s="13" t="n">
        <f aca="false">ROUNDUP((E477+Parámetros!$C$13)/(1-F477),0)</f>
        <v>79</v>
      </c>
      <c r="H477" s="13" t="n">
        <f aca="false">ROUNDUP((E477+Parámetros!$C$14)/(1-F477),0)</f>
        <v>85</v>
      </c>
      <c r="I477" s="13" t="n">
        <f aca="false">ROUNDUP((E477+Parámetros!$C$15)/(1-F477),0)</f>
        <v>93</v>
      </c>
      <c r="J477" s="13" t="n">
        <f aca="false">MAX(ROUNDUP((E477+Parámetros!$B$8)/(1-F477),0),Parámetros!$B$7)</f>
        <v>299</v>
      </c>
      <c r="K477" s="13" t="n">
        <f aca="false">IF(G477&lt;Parámetros!$B$13,G477,IF(H477&lt;Parámetros!$B$14,H477,IF(I477&lt;Parámetros!$B$15,I477,J477)))</f>
        <v>79</v>
      </c>
      <c r="L477" s="12"/>
      <c r="M477" s="12"/>
      <c r="N477" s="13" t="n">
        <f aca="false">IF(AND(ISNUMBER(M477),M477-Parámetros!$B$6&gt;=K477),M477-Parámetros!$B$6,K477)</f>
        <v>79</v>
      </c>
      <c r="O477" s="3" t="str">
        <f aca="false">IF(ISNUMBER(M477),N477/M477-1,"")</f>
        <v/>
      </c>
      <c r="P477" s="13" t="n">
        <f aca="false">VLOOKUP(N477,Parámetros!$A$13:$C$16,3,TRUE())</f>
        <v>25</v>
      </c>
      <c r="Q477" s="13" t="n">
        <f aca="false">IF(N477&gt;=Parámetros!$B$7,Parámetros!$B$8,0)</f>
        <v>0</v>
      </c>
      <c r="R477" s="13" t="n">
        <f aca="false">N477*(1-F477)-P477-Q477</f>
        <v>42.94</v>
      </c>
      <c r="S477" s="13" t="n">
        <f aca="false">R477-E477</f>
        <v>0.390000000000001</v>
      </c>
    </row>
    <row r="478" customFormat="false" ht="15" hidden="false" customHeight="false" outlineLevel="0" collapsed="false">
      <c r="A478" s="8" t="s">
        <v>5163</v>
      </c>
      <c r="B478" s="10" t="str">
        <f aca="false">'Layout Mercado Libre'!C478</f>
        <v>Dolo-Neurobión Diclofenaco Vitaminas B 50 mg 5 Tabletas</v>
      </c>
      <c r="C478" s="10" t="str">
        <f aca="false">IFERROR(LEFT('Layout Mercado Libre'!E478,FIND(" &gt; ",'Layout Mercado Libre'!E478)-1),"")</f>
        <v>Salud y Equipamiento Médico</v>
      </c>
      <c r="D478" s="12" t="n">
        <v>88.7</v>
      </c>
      <c r="E478" s="13" t="n">
        <f aca="false">D478+Parámetros!$B$5</f>
        <v>92.7</v>
      </c>
      <c r="F478" s="3" t="n">
        <f aca="false">IF(C478="",Parámetros!$B$9,IFERROR(VLOOKUP(C478,Parámetros!$A$20:$B$23,2,FALSE()),Parámetros!$B$9))</f>
        <v>0.14</v>
      </c>
      <c r="G478" s="13" t="n">
        <f aca="false">ROUNDUP((E478+Parámetros!$C$13)/(1-F478),0)</f>
        <v>137</v>
      </c>
      <c r="H478" s="13" t="n">
        <f aca="false">ROUNDUP((E478+Parámetros!$C$14)/(1-F478),0)</f>
        <v>143</v>
      </c>
      <c r="I478" s="13" t="n">
        <f aca="false">ROUNDUP((E478+Parámetros!$C$15)/(1-F478),0)</f>
        <v>151</v>
      </c>
      <c r="J478" s="13" t="n">
        <f aca="false">MAX(ROUNDUP((E478+Parámetros!$B$8)/(1-F478),0),Parámetros!$B$7)</f>
        <v>299</v>
      </c>
      <c r="K478" s="13" t="n">
        <f aca="false">IF(G478&lt;Parámetros!$B$13,G478,IF(H478&lt;Parámetros!$B$14,H478,IF(I478&lt;Parámetros!$B$15,I478,J478)))</f>
        <v>143</v>
      </c>
      <c r="L478" s="12"/>
      <c r="M478" s="12"/>
      <c r="N478" s="13" t="n">
        <f aca="false">IF(AND(ISNUMBER(M478),M478-Parámetros!$B$6&gt;=K478),M478-Parámetros!$B$6,K478)</f>
        <v>143</v>
      </c>
      <c r="O478" s="3" t="str">
        <f aca="false">IF(ISNUMBER(M478),N478/M478-1,"")</f>
        <v/>
      </c>
      <c r="P478" s="13" t="n">
        <f aca="false">VLOOKUP(N478,Parámetros!$A$13:$C$16,3,TRUE())</f>
        <v>30</v>
      </c>
      <c r="Q478" s="13" t="n">
        <f aca="false">IF(N478&gt;=Parámetros!$B$7,Parámetros!$B$8,0)</f>
        <v>0</v>
      </c>
      <c r="R478" s="13" t="n">
        <f aca="false">N478*(1-F478)-P478-Q478</f>
        <v>92.98</v>
      </c>
      <c r="S478" s="13" t="n">
        <f aca="false">R478-E478</f>
        <v>0.280000000000001</v>
      </c>
    </row>
    <row r="479" customFormat="false" ht="15" hidden="false" customHeight="false" outlineLevel="0" collapsed="false">
      <c r="A479" s="8" t="s">
        <v>5170</v>
      </c>
      <c r="B479" s="10" t="str">
        <f aca="false">'Layout Mercado Libre'!C479</f>
        <v>Solución CS PiSA Cloruro de Sodio 0.9% 500 ml</v>
      </c>
      <c r="C479" s="10" t="str">
        <f aca="false">IFERROR(LEFT('Layout Mercado Libre'!E479,FIND(" &gt; ",'Layout Mercado Libre'!E479)-1),"")</f>
        <v>Salud y Equipamiento Médico</v>
      </c>
      <c r="D479" s="12" t="n">
        <v>30.41</v>
      </c>
      <c r="E479" s="13" t="n">
        <f aca="false">D479+Parámetros!$B$5</f>
        <v>34.41</v>
      </c>
      <c r="F479" s="3" t="n">
        <f aca="false">IF(C479="",Parámetros!$B$9,IFERROR(VLOOKUP(C479,Parámetros!$A$20:$B$23,2,FALSE()),Parámetros!$B$9))</f>
        <v>0.14</v>
      </c>
      <c r="G479" s="13" t="n">
        <f aca="false">ROUNDUP((E479+Parámetros!$C$13)/(1-F479),0)</f>
        <v>70</v>
      </c>
      <c r="H479" s="13" t="n">
        <f aca="false">ROUNDUP((E479+Parámetros!$C$14)/(1-F479),0)</f>
        <v>75</v>
      </c>
      <c r="I479" s="13" t="n">
        <f aca="false">ROUNDUP((E479+Parámetros!$C$15)/(1-F479),0)</f>
        <v>84</v>
      </c>
      <c r="J479" s="13" t="n">
        <f aca="false">MAX(ROUNDUP((E479+Parámetros!$B$8)/(1-F479),0),Parámetros!$B$7)</f>
        <v>299</v>
      </c>
      <c r="K479" s="13" t="n">
        <f aca="false">IF(G479&lt;Parámetros!$B$13,G479,IF(H479&lt;Parámetros!$B$14,H479,IF(I479&lt;Parámetros!$B$15,I479,J479)))</f>
        <v>70</v>
      </c>
      <c r="L479" s="12"/>
      <c r="M479" s="12"/>
      <c r="N479" s="13" t="n">
        <f aca="false">IF(AND(ISNUMBER(M479),M479-Parámetros!$B$6&gt;=K479),M479-Parámetros!$B$6,K479)</f>
        <v>70</v>
      </c>
      <c r="O479" s="3" t="str">
        <f aca="false">IF(ISNUMBER(M479),N479/M479-1,"")</f>
        <v/>
      </c>
      <c r="P479" s="13" t="n">
        <f aca="false">VLOOKUP(N479,Parámetros!$A$13:$C$16,3,TRUE())</f>
        <v>25</v>
      </c>
      <c r="Q479" s="13" t="n">
        <f aca="false">IF(N479&gt;=Parámetros!$B$7,Parámetros!$B$8,0)</f>
        <v>0</v>
      </c>
      <c r="R479" s="13" t="n">
        <f aca="false">N479*(1-F479)-P479-Q479</f>
        <v>35.2</v>
      </c>
      <c r="S479" s="13" t="n">
        <f aca="false">R479-E479</f>
        <v>0.789999999999999</v>
      </c>
    </row>
    <row r="480" customFormat="false" ht="15" hidden="false" customHeight="false" outlineLevel="0" collapsed="false">
      <c r="A480" s="8" t="s">
        <v>5179</v>
      </c>
      <c r="B480" s="10" t="str">
        <f aca="false">'Layout Mercado Libre'!C480</f>
        <v>Troferit Flow Jarabe Dropropizina Ambroxol 3 mg/ml 120 ml</v>
      </c>
      <c r="C480" s="10" t="str">
        <f aca="false">IFERROR(LEFT('Layout Mercado Libre'!E480,FIND(" &gt; ",'Layout Mercado Libre'!E480)-1),"")</f>
        <v>Salud y Equipamiento Médico</v>
      </c>
      <c r="D480" s="12" t="n">
        <v>202.83</v>
      </c>
      <c r="E480" s="13" t="n">
        <f aca="false">D480+Parámetros!$B$5</f>
        <v>206.83</v>
      </c>
      <c r="F480" s="3" t="n">
        <f aca="false">IF(C480="",Parámetros!$B$9,IFERROR(VLOOKUP(C480,Parámetros!$A$20:$B$23,2,FALSE()),Parámetros!$B$9))</f>
        <v>0.14</v>
      </c>
      <c r="G480" s="13" t="n">
        <f aca="false">ROUNDUP((E480+Parámetros!$C$13)/(1-F480),0)</f>
        <v>270</v>
      </c>
      <c r="H480" s="13" t="n">
        <f aca="false">ROUNDUP((E480+Parámetros!$C$14)/(1-F480),0)</f>
        <v>276</v>
      </c>
      <c r="I480" s="13" t="n">
        <f aca="false">ROUNDUP((E480+Parámetros!$C$15)/(1-F480),0)</f>
        <v>284</v>
      </c>
      <c r="J480" s="13" t="n">
        <f aca="false">MAX(ROUNDUP((E480+Parámetros!$B$8)/(1-F480),0),Parámetros!$B$7)</f>
        <v>299</v>
      </c>
      <c r="K480" s="13" t="n">
        <f aca="false">IF(G480&lt;Parámetros!$B$13,G480,IF(H480&lt;Parámetros!$B$14,H480,IF(I480&lt;Parámetros!$B$15,I480,J480)))</f>
        <v>284</v>
      </c>
      <c r="L480" s="12"/>
      <c r="M480" s="12"/>
      <c r="N480" s="13" t="n">
        <f aca="false">IF(AND(ISNUMBER(M480),M480-Parámetros!$B$6&gt;=K480),M480-Parámetros!$B$6,K480)</f>
        <v>284</v>
      </c>
      <c r="O480" s="3" t="str">
        <f aca="false">IF(ISNUMBER(M480),N480/M480-1,"")</f>
        <v/>
      </c>
      <c r="P480" s="13" t="n">
        <f aca="false">VLOOKUP(N480,Parámetros!$A$13:$C$16,3,TRUE())</f>
        <v>37</v>
      </c>
      <c r="Q480" s="13" t="n">
        <f aca="false">IF(N480&gt;=Parámetros!$B$7,Parámetros!$B$8,0)</f>
        <v>0</v>
      </c>
      <c r="R480" s="13" t="n">
        <f aca="false">N480*(1-F480)-P480-Q480</f>
        <v>207.24</v>
      </c>
      <c r="S480" s="13" t="n">
        <f aca="false">R480-E480</f>
        <v>0.409999999999997</v>
      </c>
    </row>
    <row r="481" customFormat="false" ht="15" hidden="false" customHeight="false" outlineLevel="0" collapsed="false">
      <c r="A481" s="8" t="s">
        <v>5189</v>
      </c>
      <c r="B481" s="10" t="str">
        <f aca="false">'Layout Mercado Libre'!C481</f>
        <v>Yasmin Drospirenona Etinilestradiol 3/0.03 mg 21 Grageas</v>
      </c>
      <c r="C481" s="10" t="str">
        <f aca="false">IFERROR(LEFT('Layout Mercado Libre'!E481,FIND(" &gt; ",'Layout Mercado Libre'!E481)-1),"")</f>
        <v>Salud y Equipamiento Médico</v>
      </c>
      <c r="D481" s="12" t="n">
        <v>367.65</v>
      </c>
      <c r="E481" s="13" t="n">
        <f aca="false">D481+Parámetros!$B$5</f>
        <v>371.65</v>
      </c>
      <c r="F481" s="3" t="n">
        <f aca="false">IF(C481="",Parámetros!$B$9,IFERROR(VLOOKUP(C481,Parámetros!$A$20:$B$23,2,FALSE()),Parámetros!$B$9))</f>
        <v>0.14</v>
      </c>
      <c r="G481" s="13" t="n">
        <f aca="false">ROUNDUP((E481+Parámetros!$C$13)/(1-F481),0)</f>
        <v>462</v>
      </c>
      <c r="H481" s="13" t="n">
        <f aca="false">ROUNDUP((E481+Parámetros!$C$14)/(1-F481),0)</f>
        <v>468</v>
      </c>
      <c r="I481" s="13" t="n">
        <f aca="false">ROUNDUP((E481+Parámetros!$C$15)/(1-F481),0)</f>
        <v>476</v>
      </c>
      <c r="J481" s="13" t="n">
        <f aca="false">MAX(ROUNDUP((E481+Parámetros!$B$8)/(1-F481),0),Parámetros!$B$7)</f>
        <v>433</v>
      </c>
      <c r="K481" s="13" t="n">
        <f aca="false">IF(G481&lt;Parámetros!$B$13,G481,IF(H481&lt;Parámetros!$B$14,H481,IF(I481&lt;Parámetros!$B$15,I481,J481)))</f>
        <v>433</v>
      </c>
      <c r="L481" s="12"/>
      <c r="M481" s="12"/>
      <c r="N481" s="13" t="n">
        <f aca="false">IF(AND(ISNUMBER(M481),M481-Parámetros!$B$6&gt;=K481),M481-Parámetros!$B$6,K481)</f>
        <v>433</v>
      </c>
      <c r="O481" s="3" t="str">
        <f aca="false">IF(ISNUMBER(M481),N481/M481-1,"")</f>
        <v/>
      </c>
      <c r="P481" s="13" t="n">
        <f aca="false">VLOOKUP(N481,Parámetros!$A$13:$C$16,3,TRUE())</f>
        <v>0</v>
      </c>
      <c r="Q481" s="13" t="n">
        <f aca="false">IF(N481&gt;=Parámetros!$B$7,Parámetros!$B$8,0)</f>
        <v>0</v>
      </c>
      <c r="R481" s="13" t="n">
        <f aca="false">N481*(1-F481)-P481-Q481</f>
        <v>372.38</v>
      </c>
      <c r="S481" s="13" t="n">
        <f aca="false">R481-E481</f>
        <v>0.730000000000018</v>
      </c>
    </row>
    <row r="482" customFormat="false" ht="15" hidden="false" customHeight="false" outlineLevel="0" collapsed="false">
      <c r="A482" s="8" t="s">
        <v>5200</v>
      </c>
      <c r="B482" s="10" t="str">
        <f aca="false">'Layout Mercado Libre'!C482</f>
        <v>Iliadin Adulto Oximetazolina 0.05% Spray Nasal 20 ml</v>
      </c>
      <c r="C482" s="10" t="str">
        <f aca="false">IFERROR(LEFT('Layout Mercado Libre'!E482,FIND(" &gt; ",'Layout Mercado Libre'!E482)-1),"")</f>
        <v>Salud y Equipamiento Médico</v>
      </c>
      <c r="D482" s="12" t="n">
        <v>120.96</v>
      </c>
      <c r="E482" s="13" t="n">
        <f aca="false">D482+Parámetros!$B$5</f>
        <v>124.96</v>
      </c>
      <c r="F482" s="3" t="n">
        <f aca="false">IF(C482="",Parámetros!$B$9,IFERROR(VLOOKUP(C482,Parámetros!$A$20:$B$23,2,FALSE()),Parámetros!$B$9))</f>
        <v>0.14</v>
      </c>
      <c r="G482" s="13" t="n">
        <f aca="false">ROUNDUP((E482+Parámetros!$C$13)/(1-F482),0)</f>
        <v>175</v>
      </c>
      <c r="H482" s="13" t="n">
        <f aca="false">ROUNDUP((E482+Parámetros!$C$14)/(1-F482),0)</f>
        <v>181</v>
      </c>
      <c r="I482" s="13" t="n">
        <f aca="false">ROUNDUP((E482+Parámetros!$C$15)/(1-F482),0)</f>
        <v>189</v>
      </c>
      <c r="J482" s="13" t="n">
        <f aca="false">MAX(ROUNDUP((E482+Parámetros!$B$8)/(1-F482),0),Parámetros!$B$7)</f>
        <v>299</v>
      </c>
      <c r="K482" s="13" t="n">
        <f aca="false">IF(G482&lt;Parámetros!$B$13,G482,IF(H482&lt;Parámetros!$B$14,H482,IF(I482&lt;Parámetros!$B$15,I482,J482)))</f>
        <v>189</v>
      </c>
      <c r="L482" s="12"/>
      <c r="M482" s="12"/>
      <c r="N482" s="13" t="n">
        <f aca="false">IF(AND(ISNUMBER(M482),M482-Parámetros!$B$6&gt;=K482),M482-Parámetros!$B$6,K482)</f>
        <v>189</v>
      </c>
      <c r="O482" s="3" t="str">
        <f aca="false">IF(ISNUMBER(M482),N482/M482-1,"")</f>
        <v/>
      </c>
      <c r="P482" s="13" t="n">
        <f aca="false">VLOOKUP(N482,Parámetros!$A$13:$C$16,3,TRUE())</f>
        <v>37</v>
      </c>
      <c r="Q482" s="13" t="n">
        <f aca="false">IF(N482&gt;=Parámetros!$B$7,Parámetros!$B$8,0)</f>
        <v>0</v>
      </c>
      <c r="R482" s="13" t="n">
        <f aca="false">N482*(1-F482)-P482-Q482</f>
        <v>125.54</v>
      </c>
      <c r="S482" s="13" t="n">
        <f aca="false">R482-E482</f>
        <v>0.579999999999998</v>
      </c>
    </row>
    <row r="483" customFormat="false" ht="15" hidden="false" customHeight="false" outlineLevel="0" collapsed="false">
      <c r="A483" s="8" t="s">
        <v>5212</v>
      </c>
      <c r="B483" s="10" t="str">
        <f aca="false">'Layout Mercado Libre'!C483</f>
        <v>Sal de Uvas Picot Antiácido Efervescente 10 Sobres</v>
      </c>
      <c r="C483" s="10" t="str">
        <f aca="false">IFERROR(LEFT('Layout Mercado Libre'!E483,FIND(" &gt; ",'Layout Mercado Libre'!E483)-1),"")</f>
        <v>Salud y Equipamiento Médico</v>
      </c>
      <c r="D483" s="12" t="n">
        <v>40.63</v>
      </c>
      <c r="E483" s="13" t="n">
        <f aca="false">D483+Parámetros!$B$5</f>
        <v>44.63</v>
      </c>
      <c r="F483" s="3" t="n">
        <f aca="false">IF(C483="",Parámetros!$B$9,IFERROR(VLOOKUP(C483,Parámetros!$A$20:$B$23,2,FALSE()),Parámetros!$B$9))</f>
        <v>0.14</v>
      </c>
      <c r="G483" s="13" t="n">
        <f aca="false">ROUNDUP((E483+Parámetros!$C$13)/(1-F483),0)</f>
        <v>81</v>
      </c>
      <c r="H483" s="13" t="n">
        <f aca="false">ROUNDUP((E483+Parámetros!$C$14)/(1-F483),0)</f>
        <v>87</v>
      </c>
      <c r="I483" s="13" t="n">
        <f aca="false">ROUNDUP((E483+Parámetros!$C$15)/(1-F483),0)</f>
        <v>95</v>
      </c>
      <c r="J483" s="13" t="n">
        <f aca="false">MAX(ROUNDUP((E483+Parámetros!$B$8)/(1-F483),0),Parámetros!$B$7)</f>
        <v>299</v>
      </c>
      <c r="K483" s="13" t="n">
        <f aca="false">IF(G483&lt;Parámetros!$B$13,G483,IF(H483&lt;Parámetros!$B$14,H483,IF(I483&lt;Parámetros!$B$15,I483,J483)))</f>
        <v>81</v>
      </c>
      <c r="L483" s="12"/>
      <c r="M483" s="12"/>
      <c r="N483" s="13" t="n">
        <f aca="false">IF(AND(ISNUMBER(M483),M483-Parámetros!$B$6&gt;=K483),M483-Parámetros!$B$6,K483)</f>
        <v>81</v>
      </c>
      <c r="O483" s="3" t="str">
        <f aca="false">IF(ISNUMBER(M483),N483/M483-1,"")</f>
        <v/>
      </c>
      <c r="P483" s="13" t="n">
        <f aca="false">VLOOKUP(N483,Parámetros!$A$13:$C$16,3,TRUE())</f>
        <v>25</v>
      </c>
      <c r="Q483" s="13" t="n">
        <f aca="false">IF(N483&gt;=Parámetros!$B$7,Parámetros!$B$8,0)</f>
        <v>0</v>
      </c>
      <c r="R483" s="13" t="n">
        <f aca="false">N483*(1-F483)-P483-Q483</f>
        <v>44.66</v>
      </c>
      <c r="S483" s="13" t="n">
        <f aca="false">R483-E483</f>
        <v>0.029999999999994</v>
      </c>
    </row>
    <row r="484" customFormat="false" ht="15" hidden="false" customHeight="false" outlineLevel="0" collapsed="false">
      <c r="A484" s="8" t="s">
        <v>5224</v>
      </c>
      <c r="B484" s="10" t="str">
        <f aca="false">'Layout Mercado Libre'!C484</f>
        <v>Ferricol Hierro Aminoquelado Ácido Fólico 30 Tabletas</v>
      </c>
      <c r="C484" s="10" t="str">
        <f aca="false">IFERROR(LEFT('Layout Mercado Libre'!E484,FIND(" &gt; ",'Layout Mercado Libre'!E484)-1),"")</f>
        <v>Salud y Equipamiento Médico</v>
      </c>
      <c r="D484" s="12" t="n">
        <v>484.21</v>
      </c>
      <c r="E484" s="13" t="n">
        <f aca="false">D484+Parámetros!$B$5</f>
        <v>488.21</v>
      </c>
      <c r="F484" s="3" t="n">
        <f aca="false">IF(C484="",Parámetros!$B$9,IFERROR(VLOOKUP(C484,Parámetros!$A$20:$B$23,2,FALSE()),Parámetros!$B$9))</f>
        <v>0.14</v>
      </c>
      <c r="G484" s="13" t="n">
        <f aca="false">ROUNDUP((E484+Parámetros!$C$13)/(1-F484),0)</f>
        <v>597</v>
      </c>
      <c r="H484" s="13" t="n">
        <f aca="false">ROUNDUP((E484+Parámetros!$C$14)/(1-F484),0)</f>
        <v>603</v>
      </c>
      <c r="I484" s="13" t="n">
        <f aca="false">ROUNDUP((E484+Parámetros!$C$15)/(1-F484),0)</f>
        <v>611</v>
      </c>
      <c r="J484" s="13" t="n">
        <f aca="false">MAX(ROUNDUP((E484+Parámetros!$B$8)/(1-F484),0),Parámetros!$B$7)</f>
        <v>568</v>
      </c>
      <c r="K484" s="13" t="n">
        <f aca="false">IF(G484&lt;Parámetros!$B$13,G484,IF(H484&lt;Parámetros!$B$14,H484,IF(I484&lt;Parámetros!$B$15,I484,J484)))</f>
        <v>568</v>
      </c>
      <c r="L484" s="12"/>
      <c r="M484" s="12"/>
      <c r="N484" s="13" t="n">
        <f aca="false">IF(AND(ISNUMBER(M484),M484-Parámetros!$B$6&gt;=K484),M484-Parámetros!$B$6,K484)</f>
        <v>568</v>
      </c>
      <c r="O484" s="3" t="str">
        <f aca="false">IF(ISNUMBER(M484),N484/M484-1,"")</f>
        <v/>
      </c>
      <c r="P484" s="13" t="n">
        <f aca="false">VLOOKUP(N484,Parámetros!$A$13:$C$16,3,TRUE())</f>
        <v>0</v>
      </c>
      <c r="Q484" s="13" t="n">
        <f aca="false">IF(N484&gt;=Parámetros!$B$7,Parámetros!$B$8,0)</f>
        <v>0</v>
      </c>
      <c r="R484" s="13" t="n">
        <f aca="false">N484*(1-F484)-P484-Q484</f>
        <v>488.48</v>
      </c>
      <c r="S484" s="13" t="n">
        <f aca="false">R484-E484</f>
        <v>0.270000000000039</v>
      </c>
    </row>
    <row r="485" customFormat="false" ht="15" hidden="false" customHeight="false" outlineLevel="0" collapsed="false">
      <c r="A485" s="8" t="s">
        <v>5233</v>
      </c>
      <c r="B485" s="10" t="str">
        <f aca="false">'Layout Mercado Libre'!C485</f>
        <v>Clamoxin 12h Amoxicilina 875/125 mg 14 Tabletas</v>
      </c>
      <c r="C485" s="10" t="str">
        <f aca="false">IFERROR(LEFT('Layout Mercado Libre'!E485,FIND(" &gt; ",'Layout Mercado Libre'!E485)-1),"")</f>
        <v>Salud y Equipamiento Médico</v>
      </c>
      <c r="D485" s="12" t="n">
        <v>70.21</v>
      </c>
      <c r="E485" s="13" t="n">
        <f aca="false">D485+Parámetros!$B$5</f>
        <v>74.21</v>
      </c>
      <c r="F485" s="3" t="n">
        <f aca="false">IF(C485="",Parámetros!$B$9,IFERROR(VLOOKUP(C485,Parámetros!$A$20:$B$23,2,FALSE()),Parámetros!$B$9))</f>
        <v>0.14</v>
      </c>
      <c r="G485" s="13" t="n">
        <f aca="false">ROUNDUP((E485+Parámetros!$C$13)/(1-F485),0)</f>
        <v>116</v>
      </c>
      <c r="H485" s="13" t="n">
        <f aca="false">ROUNDUP((E485+Parámetros!$C$14)/(1-F485),0)</f>
        <v>122</v>
      </c>
      <c r="I485" s="13" t="n">
        <f aca="false">ROUNDUP((E485+Parámetros!$C$15)/(1-F485),0)</f>
        <v>130</v>
      </c>
      <c r="J485" s="13" t="n">
        <f aca="false">MAX(ROUNDUP((E485+Parámetros!$B$8)/(1-F485),0),Parámetros!$B$7)</f>
        <v>299</v>
      </c>
      <c r="K485" s="13" t="n">
        <f aca="false">IF(G485&lt;Parámetros!$B$13,G485,IF(H485&lt;Parámetros!$B$14,H485,IF(I485&lt;Parámetros!$B$15,I485,J485)))</f>
        <v>122</v>
      </c>
      <c r="L485" s="12"/>
      <c r="M485" s="12"/>
      <c r="N485" s="13" t="n">
        <f aca="false">IF(AND(ISNUMBER(M485),M485-Parámetros!$B$6&gt;=K485),M485-Parámetros!$B$6,K485)</f>
        <v>122</v>
      </c>
      <c r="O485" s="3" t="str">
        <f aca="false">IF(ISNUMBER(M485),N485/M485-1,"")</f>
        <v/>
      </c>
      <c r="P485" s="13" t="n">
        <f aca="false">VLOOKUP(N485,Parámetros!$A$13:$C$16,3,TRUE())</f>
        <v>30</v>
      </c>
      <c r="Q485" s="13" t="n">
        <f aca="false">IF(N485&gt;=Parámetros!$B$7,Parámetros!$B$8,0)</f>
        <v>0</v>
      </c>
      <c r="R485" s="13" t="n">
        <f aca="false">N485*(1-F485)-P485-Q485</f>
        <v>74.92</v>
      </c>
      <c r="S485" s="13" t="n">
        <f aca="false">R485-E485</f>
        <v>0.710000000000008</v>
      </c>
    </row>
    <row r="486" customFormat="false" ht="15" hidden="false" customHeight="false" outlineLevel="0" collapsed="false">
      <c r="A486" s="8" t="s">
        <v>5241</v>
      </c>
      <c r="B486" s="10" t="str">
        <f aca="false">'Layout Mercado Libre'!C486</f>
        <v>Graneodin F Flurbiprofeno 8.75 mg Miel Limón 16 Pastillas</v>
      </c>
      <c r="C486" s="10" t="str">
        <f aca="false">IFERROR(LEFT('Layout Mercado Libre'!E486,FIND(" &gt; ",'Layout Mercado Libre'!E486)-1),"")</f>
        <v>Salud y Equipamiento Médico</v>
      </c>
      <c r="D486" s="12" t="n">
        <v>124.8</v>
      </c>
      <c r="E486" s="13" t="n">
        <f aca="false">D486+Parámetros!$B$5</f>
        <v>128.8</v>
      </c>
      <c r="F486" s="3" t="n">
        <f aca="false">IF(C486="",Parámetros!$B$9,IFERROR(VLOOKUP(C486,Parámetros!$A$20:$B$23,2,FALSE()),Parámetros!$B$9))</f>
        <v>0.14</v>
      </c>
      <c r="G486" s="13" t="n">
        <f aca="false">ROUNDUP((E486+Parámetros!$C$13)/(1-F486),0)</f>
        <v>179</v>
      </c>
      <c r="H486" s="13" t="n">
        <f aca="false">ROUNDUP((E486+Parámetros!$C$14)/(1-F486),0)</f>
        <v>185</v>
      </c>
      <c r="I486" s="13" t="n">
        <f aca="false">ROUNDUP((E486+Parámetros!$C$15)/(1-F486),0)</f>
        <v>193</v>
      </c>
      <c r="J486" s="13" t="n">
        <f aca="false">MAX(ROUNDUP((E486+Parámetros!$B$8)/(1-F486),0),Parámetros!$B$7)</f>
        <v>299</v>
      </c>
      <c r="K486" s="13" t="n">
        <f aca="false">IF(G486&lt;Parámetros!$B$13,G486,IF(H486&lt;Parámetros!$B$14,H486,IF(I486&lt;Parámetros!$B$15,I486,J486)))</f>
        <v>193</v>
      </c>
      <c r="L486" s="12"/>
      <c r="M486" s="12"/>
      <c r="N486" s="13" t="n">
        <f aca="false">IF(AND(ISNUMBER(M486),M486-Parámetros!$B$6&gt;=K486),M486-Parámetros!$B$6,K486)</f>
        <v>193</v>
      </c>
      <c r="O486" s="3" t="str">
        <f aca="false">IF(ISNUMBER(M486),N486/M486-1,"")</f>
        <v/>
      </c>
      <c r="P486" s="13" t="n">
        <f aca="false">VLOOKUP(N486,Parámetros!$A$13:$C$16,3,TRUE())</f>
        <v>37</v>
      </c>
      <c r="Q486" s="13" t="n">
        <f aca="false">IF(N486&gt;=Parámetros!$B$7,Parámetros!$B$8,0)</f>
        <v>0</v>
      </c>
      <c r="R486" s="13" t="n">
        <f aca="false">N486*(1-F486)-P486-Q486</f>
        <v>128.98</v>
      </c>
      <c r="S486" s="13" t="n">
        <f aca="false">R486-E486</f>
        <v>0.179999999999978</v>
      </c>
    </row>
    <row r="487" customFormat="false" ht="15" hidden="false" customHeight="false" outlineLevel="0" collapsed="false">
      <c r="A487" s="8" t="s">
        <v>5254</v>
      </c>
      <c r="B487" s="10" t="str">
        <f aca="false">'Layout Mercado Libre'!C487</f>
        <v>Amoxil Amoxicilina 500 mg 12 Cápsulas</v>
      </c>
      <c r="C487" s="10" t="str">
        <f aca="false">IFERROR(LEFT('Layout Mercado Libre'!E487,FIND(" &gt; ",'Layout Mercado Libre'!E487)-1),"")</f>
        <v>Salud y Equipamiento Médico</v>
      </c>
      <c r="D487" s="12" t="n">
        <v>169.84</v>
      </c>
      <c r="E487" s="13" t="n">
        <f aca="false">D487+Parámetros!$B$5</f>
        <v>173.84</v>
      </c>
      <c r="F487" s="3" t="n">
        <f aca="false">IF(C487="",Parámetros!$B$9,IFERROR(VLOOKUP(C487,Parámetros!$A$20:$B$23,2,FALSE()),Parámetros!$B$9))</f>
        <v>0.14</v>
      </c>
      <c r="G487" s="13" t="n">
        <f aca="false">ROUNDUP((E487+Parámetros!$C$13)/(1-F487),0)</f>
        <v>232</v>
      </c>
      <c r="H487" s="13" t="n">
        <f aca="false">ROUNDUP((E487+Parámetros!$C$14)/(1-F487),0)</f>
        <v>238</v>
      </c>
      <c r="I487" s="13" t="n">
        <f aca="false">ROUNDUP((E487+Parámetros!$C$15)/(1-F487),0)</f>
        <v>246</v>
      </c>
      <c r="J487" s="13" t="n">
        <f aca="false">MAX(ROUNDUP((E487+Parámetros!$B$8)/(1-F487),0),Parámetros!$B$7)</f>
        <v>299</v>
      </c>
      <c r="K487" s="13" t="n">
        <f aca="false">IF(G487&lt;Parámetros!$B$13,G487,IF(H487&lt;Parámetros!$B$14,H487,IF(I487&lt;Parámetros!$B$15,I487,J487)))</f>
        <v>246</v>
      </c>
      <c r="L487" s="12"/>
      <c r="M487" s="12"/>
      <c r="N487" s="13" t="n">
        <f aca="false">IF(AND(ISNUMBER(M487),M487-Parámetros!$B$6&gt;=K487),M487-Parámetros!$B$6,K487)</f>
        <v>246</v>
      </c>
      <c r="O487" s="3" t="str">
        <f aca="false">IF(ISNUMBER(M487),N487/M487-1,"")</f>
        <v/>
      </c>
      <c r="P487" s="13" t="n">
        <f aca="false">VLOOKUP(N487,Parámetros!$A$13:$C$16,3,TRUE())</f>
        <v>37</v>
      </c>
      <c r="Q487" s="13" t="n">
        <f aca="false">IF(N487&gt;=Parámetros!$B$7,Parámetros!$B$8,0)</f>
        <v>0</v>
      </c>
      <c r="R487" s="13" t="n">
        <f aca="false">N487*(1-F487)-P487-Q487</f>
        <v>174.56</v>
      </c>
      <c r="S487" s="13" t="n">
        <f aca="false">R487-E487</f>
        <v>0.719999999999999</v>
      </c>
    </row>
    <row r="488" customFormat="false" ht="15" hidden="false" customHeight="false" outlineLevel="0" collapsed="false">
      <c r="A488" s="8" t="s">
        <v>5261</v>
      </c>
      <c r="B488" s="10" t="str">
        <f aca="false">'Layout Mercado Libre'!C488</f>
        <v>Tabcin 500 mg Efervescente Antigripal 12 Tabletas</v>
      </c>
      <c r="C488" s="10" t="str">
        <f aca="false">IFERROR(LEFT('Layout Mercado Libre'!E488,FIND(" &gt; ",'Layout Mercado Libre'!E488)-1),"")</f>
        <v>Salud y Equipamiento Médico</v>
      </c>
      <c r="D488" s="12" t="n">
        <v>46.01</v>
      </c>
      <c r="E488" s="13" t="n">
        <f aca="false">D488+Parámetros!$B$5</f>
        <v>50.01</v>
      </c>
      <c r="F488" s="3" t="n">
        <f aca="false">IF(C488="",Parámetros!$B$9,IFERROR(VLOOKUP(C488,Parámetros!$A$20:$B$23,2,FALSE()),Parámetros!$B$9))</f>
        <v>0.14</v>
      </c>
      <c r="G488" s="13" t="n">
        <f aca="false">ROUNDUP((E488+Parámetros!$C$13)/(1-F488),0)</f>
        <v>88</v>
      </c>
      <c r="H488" s="13" t="n">
        <f aca="false">ROUNDUP((E488+Parámetros!$C$14)/(1-F488),0)</f>
        <v>94</v>
      </c>
      <c r="I488" s="13" t="n">
        <f aca="false">ROUNDUP((E488+Parámetros!$C$15)/(1-F488),0)</f>
        <v>102</v>
      </c>
      <c r="J488" s="13" t="n">
        <f aca="false">MAX(ROUNDUP((E488+Parámetros!$B$8)/(1-F488),0),Parámetros!$B$7)</f>
        <v>299</v>
      </c>
      <c r="K488" s="13" t="n">
        <f aca="false">IF(G488&lt;Parámetros!$B$13,G488,IF(H488&lt;Parámetros!$B$14,H488,IF(I488&lt;Parámetros!$B$15,I488,J488)))</f>
        <v>88</v>
      </c>
      <c r="L488" s="12"/>
      <c r="M488" s="12"/>
      <c r="N488" s="13" t="n">
        <f aca="false">IF(AND(ISNUMBER(M488),M488-Parámetros!$B$6&gt;=K488),M488-Parámetros!$B$6,K488)</f>
        <v>88</v>
      </c>
      <c r="O488" s="3" t="str">
        <f aca="false">IF(ISNUMBER(M488),N488/M488-1,"")</f>
        <v/>
      </c>
      <c r="P488" s="13" t="n">
        <f aca="false">VLOOKUP(N488,Parámetros!$A$13:$C$16,3,TRUE())</f>
        <v>25</v>
      </c>
      <c r="Q488" s="13" t="n">
        <f aca="false">IF(N488&gt;=Parámetros!$B$7,Parámetros!$B$8,0)</f>
        <v>0</v>
      </c>
      <c r="R488" s="13" t="n">
        <f aca="false">N488*(1-F488)-P488-Q488</f>
        <v>50.68</v>
      </c>
      <c r="S488" s="13" t="n">
        <f aca="false">R488-E488</f>
        <v>0.669999999999995</v>
      </c>
    </row>
    <row r="489" customFormat="false" ht="15" hidden="false" customHeight="false" outlineLevel="0" collapsed="false">
      <c r="A489" s="8" t="s">
        <v>5270</v>
      </c>
      <c r="B489" s="10" t="str">
        <f aca="false">'Layout Mercado Libre'!C489</f>
        <v>Afrin No Drip Congestión Severa Oximetazolina 15 ml</v>
      </c>
      <c r="C489" s="10" t="str">
        <f aca="false">IFERROR(LEFT('Layout Mercado Libre'!E489,FIND(" &gt; ",'Layout Mercado Libre'!E489)-1),"")</f>
        <v>Salud y Equipamiento Médico</v>
      </c>
      <c r="D489" s="12" t="n">
        <v>115.52</v>
      </c>
      <c r="E489" s="13" t="n">
        <f aca="false">D489+Parámetros!$B$5</f>
        <v>119.52</v>
      </c>
      <c r="F489" s="3" t="n">
        <f aca="false">IF(C489="",Parámetros!$B$9,IFERROR(VLOOKUP(C489,Parámetros!$A$20:$B$23,2,FALSE()),Parámetros!$B$9))</f>
        <v>0.14</v>
      </c>
      <c r="G489" s="13" t="n">
        <f aca="false">ROUNDUP((E489+Parámetros!$C$13)/(1-F489),0)</f>
        <v>169</v>
      </c>
      <c r="H489" s="13" t="n">
        <f aca="false">ROUNDUP((E489+Parámetros!$C$14)/(1-F489),0)</f>
        <v>174</v>
      </c>
      <c r="I489" s="13" t="n">
        <f aca="false">ROUNDUP((E489+Parámetros!$C$15)/(1-F489),0)</f>
        <v>182</v>
      </c>
      <c r="J489" s="13" t="n">
        <f aca="false">MAX(ROUNDUP((E489+Parámetros!$B$8)/(1-F489),0),Parámetros!$B$7)</f>
        <v>299</v>
      </c>
      <c r="K489" s="13" t="n">
        <f aca="false">IF(G489&lt;Parámetros!$B$13,G489,IF(H489&lt;Parámetros!$B$14,H489,IF(I489&lt;Parámetros!$B$15,I489,J489)))</f>
        <v>182</v>
      </c>
      <c r="L489" s="12"/>
      <c r="M489" s="12"/>
      <c r="N489" s="13" t="n">
        <f aca="false">IF(AND(ISNUMBER(M489),M489-Parámetros!$B$6&gt;=K489),M489-Parámetros!$B$6,K489)</f>
        <v>182</v>
      </c>
      <c r="O489" s="3" t="str">
        <f aca="false">IF(ISNUMBER(M489),N489/M489-1,"")</f>
        <v/>
      </c>
      <c r="P489" s="13" t="n">
        <f aca="false">VLOOKUP(N489,Parámetros!$A$13:$C$16,3,TRUE())</f>
        <v>37</v>
      </c>
      <c r="Q489" s="13" t="n">
        <f aca="false">IF(N489&gt;=Parámetros!$B$7,Parámetros!$B$8,0)</f>
        <v>0</v>
      </c>
      <c r="R489" s="13" t="n">
        <f aca="false">N489*(1-F489)-P489-Q489</f>
        <v>119.52</v>
      </c>
      <c r="S489" s="13" t="n">
        <f aca="false">R489-E489</f>
        <v>0</v>
      </c>
    </row>
    <row r="490" customFormat="false" ht="15" hidden="false" customHeight="false" outlineLevel="0" collapsed="false">
      <c r="A490" s="8" t="s">
        <v>5280</v>
      </c>
      <c r="B490" s="10" t="str">
        <f aca="false">'Layout Mercado Libre'!C490</f>
        <v>Adel Claritromicina 500 mg 10 Tabletas</v>
      </c>
      <c r="C490" s="10" t="str">
        <f aca="false">IFERROR(LEFT('Layout Mercado Libre'!E490,FIND(" &gt; ",'Layout Mercado Libre'!E490)-1),"")</f>
        <v>Salud y Equipamiento Médico</v>
      </c>
      <c r="D490" s="12" t="n">
        <v>634.4</v>
      </c>
      <c r="E490" s="13" t="n">
        <f aca="false">D490+Parámetros!$B$5</f>
        <v>638.4</v>
      </c>
      <c r="F490" s="3" t="n">
        <f aca="false">IF(C490="",Parámetros!$B$9,IFERROR(VLOOKUP(C490,Parámetros!$A$20:$B$23,2,FALSE()),Parámetros!$B$9))</f>
        <v>0.14</v>
      </c>
      <c r="G490" s="13" t="n">
        <f aca="false">ROUNDUP((E490+Parámetros!$C$13)/(1-F490),0)</f>
        <v>772</v>
      </c>
      <c r="H490" s="13" t="n">
        <f aca="false">ROUNDUP((E490+Parámetros!$C$14)/(1-F490),0)</f>
        <v>778</v>
      </c>
      <c r="I490" s="13" t="n">
        <f aca="false">ROUNDUP((E490+Parámetros!$C$15)/(1-F490),0)</f>
        <v>786</v>
      </c>
      <c r="J490" s="13" t="n">
        <f aca="false">MAX(ROUNDUP((E490+Parámetros!$B$8)/(1-F490),0),Parámetros!$B$7)</f>
        <v>743</v>
      </c>
      <c r="K490" s="13" t="n">
        <f aca="false">IF(G490&lt;Parámetros!$B$13,G490,IF(H490&lt;Parámetros!$B$14,H490,IF(I490&lt;Parámetros!$B$15,I490,J490)))</f>
        <v>743</v>
      </c>
      <c r="L490" s="12"/>
      <c r="M490" s="12"/>
      <c r="N490" s="13" t="n">
        <f aca="false">IF(AND(ISNUMBER(M490),M490-Parámetros!$B$6&gt;=K490),M490-Parámetros!$B$6,K490)</f>
        <v>743</v>
      </c>
      <c r="O490" s="3" t="str">
        <f aca="false">IF(ISNUMBER(M490),N490/M490-1,"")</f>
        <v/>
      </c>
      <c r="P490" s="13" t="n">
        <f aca="false">VLOOKUP(N490,Parámetros!$A$13:$C$16,3,TRUE())</f>
        <v>0</v>
      </c>
      <c r="Q490" s="13" t="n">
        <f aca="false">IF(N490&gt;=Parámetros!$B$7,Parámetros!$B$8,0)</f>
        <v>0</v>
      </c>
      <c r="R490" s="13" t="n">
        <f aca="false">N490*(1-F490)-P490-Q490</f>
        <v>638.98</v>
      </c>
      <c r="S490" s="13" t="n">
        <f aca="false">R490-E490</f>
        <v>0.580000000000041</v>
      </c>
    </row>
    <row r="491" customFormat="false" ht="15" hidden="false" customHeight="false" outlineLevel="0" collapsed="false">
      <c r="A491" s="8" t="s">
        <v>5288</v>
      </c>
      <c r="B491" s="10" t="str">
        <f aca="false">'Layout Mercado Libre'!C491</f>
        <v>Jarsix Loratadina Betametasona Solución 100/5 mg 60 ml</v>
      </c>
      <c r="C491" s="10" t="str">
        <f aca="false">IFERROR(LEFT('Layout Mercado Libre'!E491,FIND(" &gt; ",'Layout Mercado Libre'!E491)-1),"")</f>
        <v>Salud y Equipamiento Médico</v>
      </c>
      <c r="D491" s="12" t="n">
        <v>359.9</v>
      </c>
      <c r="E491" s="13" t="n">
        <f aca="false">D491+Parámetros!$B$5</f>
        <v>363.9</v>
      </c>
      <c r="F491" s="3" t="n">
        <f aca="false">IF(C491="",Parámetros!$B$9,IFERROR(VLOOKUP(C491,Parámetros!$A$20:$B$23,2,FALSE()),Parámetros!$B$9))</f>
        <v>0.14</v>
      </c>
      <c r="G491" s="13" t="n">
        <f aca="false">ROUNDUP((E491+Parámetros!$C$13)/(1-F491),0)</f>
        <v>453</v>
      </c>
      <c r="H491" s="13" t="n">
        <f aca="false">ROUNDUP((E491+Parámetros!$C$14)/(1-F491),0)</f>
        <v>459</v>
      </c>
      <c r="I491" s="13" t="n">
        <f aca="false">ROUNDUP((E491+Parámetros!$C$15)/(1-F491),0)</f>
        <v>467</v>
      </c>
      <c r="J491" s="13" t="n">
        <f aca="false">MAX(ROUNDUP((E491+Parámetros!$B$8)/(1-F491),0),Parámetros!$B$7)</f>
        <v>424</v>
      </c>
      <c r="K491" s="13" t="n">
        <f aca="false">IF(G491&lt;Parámetros!$B$13,G491,IF(H491&lt;Parámetros!$B$14,H491,IF(I491&lt;Parámetros!$B$15,I491,J491)))</f>
        <v>424</v>
      </c>
      <c r="L491" s="12"/>
      <c r="M491" s="12"/>
      <c r="N491" s="13" t="n">
        <f aca="false">IF(AND(ISNUMBER(M491),M491-Parámetros!$B$6&gt;=K491),M491-Parámetros!$B$6,K491)</f>
        <v>424</v>
      </c>
      <c r="O491" s="3" t="str">
        <f aca="false">IF(ISNUMBER(M491),N491/M491-1,"")</f>
        <v/>
      </c>
      <c r="P491" s="13" t="n">
        <f aca="false">VLOOKUP(N491,Parámetros!$A$13:$C$16,3,TRUE())</f>
        <v>0</v>
      </c>
      <c r="Q491" s="13" t="n">
        <f aca="false">IF(N491&gt;=Parámetros!$B$7,Parámetros!$B$8,0)</f>
        <v>0</v>
      </c>
      <c r="R491" s="13" t="n">
        <f aca="false">N491*(1-F491)-P491-Q491</f>
        <v>364.64</v>
      </c>
      <c r="S491" s="13" t="n">
        <f aca="false">R491-E491</f>
        <v>0.740000000000009</v>
      </c>
    </row>
    <row r="492" customFormat="false" ht="15" hidden="false" customHeight="false" outlineLevel="0" collapsed="false">
      <c r="A492" s="8" t="s">
        <v>5299</v>
      </c>
      <c r="B492" s="10" t="str">
        <f aca="false">'Layout Mercado Libre'!C492</f>
        <v>Postinor Unidosis Levonorgestrel 1.5 mg 1 Tableta</v>
      </c>
      <c r="C492" s="10" t="str">
        <f aca="false">IFERROR(LEFT('Layout Mercado Libre'!E492,FIND(" &gt; ",'Layout Mercado Libre'!E492)-1),"")</f>
        <v>Salud y Equipamiento Médico</v>
      </c>
      <c r="D492" s="12" t="n">
        <v>37.5</v>
      </c>
      <c r="E492" s="13" t="n">
        <f aca="false">D492+Parámetros!$B$5</f>
        <v>41.5</v>
      </c>
      <c r="F492" s="3" t="n">
        <f aca="false">IF(C492="",Parámetros!$B$9,IFERROR(VLOOKUP(C492,Parámetros!$A$20:$B$23,2,FALSE()),Parámetros!$B$9))</f>
        <v>0.14</v>
      </c>
      <c r="G492" s="13" t="n">
        <f aca="false">ROUNDUP((E492+Parámetros!$C$13)/(1-F492),0)</f>
        <v>78</v>
      </c>
      <c r="H492" s="13" t="n">
        <f aca="false">ROUNDUP((E492+Parámetros!$C$14)/(1-F492),0)</f>
        <v>84</v>
      </c>
      <c r="I492" s="13" t="n">
        <f aca="false">ROUNDUP((E492+Parámetros!$C$15)/(1-F492),0)</f>
        <v>92</v>
      </c>
      <c r="J492" s="13" t="n">
        <f aca="false">MAX(ROUNDUP((E492+Parámetros!$B$8)/(1-F492),0),Parámetros!$B$7)</f>
        <v>299</v>
      </c>
      <c r="K492" s="13" t="n">
        <f aca="false">IF(G492&lt;Parámetros!$B$13,G492,IF(H492&lt;Parámetros!$B$14,H492,IF(I492&lt;Parámetros!$B$15,I492,J492)))</f>
        <v>78</v>
      </c>
      <c r="L492" s="12"/>
      <c r="M492" s="12"/>
      <c r="N492" s="13" t="n">
        <f aca="false">IF(AND(ISNUMBER(M492),M492-Parámetros!$B$6&gt;=K492),M492-Parámetros!$B$6,K492)</f>
        <v>78</v>
      </c>
      <c r="O492" s="3" t="str">
        <f aca="false">IF(ISNUMBER(M492),N492/M492-1,"")</f>
        <v/>
      </c>
      <c r="P492" s="13" t="n">
        <f aca="false">VLOOKUP(N492,Parámetros!$A$13:$C$16,3,TRUE())</f>
        <v>25</v>
      </c>
      <c r="Q492" s="13" t="n">
        <f aca="false">IF(N492&gt;=Parámetros!$B$7,Parámetros!$B$8,0)</f>
        <v>0</v>
      </c>
      <c r="R492" s="13" t="n">
        <f aca="false">N492*(1-F492)-P492-Q492</f>
        <v>42.08</v>
      </c>
      <c r="S492" s="13" t="n">
        <f aca="false">R492-E492</f>
        <v>0.579999999999998</v>
      </c>
    </row>
    <row r="493" customFormat="false" ht="15" hidden="false" customHeight="false" outlineLevel="0" collapsed="false">
      <c r="A493" s="8" t="s">
        <v>5308</v>
      </c>
      <c r="B493" s="10" t="str">
        <f aca="false">'Layout Mercado Libre'!C493</f>
        <v>Herklin Clásico Shampoo Anti Piojos Fenotrina 0.2% 60 ml</v>
      </c>
      <c r="C493" s="10" t="str">
        <f aca="false">IFERROR(LEFT('Layout Mercado Libre'!E493,FIND(" &gt; ",'Layout Mercado Libre'!E493)-1),"")</f>
        <v>Salud y Equipamiento Médico</v>
      </c>
      <c r="D493" s="12" t="n">
        <v>77.55</v>
      </c>
      <c r="E493" s="13" t="n">
        <f aca="false">D493+Parámetros!$B$5</f>
        <v>81.55</v>
      </c>
      <c r="F493" s="3" t="n">
        <f aca="false">IF(C493="",Parámetros!$B$9,IFERROR(VLOOKUP(C493,Parámetros!$A$20:$B$23,2,FALSE()),Parámetros!$B$9))</f>
        <v>0.14</v>
      </c>
      <c r="G493" s="13" t="n">
        <f aca="false">ROUNDUP((E493+Parámetros!$C$13)/(1-F493),0)</f>
        <v>124</v>
      </c>
      <c r="H493" s="13" t="n">
        <f aca="false">ROUNDUP((E493+Parámetros!$C$14)/(1-F493),0)</f>
        <v>130</v>
      </c>
      <c r="I493" s="13" t="n">
        <f aca="false">ROUNDUP((E493+Parámetros!$C$15)/(1-F493),0)</f>
        <v>138</v>
      </c>
      <c r="J493" s="13" t="n">
        <f aca="false">MAX(ROUNDUP((E493+Parámetros!$B$8)/(1-F493),0),Parámetros!$B$7)</f>
        <v>299</v>
      </c>
      <c r="K493" s="13" t="n">
        <f aca="false">IF(G493&lt;Parámetros!$B$13,G493,IF(H493&lt;Parámetros!$B$14,H493,IF(I493&lt;Parámetros!$B$15,I493,J493)))</f>
        <v>130</v>
      </c>
      <c r="L493" s="12"/>
      <c r="M493" s="12"/>
      <c r="N493" s="13" t="n">
        <f aca="false">IF(AND(ISNUMBER(M493),M493-Parámetros!$B$6&gt;=K493),M493-Parámetros!$B$6,K493)</f>
        <v>130</v>
      </c>
      <c r="O493" s="3" t="str">
        <f aca="false">IF(ISNUMBER(M493),N493/M493-1,"")</f>
        <v/>
      </c>
      <c r="P493" s="13" t="n">
        <f aca="false">VLOOKUP(N493,Parámetros!$A$13:$C$16,3,TRUE())</f>
        <v>30</v>
      </c>
      <c r="Q493" s="13" t="n">
        <f aca="false">IF(N493&gt;=Parámetros!$B$7,Parámetros!$B$8,0)</f>
        <v>0</v>
      </c>
      <c r="R493" s="13" t="n">
        <f aca="false">N493*(1-F493)-P493-Q493</f>
        <v>81.8</v>
      </c>
      <c r="S493" s="13" t="n">
        <f aca="false">R493-E493</f>
        <v>0.25</v>
      </c>
    </row>
    <row r="494" customFormat="false" ht="15" hidden="false" customHeight="false" outlineLevel="0" collapsed="false">
      <c r="A494" s="8" t="s">
        <v>5320</v>
      </c>
      <c r="B494" s="10" t="str">
        <f aca="false">'Layout Mercado Libre'!C494</f>
        <v>Stadium Dexketoprofeno 25 mg 10 Tabletas</v>
      </c>
      <c r="C494" s="10" t="str">
        <f aca="false">IFERROR(LEFT('Layout Mercado Libre'!E494,FIND(" &gt; ",'Layout Mercado Libre'!E494)-1),"")</f>
        <v>Salud y Equipamiento Médico</v>
      </c>
      <c r="D494" s="12" t="n">
        <v>379</v>
      </c>
      <c r="E494" s="13" t="n">
        <f aca="false">D494+Parámetros!$B$5</f>
        <v>383</v>
      </c>
      <c r="F494" s="3" t="n">
        <f aca="false">IF(C494="",Parámetros!$B$9,IFERROR(VLOOKUP(C494,Parámetros!$A$20:$B$23,2,FALSE()),Parámetros!$B$9))</f>
        <v>0.14</v>
      </c>
      <c r="G494" s="13" t="n">
        <f aca="false">ROUNDUP((E494+Parámetros!$C$13)/(1-F494),0)</f>
        <v>475</v>
      </c>
      <c r="H494" s="13" t="n">
        <f aca="false">ROUNDUP((E494+Parámetros!$C$14)/(1-F494),0)</f>
        <v>481</v>
      </c>
      <c r="I494" s="13" t="n">
        <f aca="false">ROUNDUP((E494+Parámetros!$C$15)/(1-F494),0)</f>
        <v>489</v>
      </c>
      <c r="J494" s="13" t="n">
        <f aca="false">MAX(ROUNDUP((E494+Parámetros!$B$8)/(1-F494),0),Parámetros!$B$7)</f>
        <v>446</v>
      </c>
      <c r="K494" s="13" t="n">
        <f aca="false">IF(G494&lt;Parámetros!$B$13,G494,IF(H494&lt;Parámetros!$B$14,H494,IF(I494&lt;Parámetros!$B$15,I494,J494)))</f>
        <v>446</v>
      </c>
      <c r="L494" s="12"/>
      <c r="M494" s="12"/>
      <c r="N494" s="13" t="n">
        <f aca="false">IF(AND(ISNUMBER(M494),M494-Parámetros!$B$6&gt;=K494),M494-Parámetros!$B$6,K494)</f>
        <v>446</v>
      </c>
      <c r="O494" s="3" t="str">
        <f aca="false">IF(ISNUMBER(M494),N494/M494-1,"")</f>
        <v/>
      </c>
      <c r="P494" s="13" t="n">
        <f aca="false">VLOOKUP(N494,Parámetros!$A$13:$C$16,3,TRUE())</f>
        <v>0</v>
      </c>
      <c r="Q494" s="13" t="n">
        <f aca="false">IF(N494&gt;=Parámetros!$B$7,Parámetros!$B$8,0)</f>
        <v>0</v>
      </c>
      <c r="R494" s="13" t="n">
        <f aca="false">N494*(1-F494)-P494-Q494</f>
        <v>383.56</v>
      </c>
      <c r="S494" s="13" t="n">
        <f aca="false">R494-E494</f>
        <v>0.560000000000002</v>
      </c>
    </row>
    <row r="495" customFormat="false" ht="15" hidden="false" customHeight="false" outlineLevel="0" collapsed="false">
      <c r="A495" s="8" t="s">
        <v>5329</v>
      </c>
      <c r="B495" s="10" t="str">
        <f aca="false">'Layout Mercado Libre'!C495</f>
        <v>Alka-Seltzer Boost 10 Tabletas Efervescentes</v>
      </c>
      <c r="C495" s="10" t="str">
        <f aca="false">IFERROR(LEFT('Layout Mercado Libre'!E495,FIND(" &gt; ",'Layout Mercado Libre'!E495)-1),"")</f>
        <v>Salud y Equipamiento Médico</v>
      </c>
      <c r="D495" s="12" t="n">
        <v>46.26</v>
      </c>
      <c r="E495" s="13" t="n">
        <f aca="false">D495+Parámetros!$B$5</f>
        <v>50.26</v>
      </c>
      <c r="F495" s="3" t="n">
        <f aca="false">IF(C495="",Parámetros!$B$9,IFERROR(VLOOKUP(C495,Parámetros!$A$20:$B$23,2,FALSE()),Parámetros!$B$9))</f>
        <v>0.14</v>
      </c>
      <c r="G495" s="13" t="n">
        <f aca="false">ROUNDUP((E495+Parámetros!$C$13)/(1-F495),0)</f>
        <v>88</v>
      </c>
      <c r="H495" s="13" t="n">
        <f aca="false">ROUNDUP((E495+Parámetros!$C$14)/(1-F495),0)</f>
        <v>94</v>
      </c>
      <c r="I495" s="13" t="n">
        <f aca="false">ROUNDUP((E495+Parámetros!$C$15)/(1-F495),0)</f>
        <v>102</v>
      </c>
      <c r="J495" s="13" t="n">
        <f aca="false">MAX(ROUNDUP((E495+Parámetros!$B$8)/(1-F495),0),Parámetros!$B$7)</f>
        <v>299</v>
      </c>
      <c r="K495" s="13" t="n">
        <f aca="false">IF(G495&lt;Parámetros!$B$13,G495,IF(H495&lt;Parámetros!$B$14,H495,IF(I495&lt;Parámetros!$B$15,I495,J495)))</f>
        <v>88</v>
      </c>
      <c r="L495" s="12"/>
      <c r="M495" s="12"/>
      <c r="N495" s="13" t="n">
        <f aca="false">IF(AND(ISNUMBER(M495),M495-Parámetros!$B$6&gt;=K495),M495-Parámetros!$B$6,K495)</f>
        <v>88</v>
      </c>
      <c r="O495" s="3" t="str">
        <f aca="false">IF(ISNUMBER(M495),N495/M495-1,"")</f>
        <v/>
      </c>
      <c r="P495" s="13" t="n">
        <f aca="false">VLOOKUP(N495,Parámetros!$A$13:$C$16,3,TRUE())</f>
        <v>25</v>
      </c>
      <c r="Q495" s="13" t="n">
        <f aca="false">IF(N495&gt;=Parámetros!$B$7,Parámetros!$B$8,0)</f>
        <v>0</v>
      </c>
      <c r="R495" s="13" t="n">
        <f aca="false">N495*(1-F495)-P495-Q495</f>
        <v>50.68</v>
      </c>
      <c r="S495" s="13" t="n">
        <f aca="false">R495-E495</f>
        <v>0.419999999999995</v>
      </c>
    </row>
    <row r="496" customFormat="false" ht="15" hidden="false" customHeight="false" outlineLevel="0" collapsed="false">
      <c r="A496" s="8" t="s">
        <v>5341</v>
      </c>
      <c r="B496" s="10" t="str">
        <f aca="false">'Layout Mercado Libre'!C496</f>
        <v>Gel Fijador Xtreme Professional Transparente 250 g</v>
      </c>
      <c r="C496" s="10" t="str">
        <f aca="false">IFERROR(LEFT('Layout Mercado Libre'!E496,FIND(" &gt; ",'Layout Mercado Libre'!E496)-1),"")</f>
        <v>Belleza y Cuidado Personal</v>
      </c>
      <c r="D496" s="12" t="n">
        <v>20.95</v>
      </c>
      <c r="E496" s="13" t="n">
        <f aca="false">D496+Parámetros!$B$5</f>
        <v>24.95</v>
      </c>
      <c r="F496" s="3" t="n">
        <f aca="false">IF(C496="",Parámetros!$B$9,IFERROR(VLOOKUP(C496,Parámetros!$A$20:$B$23,2,FALSE()),Parámetros!$B$9))</f>
        <v>0.14</v>
      </c>
      <c r="G496" s="13" t="n">
        <f aca="false">ROUNDUP((E496+Parámetros!$C$13)/(1-F496),0)</f>
        <v>59</v>
      </c>
      <c r="H496" s="13" t="n">
        <f aca="false">ROUNDUP((E496+Parámetros!$C$14)/(1-F496),0)</f>
        <v>64</v>
      </c>
      <c r="I496" s="13" t="n">
        <f aca="false">ROUNDUP((E496+Parámetros!$C$15)/(1-F496),0)</f>
        <v>73</v>
      </c>
      <c r="J496" s="13" t="n">
        <f aca="false">MAX(ROUNDUP((E496+Parámetros!$B$8)/(1-F496),0),Parámetros!$B$7)</f>
        <v>299</v>
      </c>
      <c r="K496" s="13" t="n">
        <f aca="false">IF(G496&lt;Parámetros!$B$13,G496,IF(H496&lt;Parámetros!$B$14,H496,IF(I496&lt;Parámetros!$B$15,I496,J496)))</f>
        <v>59</v>
      </c>
      <c r="L496" s="12"/>
      <c r="M496" s="12"/>
      <c r="N496" s="13" t="n">
        <f aca="false">IF(AND(ISNUMBER(M496),M496-Parámetros!$B$6&gt;=K496),M496-Parámetros!$B$6,K496)</f>
        <v>59</v>
      </c>
      <c r="O496" s="3" t="str">
        <f aca="false">IF(ISNUMBER(M496),N496/M496-1,"")</f>
        <v/>
      </c>
      <c r="P496" s="13" t="n">
        <f aca="false">VLOOKUP(N496,Parámetros!$A$13:$C$16,3,TRUE())</f>
        <v>25</v>
      </c>
      <c r="Q496" s="13" t="n">
        <f aca="false">IF(N496&gt;=Parámetros!$B$7,Parámetros!$B$8,0)</f>
        <v>0</v>
      </c>
      <c r="R496" s="13" t="n">
        <f aca="false">N496*(1-F496)-P496-Q496</f>
        <v>25.74</v>
      </c>
      <c r="S496" s="13" t="n">
        <f aca="false">R496-E496</f>
        <v>0.790000000000003</v>
      </c>
    </row>
    <row r="497" customFormat="false" ht="15" hidden="false" customHeight="false" outlineLevel="0" collapsed="false">
      <c r="A497" s="8" t="s">
        <v>5353</v>
      </c>
      <c r="B497" s="10" t="str">
        <f aca="false">'Layout Mercado Libre'!C497</f>
        <v>Crema Teatrical Rosas y Lanolina 400 g</v>
      </c>
      <c r="C497" s="10" t="str">
        <f aca="false">IFERROR(LEFT('Layout Mercado Libre'!E497,FIND(" &gt; ",'Layout Mercado Libre'!E497)-1),"")</f>
        <v>Belleza y Cuidado Personal</v>
      </c>
      <c r="D497" s="12" t="n">
        <v>74</v>
      </c>
      <c r="E497" s="13" t="n">
        <f aca="false">D497+Parámetros!$B$5</f>
        <v>78</v>
      </c>
      <c r="F497" s="3" t="n">
        <f aca="false">IF(C497="",Parámetros!$B$9,IFERROR(VLOOKUP(C497,Parámetros!$A$20:$B$23,2,FALSE()),Parámetros!$B$9))</f>
        <v>0.14</v>
      </c>
      <c r="G497" s="13" t="n">
        <f aca="false">ROUNDUP((E497+Parámetros!$C$13)/(1-F497),0)</f>
        <v>120</v>
      </c>
      <c r="H497" s="13" t="n">
        <f aca="false">ROUNDUP((E497+Parámetros!$C$14)/(1-F497),0)</f>
        <v>126</v>
      </c>
      <c r="I497" s="13" t="n">
        <f aca="false">ROUNDUP((E497+Parámetros!$C$15)/(1-F497),0)</f>
        <v>134</v>
      </c>
      <c r="J497" s="13" t="n">
        <f aca="false">MAX(ROUNDUP((E497+Parámetros!$B$8)/(1-F497),0),Parámetros!$B$7)</f>
        <v>299</v>
      </c>
      <c r="K497" s="13" t="n">
        <f aca="false">IF(G497&lt;Parámetros!$B$13,G497,IF(H497&lt;Parámetros!$B$14,H497,IF(I497&lt;Parámetros!$B$15,I497,J497)))</f>
        <v>126</v>
      </c>
      <c r="L497" s="12"/>
      <c r="M497" s="12"/>
      <c r="N497" s="13" t="n">
        <f aca="false">IF(AND(ISNUMBER(M497),M497-Parámetros!$B$6&gt;=K497),M497-Parámetros!$B$6,K497)</f>
        <v>126</v>
      </c>
      <c r="O497" s="3" t="str">
        <f aca="false">IF(ISNUMBER(M497),N497/M497-1,"")</f>
        <v/>
      </c>
      <c r="P497" s="13" t="n">
        <f aca="false">VLOOKUP(N497,Parámetros!$A$13:$C$16,3,TRUE())</f>
        <v>30</v>
      </c>
      <c r="Q497" s="13" t="n">
        <f aca="false">IF(N497&gt;=Parámetros!$B$7,Parámetros!$B$8,0)</f>
        <v>0</v>
      </c>
      <c r="R497" s="13" t="n">
        <f aca="false">N497*(1-F497)-P497-Q497</f>
        <v>78.36</v>
      </c>
      <c r="S497" s="13" t="n">
        <f aca="false">R497-E497</f>
        <v>0.359999999999999</v>
      </c>
    </row>
    <row r="498" customFormat="false" ht="15" hidden="false" customHeight="false" outlineLevel="0" collapsed="false">
      <c r="A498" s="8" t="s">
        <v>5363</v>
      </c>
      <c r="B498" s="10" t="str">
        <f aca="false">'Layout Mercado Libre'!C498</f>
        <v>Adimod Pidotimod 400 mg/7 ml Solución 10 Frascos</v>
      </c>
      <c r="C498" s="10" t="str">
        <f aca="false">IFERROR(LEFT('Layout Mercado Libre'!E498,FIND(" &gt; ",'Layout Mercado Libre'!E498)-1),"")</f>
        <v>Salud y Equipamiento Médico</v>
      </c>
      <c r="D498" s="12" t="n">
        <v>477.78</v>
      </c>
      <c r="E498" s="13" t="n">
        <f aca="false">D498+Parámetros!$B$5</f>
        <v>481.78</v>
      </c>
      <c r="F498" s="3" t="n">
        <f aca="false">IF(C498="",Parámetros!$B$9,IFERROR(VLOOKUP(C498,Parámetros!$A$20:$B$23,2,FALSE()),Parámetros!$B$9))</f>
        <v>0.14</v>
      </c>
      <c r="G498" s="13" t="n">
        <f aca="false">ROUNDUP((E498+Parámetros!$C$13)/(1-F498),0)</f>
        <v>590</v>
      </c>
      <c r="H498" s="13" t="n">
        <f aca="false">ROUNDUP((E498+Parámetros!$C$14)/(1-F498),0)</f>
        <v>596</v>
      </c>
      <c r="I498" s="13" t="n">
        <f aca="false">ROUNDUP((E498+Parámetros!$C$15)/(1-F498),0)</f>
        <v>604</v>
      </c>
      <c r="J498" s="13" t="n">
        <f aca="false">MAX(ROUNDUP((E498+Parámetros!$B$8)/(1-F498),0),Parámetros!$B$7)</f>
        <v>561</v>
      </c>
      <c r="K498" s="13" t="n">
        <f aca="false">IF(G498&lt;Parámetros!$B$13,G498,IF(H498&lt;Parámetros!$B$14,H498,IF(I498&lt;Parámetros!$B$15,I498,J498)))</f>
        <v>561</v>
      </c>
      <c r="L498" s="12"/>
      <c r="M498" s="12"/>
      <c r="N498" s="13" t="n">
        <f aca="false">IF(AND(ISNUMBER(M498),M498-Parámetros!$B$6&gt;=K498),M498-Parámetros!$B$6,K498)</f>
        <v>561</v>
      </c>
      <c r="O498" s="3" t="str">
        <f aca="false">IF(ISNUMBER(M498),N498/M498-1,"")</f>
        <v/>
      </c>
      <c r="P498" s="13" t="n">
        <f aca="false">VLOOKUP(N498,Parámetros!$A$13:$C$16,3,TRUE())</f>
        <v>0</v>
      </c>
      <c r="Q498" s="13" t="n">
        <f aca="false">IF(N498&gt;=Parámetros!$B$7,Parámetros!$B$8,0)</f>
        <v>0</v>
      </c>
      <c r="R498" s="13" t="n">
        <f aca="false">N498*(1-F498)-P498-Q498</f>
        <v>482.46</v>
      </c>
      <c r="S498" s="13" t="n">
        <f aca="false">R498-E498</f>
        <v>0.680000000000007</v>
      </c>
    </row>
    <row r="499" customFormat="false" ht="15" hidden="false" customHeight="false" outlineLevel="0" collapsed="false">
      <c r="A499" s="8" t="s">
        <v>5371</v>
      </c>
      <c r="B499" s="10" t="str">
        <f aca="false">'Layout Mercado Libre'!C499</f>
        <v>Syncol Paracetamol Pamabrom Pirilamina 24 Comprimidos</v>
      </c>
      <c r="C499" s="10" t="str">
        <f aca="false">IFERROR(LEFT('Layout Mercado Libre'!E499,FIND(" &gt; ",'Layout Mercado Libre'!E499)-1),"")</f>
        <v>Salud y Equipamiento Médico</v>
      </c>
      <c r="D499" s="12" t="n">
        <v>95.6</v>
      </c>
      <c r="E499" s="13" t="n">
        <f aca="false">D499+Parámetros!$B$5</f>
        <v>99.6</v>
      </c>
      <c r="F499" s="3" t="n">
        <f aca="false">IF(C499="",Parámetros!$B$9,IFERROR(VLOOKUP(C499,Parámetros!$A$20:$B$23,2,FALSE()),Parámetros!$B$9))</f>
        <v>0.14</v>
      </c>
      <c r="G499" s="13" t="n">
        <f aca="false">ROUNDUP((E499+Parámetros!$C$13)/(1-F499),0)</f>
        <v>145</v>
      </c>
      <c r="H499" s="13" t="n">
        <f aca="false">ROUNDUP((E499+Parámetros!$C$14)/(1-F499),0)</f>
        <v>151</v>
      </c>
      <c r="I499" s="13" t="n">
        <f aca="false">ROUNDUP((E499+Parámetros!$C$15)/(1-F499),0)</f>
        <v>159</v>
      </c>
      <c r="J499" s="13" t="n">
        <f aca="false">MAX(ROUNDUP((E499+Parámetros!$B$8)/(1-F499),0),Parámetros!$B$7)</f>
        <v>299</v>
      </c>
      <c r="K499" s="13" t="n">
        <f aca="false">IF(G499&lt;Parámetros!$B$13,G499,IF(H499&lt;Parámetros!$B$14,H499,IF(I499&lt;Parámetros!$B$15,I499,J499)))</f>
        <v>159</v>
      </c>
      <c r="L499" s="12"/>
      <c r="M499" s="12"/>
      <c r="N499" s="13" t="n">
        <f aca="false">IF(AND(ISNUMBER(M499),M499-Parámetros!$B$6&gt;=K499),M499-Parámetros!$B$6,K499)</f>
        <v>159</v>
      </c>
      <c r="O499" s="3" t="str">
        <f aca="false">IF(ISNUMBER(M499),N499/M499-1,"")</f>
        <v/>
      </c>
      <c r="P499" s="13" t="n">
        <f aca="false">VLOOKUP(N499,Parámetros!$A$13:$C$16,3,TRUE())</f>
        <v>37</v>
      </c>
      <c r="Q499" s="13" t="n">
        <f aca="false">IF(N499&gt;=Parámetros!$B$7,Parámetros!$B$8,0)</f>
        <v>0</v>
      </c>
      <c r="R499" s="13" t="n">
        <f aca="false">N499*(1-F499)-P499-Q499</f>
        <v>99.74</v>
      </c>
      <c r="S499" s="13" t="n">
        <f aca="false">R499-E499</f>
        <v>0.140000000000015</v>
      </c>
    </row>
    <row r="500" customFormat="false" ht="15" hidden="false" customHeight="false" outlineLevel="0" collapsed="false">
      <c r="A500" s="8" t="s">
        <v>5383</v>
      </c>
      <c r="B500" s="10" t="str">
        <f aca="false">'Layout Mercado Libre'!C500</f>
        <v>Concor Bisoprolol 5 mg 30 Tabletas</v>
      </c>
      <c r="C500" s="10" t="str">
        <f aca="false">IFERROR(LEFT('Layout Mercado Libre'!E500,FIND(" &gt; ",'Layout Mercado Libre'!E500)-1),"")</f>
        <v>Salud y Equipamiento Médico</v>
      </c>
      <c r="D500" s="12" t="n">
        <v>465</v>
      </c>
      <c r="E500" s="13" t="n">
        <f aca="false">D500+Parámetros!$B$5</f>
        <v>469</v>
      </c>
      <c r="F500" s="3" t="n">
        <f aca="false">IF(C500="",Parámetros!$B$9,IFERROR(VLOOKUP(C500,Parámetros!$A$20:$B$23,2,FALSE()),Parámetros!$B$9))</f>
        <v>0.14</v>
      </c>
      <c r="G500" s="13" t="n">
        <f aca="false">ROUNDUP((E500+Parámetros!$C$13)/(1-F500),0)</f>
        <v>575</v>
      </c>
      <c r="H500" s="13" t="n">
        <f aca="false">ROUNDUP((E500+Parámetros!$C$14)/(1-F500),0)</f>
        <v>581</v>
      </c>
      <c r="I500" s="13" t="n">
        <f aca="false">ROUNDUP((E500+Parámetros!$C$15)/(1-F500),0)</f>
        <v>589</v>
      </c>
      <c r="J500" s="13" t="n">
        <f aca="false">MAX(ROUNDUP((E500+Parámetros!$B$8)/(1-F500),0),Parámetros!$B$7)</f>
        <v>546</v>
      </c>
      <c r="K500" s="13" t="n">
        <f aca="false">IF(G500&lt;Parámetros!$B$13,G500,IF(H500&lt;Parámetros!$B$14,H500,IF(I500&lt;Parámetros!$B$15,I500,J500)))</f>
        <v>546</v>
      </c>
      <c r="L500" s="12"/>
      <c r="M500" s="12"/>
      <c r="N500" s="13" t="n">
        <f aca="false">IF(AND(ISNUMBER(M500),M500-Parámetros!$B$6&gt;=K500),M500-Parámetros!$B$6,K500)</f>
        <v>546</v>
      </c>
      <c r="O500" s="3" t="str">
        <f aca="false">IF(ISNUMBER(M500),N500/M500-1,"")</f>
        <v/>
      </c>
      <c r="P500" s="13" t="n">
        <f aca="false">VLOOKUP(N500,Parámetros!$A$13:$C$16,3,TRUE())</f>
        <v>0</v>
      </c>
      <c r="Q500" s="13" t="n">
        <f aca="false">IF(N500&gt;=Parámetros!$B$7,Parámetros!$B$8,0)</f>
        <v>0</v>
      </c>
      <c r="R500" s="13" t="n">
        <f aca="false">N500*(1-F500)-P500-Q500</f>
        <v>469.56</v>
      </c>
      <c r="S500" s="13" t="n">
        <f aca="false">R500-E500</f>
        <v>0.560000000000002</v>
      </c>
    </row>
    <row r="501" customFormat="false" ht="15" hidden="false" customHeight="false" outlineLevel="0" collapsed="false">
      <c r="A501" s="8" t="s">
        <v>5395</v>
      </c>
      <c r="B501" s="10" t="str">
        <f aca="false">'Layout Mercado Libre'!C501</f>
        <v>Ciproflox DM Ciprofloxacino 1 g 7 Tabletas</v>
      </c>
      <c r="C501" s="10" t="str">
        <f aca="false">IFERROR(LEFT('Layout Mercado Libre'!E501,FIND(" &gt; ",'Layout Mercado Libre'!E501)-1),"")</f>
        <v>Salud y Equipamiento Médico</v>
      </c>
      <c r="D501" s="12" t="n">
        <v>628.3</v>
      </c>
      <c r="E501" s="13" t="n">
        <f aca="false">D501+Parámetros!$B$5</f>
        <v>632.3</v>
      </c>
      <c r="F501" s="3" t="n">
        <f aca="false">IF(C501="",Parámetros!$B$9,IFERROR(VLOOKUP(C501,Parámetros!$A$20:$B$23,2,FALSE()),Parámetros!$B$9))</f>
        <v>0.14</v>
      </c>
      <c r="G501" s="13" t="n">
        <f aca="false">ROUNDUP((E501+Parámetros!$C$13)/(1-F501),0)</f>
        <v>765</v>
      </c>
      <c r="H501" s="13" t="n">
        <f aca="false">ROUNDUP((E501+Parámetros!$C$14)/(1-F501),0)</f>
        <v>771</v>
      </c>
      <c r="I501" s="13" t="n">
        <f aca="false">ROUNDUP((E501+Parámetros!$C$15)/(1-F501),0)</f>
        <v>779</v>
      </c>
      <c r="J501" s="13" t="n">
        <f aca="false">MAX(ROUNDUP((E501+Parámetros!$B$8)/(1-F501),0),Parámetros!$B$7)</f>
        <v>736</v>
      </c>
      <c r="K501" s="13" t="n">
        <f aca="false">IF(G501&lt;Parámetros!$B$13,G501,IF(H501&lt;Parámetros!$B$14,H501,IF(I501&lt;Parámetros!$B$15,I501,J501)))</f>
        <v>736</v>
      </c>
      <c r="L501" s="12"/>
      <c r="M501" s="12"/>
      <c r="N501" s="13" t="n">
        <f aca="false">IF(AND(ISNUMBER(M501),M501-Parámetros!$B$6&gt;=K501),M501-Parámetros!$B$6,K501)</f>
        <v>736</v>
      </c>
      <c r="O501" s="3" t="str">
        <f aca="false">IF(ISNUMBER(M501),N501/M501-1,"")</f>
        <v/>
      </c>
      <c r="P501" s="13" t="n">
        <f aca="false">VLOOKUP(N501,Parámetros!$A$13:$C$16,3,TRUE())</f>
        <v>0</v>
      </c>
      <c r="Q501" s="13" t="n">
        <f aca="false">IF(N501&gt;=Parámetros!$B$7,Parámetros!$B$8,0)</f>
        <v>0</v>
      </c>
      <c r="R501" s="13" t="n">
        <f aca="false">N501*(1-F501)-P501-Q501</f>
        <v>632.96</v>
      </c>
      <c r="S501" s="13" t="n">
        <f aca="false">R501-E501</f>
        <v>0.660000000000082</v>
      </c>
    </row>
    <row r="502" customFormat="false" ht="15" hidden="false" customHeight="false" outlineLevel="0" collapsed="false">
      <c r="A502" s="8" t="s">
        <v>5409</v>
      </c>
      <c r="B502" s="10" t="str">
        <f aca="false">'Layout Mercado Libre'!C502</f>
        <v>Crema Dental Colgate Triple Acción Menta Original 75 ml</v>
      </c>
      <c r="C502" s="10" t="str">
        <f aca="false">IFERROR(LEFT('Layout Mercado Libre'!E502,FIND(" &gt; ",'Layout Mercado Libre'!E502)-1),"")</f>
        <v>Belleza y Cuidado Personal</v>
      </c>
      <c r="D502" s="12" t="n">
        <v>13.36</v>
      </c>
      <c r="E502" s="13" t="n">
        <f aca="false">D502+Parámetros!$B$5</f>
        <v>17.36</v>
      </c>
      <c r="F502" s="3" t="n">
        <f aca="false">IF(C502="",Parámetros!$B$9,IFERROR(VLOOKUP(C502,Parámetros!$A$20:$B$23,2,FALSE()),Parámetros!$B$9))</f>
        <v>0.14</v>
      </c>
      <c r="G502" s="13" t="n">
        <f aca="false">ROUNDUP((E502+Parámetros!$C$13)/(1-F502),0)</f>
        <v>50</v>
      </c>
      <c r="H502" s="13" t="n">
        <f aca="false">ROUNDUP((E502+Parámetros!$C$14)/(1-F502),0)</f>
        <v>56</v>
      </c>
      <c r="I502" s="13" t="n">
        <f aca="false">ROUNDUP((E502+Parámetros!$C$15)/(1-F502),0)</f>
        <v>64</v>
      </c>
      <c r="J502" s="13" t="n">
        <f aca="false">MAX(ROUNDUP((E502+Parámetros!$B$8)/(1-F502),0),Parámetros!$B$7)</f>
        <v>299</v>
      </c>
      <c r="K502" s="13" t="n">
        <f aca="false">IF(G502&lt;Parámetros!$B$13,G502,IF(H502&lt;Parámetros!$B$14,H502,IF(I502&lt;Parámetros!$B$15,I502,J502)))</f>
        <v>50</v>
      </c>
      <c r="L502" s="12"/>
      <c r="M502" s="12"/>
      <c r="N502" s="13" t="n">
        <f aca="false">IF(AND(ISNUMBER(M502),M502-Parámetros!$B$6&gt;=K502),M502-Parámetros!$B$6,K502)</f>
        <v>50</v>
      </c>
      <c r="O502" s="3" t="str">
        <f aca="false">IF(ISNUMBER(M502),N502/M502-1,"")</f>
        <v/>
      </c>
      <c r="P502" s="13" t="n">
        <f aca="false">VLOOKUP(N502,Parámetros!$A$13:$C$16,3,TRUE())</f>
        <v>25</v>
      </c>
      <c r="Q502" s="13" t="n">
        <f aca="false">IF(N502&gt;=Parámetros!$B$7,Parámetros!$B$8,0)</f>
        <v>0</v>
      </c>
      <c r="R502" s="13" t="n">
        <f aca="false">N502*(1-F502)-P502-Q502</f>
        <v>18</v>
      </c>
      <c r="S502" s="13" t="n">
        <f aca="false">R502-E502</f>
        <v>0.640000000000001</v>
      </c>
    </row>
    <row r="503" customFormat="false" ht="15" hidden="false" customHeight="false" outlineLevel="0" collapsed="false">
      <c r="A503" s="8" t="s">
        <v>5416</v>
      </c>
      <c r="B503" s="10" t="str">
        <f aca="false">'Layout Mercado Libre'!C503</f>
        <v>Afumix Fluconazol Tinidazol 4 Tabletas</v>
      </c>
      <c r="C503" s="10" t="str">
        <f aca="false">IFERROR(LEFT('Layout Mercado Libre'!E503,FIND(" &gt; ",'Layout Mercado Libre'!E503)-1),"")</f>
        <v>Salud y Equipamiento Médico</v>
      </c>
      <c r="D503" s="12" t="n">
        <v>626.32</v>
      </c>
      <c r="E503" s="13" t="n">
        <f aca="false">D503+Parámetros!$B$5</f>
        <v>630.32</v>
      </c>
      <c r="F503" s="3" t="n">
        <f aca="false">IF(C503="",Parámetros!$B$9,IFERROR(VLOOKUP(C503,Parámetros!$A$20:$B$23,2,FALSE()),Parámetros!$B$9))</f>
        <v>0.14</v>
      </c>
      <c r="G503" s="13" t="n">
        <f aca="false">ROUNDUP((E503+Parámetros!$C$13)/(1-F503),0)</f>
        <v>762</v>
      </c>
      <c r="H503" s="13" t="n">
        <f aca="false">ROUNDUP((E503+Parámetros!$C$14)/(1-F503),0)</f>
        <v>768</v>
      </c>
      <c r="I503" s="13" t="n">
        <f aca="false">ROUNDUP((E503+Parámetros!$C$15)/(1-F503),0)</f>
        <v>776</v>
      </c>
      <c r="J503" s="13" t="n">
        <f aca="false">MAX(ROUNDUP((E503+Parámetros!$B$8)/(1-F503),0),Parámetros!$B$7)</f>
        <v>733</v>
      </c>
      <c r="K503" s="13" t="n">
        <f aca="false">IF(G503&lt;Parámetros!$B$13,G503,IF(H503&lt;Parámetros!$B$14,H503,IF(I503&lt;Parámetros!$B$15,I503,J503)))</f>
        <v>733</v>
      </c>
      <c r="L503" s="12"/>
      <c r="M503" s="12"/>
      <c r="N503" s="13" t="n">
        <f aca="false">IF(AND(ISNUMBER(M503),M503-Parámetros!$B$6&gt;=K503),M503-Parámetros!$B$6,K503)</f>
        <v>733</v>
      </c>
      <c r="O503" s="3" t="str">
        <f aca="false">IF(ISNUMBER(M503),N503/M503-1,"")</f>
        <v/>
      </c>
      <c r="P503" s="13" t="n">
        <f aca="false">VLOOKUP(N503,Parámetros!$A$13:$C$16,3,TRUE())</f>
        <v>0</v>
      </c>
      <c r="Q503" s="13" t="n">
        <f aca="false">IF(N503&gt;=Parámetros!$B$7,Parámetros!$B$8,0)</f>
        <v>0</v>
      </c>
      <c r="R503" s="13" t="n">
        <f aca="false">N503*(1-F503)-P503-Q503</f>
        <v>630.38</v>
      </c>
      <c r="S503" s="13" t="n">
        <f aca="false">R503-E503</f>
        <v>0.0599999999999454</v>
      </c>
    </row>
    <row r="504" customFormat="false" ht="15" hidden="false" customHeight="false" outlineLevel="0" collapsed="false">
      <c r="A504" s="8" t="s">
        <v>5426</v>
      </c>
      <c r="B504" s="10" t="str">
        <f aca="false">'Layout Mercado Libre'!C504</f>
        <v>Supositorios Senosiain Bebé Glicerol 1478 mg 10 Piezas</v>
      </c>
      <c r="C504" s="10" t="str">
        <f aca="false">IFERROR(LEFT('Layout Mercado Libre'!E504,FIND(" &gt; ",'Layout Mercado Libre'!E504)-1),"")</f>
        <v>Salud y Equipamiento Médico</v>
      </c>
      <c r="D504" s="12" t="n">
        <v>58.74</v>
      </c>
      <c r="E504" s="13" t="n">
        <f aca="false">D504+Parámetros!$B$5</f>
        <v>62.74</v>
      </c>
      <c r="F504" s="3" t="n">
        <f aca="false">IF(C504="",Parámetros!$B$9,IFERROR(VLOOKUP(C504,Parámetros!$A$20:$B$23,2,FALSE()),Parámetros!$B$9))</f>
        <v>0.14</v>
      </c>
      <c r="G504" s="13" t="n">
        <f aca="false">ROUNDUP((E504+Parámetros!$C$13)/(1-F504),0)</f>
        <v>103</v>
      </c>
      <c r="H504" s="13" t="n">
        <f aca="false">ROUNDUP((E504+Parámetros!$C$14)/(1-F504),0)</f>
        <v>108</v>
      </c>
      <c r="I504" s="13" t="n">
        <f aca="false">ROUNDUP((E504+Parámetros!$C$15)/(1-F504),0)</f>
        <v>116</v>
      </c>
      <c r="J504" s="13" t="n">
        <f aca="false">MAX(ROUNDUP((E504+Parámetros!$B$8)/(1-F504),0),Parámetros!$B$7)</f>
        <v>299</v>
      </c>
      <c r="K504" s="13" t="n">
        <f aca="false">IF(G504&lt;Parámetros!$B$13,G504,IF(H504&lt;Parámetros!$B$14,H504,IF(I504&lt;Parámetros!$B$15,I504,J504)))</f>
        <v>108</v>
      </c>
      <c r="L504" s="12"/>
      <c r="M504" s="12"/>
      <c r="N504" s="13" t="n">
        <f aca="false">IF(AND(ISNUMBER(M504),M504-Parámetros!$B$6&gt;=K504),M504-Parámetros!$B$6,K504)</f>
        <v>108</v>
      </c>
      <c r="O504" s="3" t="str">
        <f aca="false">IF(ISNUMBER(M504),N504/M504-1,"")</f>
        <v/>
      </c>
      <c r="P504" s="13" t="n">
        <f aca="false">VLOOKUP(N504,Parámetros!$A$13:$C$16,3,TRUE())</f>
        <v>30</v>
      </c>
      <c r="Q504" s="13" t="n">
        <f aca="false">IF(N504&gt;=Parámetros!$B$7,Parámetros!$B$8,0)</f>
        <v>0</v>
      </c>
      <c r="R504" s="13" t="n">
        <f aca="false">N504*(1-F504)-P504-Q504</f>
        <v>62.88</v>
      </c>
      <c r="S504" s="13" t="n">
        <f aca="false">R504-E504</f>
        <v>0.139999999999993</v>
      </c>
    </row>
    <row r="505" customFormat="false" ht="15" hidden="false" customHeight="false" outlineLevel="0" collapsed="false">
      <c r="A505" s="8" t="s">
        <v>5437</v>
      </c>
      <c r="B505" s="10" t="str">
        <f aca="false">'Layout Mercado Libre'!C505</f>
        <v>Kit Glucómetro Accu-Chek Active Roche</v>
      </c>
      <c r="C505" s="10" t="str">
        <f aca="false">IFERROR(LEFT('Layout Mercado Libre'!E505,FIND(" &gt; ",'Layout Mercado Libre'!E505)-1),"")</f>
        <v>Salud y Equipamiento Médico</v>
      </c>
      <c r="D505" s="12" t="n">
        <v>431.03</v>
      </c>
      <c r="E505" s="13" t="n">
        <f aca="false">D505+Parámetros!$B$5</f>
        <v>435.03</v>
      </c>
      <c r="F505" s="3" t="n">
        <f aca="false">IF(C505="",Parámetros!$B$9,IFERROR(VLOOKUP(C505,Parámetros!$A$20:$B$23,2,FALSE()),Parámetros!$B$9))</f>
        <v>0.14</v>
      </c>
      <c r="G505" s="13" t="n">
        <f aca="false">ROUNDUP((E505+Parámetros!$C$13)/(1-F505),0)</f>
        <v>535</v>
      </c>
      <c r="H505" s="13" t="n">
        <f aca="false">ROUNDUP((E505+Parámetros!$C$14)/(1-F505),0)</f>
        <v>541</v>
      </c>
      <c r="I505" s="13" t="n">
        <f aca="false">ROUNDUP((E505+Parámetros!$C$15)/(1-F505),0)</f>
        <v>549</v>
      </c>
      <c r="J505" s="13" t="n">
        <f aca="false">MAX(ROUNDUP((E505+Parámetros!$B$8)/(1-F505),0),Parámetros!$B$7)</f>
        <v>506</v>
      </c>
      <c r="K505" s="13" t="n">
        <f aca="false">IF(G505&lt;Parámetros!$B$13,G505,IF(H505&lt;Parámetros!$B$14,H505,IF(I505&lt;Parámetros!$B$15,I505,J505)))</f>
        <v>506</v>
      </c>
      <c r="L505" s="12"/>
      <c r="M505" s="12"/>
      <c r="N505" s="13" t="n">
        <f aca="false">IF(AND(ISNUMBER(M505),M505-Parámetros!$B$6&gt;=K505),M505-Parámetros!$B$6,K505)</f>
        <v>506</v>
      </c>
      <c r="O505" s="3" t="str">
        <f aca="false">IF(ISNUMBER(M505),N505/M505-1,"")</f>
        <v/>
      </c>
      <c r="P505" s="13" t="n">
        <f aca="false">VLOOKUP(N505,Parámetros!$A$13:$C$16,3,TRUE())</f>
        <v>0</v>
      </c>
      <c r="Q505" s="13" t="n">
        <f aca="false">IF(N505&gt;=Parámetros!$B$7,Parámetros!$B$8,0)</f>
        <v>0</v>
      </c>
      <c r="R505" s="13" t="n">
        <f aca="false">N505*(1-F505)-P505-Q505</f>
        <v>435.16</v>
      </c>
      <c r="S505" s="13" t="n">
        <f aca="false">R505-E505</f>
        <v>0.129999999999995</v>
      </c>
    </row>
    <row r="506" customFormat="false" ht="15" hidden="false" customHeight="false" outlineLevel="0" collapsed="false">
      <c r="A506" s="8" t="s">
        <v>5445</v>
      </c>
      <c r="B506" s="10" t="str">
        <f aca="false">'Layout Mercado Libre'!C506</f>
        <v>Venda Elástica Dibar 5 cm x 5 m Paquete con 24 Piezas</v>
      </c>
      <c r="C506" s="10" t="str">
        <f aca="false">IFERROR(LEFT('Layout Mercado Libre'!E506,FIND(" &gt; ",'Layout Mercado Libre'!E506)-1),"")</f>
        <v>Salud y Equipamiento Médico</v>
      </c>
      <c r="D506" s="12" t="n">
        <v>149.07</v>
      </c>
      <c r="E506" s="13" t="n">
        <f aca="false">D506+Parámetros!$B$5</f>
        <v>153.07</v>
      </c>
      <c r="F506" s="3" t="n">
        <f aca="false">IF(C506="",Parámetros!$B$9,IFERROR(VLOOKUP(C506,Parámetros!$A$20:$B$23,2,FALSE()),Parámetros!$B$9))</f>
        <v>0.14</v>
      </c>
      <c r="G506" s="13" t="n">
        <f aca="false">ROUNDUP((E506+Parámetros!$C$13)/(1-F506),0)</f>
        <v>208</v>
      </c>
      <c r="H506" s="13" t="n">
        <f aca="false">ROUNDUP((E506+Parámetros!$C$14)/(1-F506),0)</f>
        <v>213</v>
      </c>
      <c r="I506" s="13" t="n">
        <f aca="false">ROUNDUP((E506+Parámetros!$C$15)/(1-F506),0)</f>
        <v>222</v>
      </c>
      <c r="J506" s="13" t="n">
        <f aca="false">MAX(ROUNDUP((E506+Parámetros!$B$8)/(1-F506),0),Parámetros!$B$7)</f>
        <v>299</v>
      </c>
      <c r="K506" s="13" t="n">
        <f aca="false">IF(G506&lt;Parámetros!$B$13,G506,IF(H506&lt;Parámetros!$B$14,H506,IF(I506&lt;Parámetros!$B$15,I506,J506)))</f>
        <v>222</v>
      </c>
      <c r="L506" s="12"/>
      <c r="M506" s="12"/>
      <c r="N506" s="13" t="n">
        <f aca="false">IF(AND(ISNUMBER(M506),M506-Parámetros!$B$6&gt;=K506),M506-Parámetros!$B$6,K506)</f>
        <v>222</v>
      </c>
      <c r="O506" s="3" t="str">
        <f aca="false">IF(ISNUMBER(M506),N506/M506-1,"")</f>
        <v/>
      </c>
      <c r="P506" s="13" t="n">
        <f aca="false">VLOOKUP(N506,Parámetros!$A$13:$C$16,3,TRUE())</f>
        <v>37</v>
      </c>
      <c r="Q506" s="13" t="n">
        <f aca="false">IF(N506&gt;=Parámetros!$B$7,Parámetros!$B$8,0)</f>
        <v>0</v>
      </c>
      <c r="R506" s="13" t="n">
        <f aca="false">N506*(1-F506)-P506-Q506</f>
        <v>153.92</v>
      </c>
      <c r="S506" s="13" t="n">
        <f aca="false">R506-E506</f>
        <v>0.849999999999994</v>
      </c>
    </row>
    <row r="507" customFormat="false" ht="15" hidden="false" customHeight="false" outlineLevel="0" collapsed="false">
      <c r="A507" s="8" t="s">
        <v>5451</v>
      </c>
      <c r="B507" s="10" t="str">
        <f aca="false">'Layout Mercado Libre'!C507</f>
        <v>Danzen Serratiopeptidasa 5 mg 30 Tabletas</v>
      </c>
      <c r="C507" s="10" t="str">
        <f aca="false">IFERROR(LEFT('Layout Mercado Libre'!E507,FIND(" &gt; ",'Layout Mercado Libre'!E507)-1),"")</f>
        <v>Salud y Equipamiento Médico</v>
      </c>
      <c r="D507" s="12" t="n">
        <v>248.04</v>
      </c>
      <c r="E507" s="13" t="n">
        <f aca="false">D507+Parámetros!$B$5</f>
        <v>252.04</v>
      </c>
      <c r="F507" s="3" t="n">
        <f aca="false">IF(C507="",Parámetros!$B$9,IFERROR(VLOOKUP(C507,Parámetros!$A$20:$B$23,2,FALSE()),Parámetros!$B$9))</f>
        <v>0.14</v>
      </c>
      <c r="G507" s="13" t="n">
        <f aca="false">ROUNDUP((E507+Parámetros!$C$13)/(1-F507),0)</f>
        <v>323</v>
      </c>
      <c r="H507" s="13" t="n">
        <f aca="false">ROUNDUP((E507+Parámetros!$C$14)/(1-F507),0)</f>
        <v>328</v>
      </c>
      <c r="I507" s="13" t="n">
        <f aca="false">ROUNDUP((E507+Parámetros!$C$15)/(1-F507),0)</f>
        <v>337</v>
      </c>
      <c r="J507" s="13" t="n">
        <f aca="false">MAX(ROUNDUP((E507+Parámetros!$B$8)/(1-F507),0),Parámetros!$B$7)</f>
        <v>299</v>
      </c>
      <c r="K507" s="13" t="n">
        <f aca="false">IF(G507&lt;Parámetros!$B$13,G507,IF(H507&lt;Parámetros!$B$14,H507,IF(I507&lt;Parámetros!$B$15,I507,J507)))</f>
        <v>299</v>
      </c>
      <c r="L507" s="12"/>
      <c r="M507" s="12"/>
      <c r="N507" s="13" t="n">
        <f aca="false">IF(AND(ISNUMBER(M507),M507-Parámetros!$B$6&gt;=K507),M507-Parámetros!$B$6,K507)</f>
        <v>299</v>
      </c>
      <c r="O507" s="3" t="str">
        <f aca="false">IF(ISNUMBER(M507),N507/M507-1,"")</f>
        <v/>
      </c>
      <c r="P507" s="13" t="n">
        <f aca="false">VLOOKUP(N507,Parámetros!$A$13:$C$16,3,TRUE())</f>
        <v>0</v>
      </c>
      <c r="Q507" s="13" t="n">
        <f aca="false">IF(N507&gt;=Parámetros!$B$7,Parámetros!$B$8,0)</f>
        <v>0</v>
      </c>
      <c r="R507" s="13" t="n">
        <f aca="false">N507*(1-F507)-P507-Q507</f>
        <v>257.14</v>
      </c>
      <c r="S507" s="13" t="n">
        <f aca="false">R507-E507</f>
        <v>5.09999999999999</v>
      </c>
    </row>
    <row r="508" customFormat="false" ht="15" hidden="false" customHeight="false" outlineLevel="0" collapsed="false">
      <c r="A508" s="8" t="s">
        <v>5462</v>
      </c>
      <c r="B508" s="10" t="str">
        <f aca="false">'Layout Mercado Libre'!C508</f>
        <v>Dalvear Dropropizina Bromhexina Jarabe Adulto 200 ml</v>
      </c>
      <c r="C508" s="10" t="str">
        <f aca="false">IFERROR(LEFT('Layout Mercado Libre'!E508,FIND(" &gt; ",'Layout Mercado Libre'!E508)-1),"")</f>
        <v>Salud y Equipamiento Médico</v>
      </c>
      <c r="D508" s="12" t="n">
        <v>208</v>
      </c>
      <c r="E508" s="13" t="n">
        <f aca="false">D508+Parámetros!$B$5</f>
        <v>212</v>
      </c>
      <c r="F508" s="3" t="n">
        <f aca="false">IF(C508="",Parámetros!$B$9,IFERROR(VLOOKUP(C508,Parámetros!$A$20:$B$23,2,FALSE()),Parámetros!$B$9))</f>
        <v>0.14</v>
      </c>
      <c r="G508" s="13" t="n">
        <f aca="false">ROUNDUP((E508+Parámetros!$C$13)/(1-F508),0)</f>
        <v>276</v>
      </c>
      <c r="H508" s="13" t="n">
        <f aca="false">ROUNDUP((E508+Parámetros!$C$14)/(1-F508),0)</f>
        <v>282</v>
      </c>
      <c r="I508" s="13" t="n">
        <f aca="false">ROUNDUP((E508+Parámetros!$C$15)/(1-F508),0)</f>
        <v>290</v>
      </c>
      <c r="J508" s="13" t="n">
        <f aca="false">MAX(ROUNDUP((E508+Parámetros!$B$8)/(1-F508),0),Parámetros!$B$7)</f>
        <v>299</v>
      </c>
      <c r="K508" s="13" t="n">
        <f aca="false">IF(G508&lt;Parámetros!$B$13,G508,IF(H508&lt;Parámetros!$B$14,H508,IF(I508&lt;Parámetros!$B$15,I508,J508)))</f>
        <v>290</v>
      </c>
      <c r="L508" s="12"/>
      <c r="M508" s="12"/>
      <c r="N508" s="13" t="n">
        <f aca="false">IF(AND(ISNUMBER(M508),M508-Parámetros!$B$6&gt;=K508),M508-Parámetros!$B$6,K508)</f>
        <v>290</v>
      </c>
      <c r="O508" s="3" t="str">
        <f aca="false">IF(ISNUMBER(M508),N508/M508-1,"")</f>
        <v/>
      </c>
      <c r="P508" s="13" t="n">
        <f aca="false">VLOOKUP(N508,Parámetros!$A$13:$C$16,3,TRUE())</f>
        <v>37</v>
      </c>
      <c r="Q508" s="13" t="n">
        <f aca="false">IF(N508&gt;=Parámetros!$B$7,Parámetros!$B$8,0)</f>
        <v>0</v>
      </c>
      <c r="R508" s="13" t="n">
        <f aca="false">N508*(1-F508)-P508-Q508</f>
        <v>212.4</v>
      </c>
      <c r="S508" s="13" t="n">
        <f aca="false">R508-E508</f>
        <v>0.400000000000006</v>
      </c>
    </row>
    <row r="509" customFormat="false" ht="15" hidden="false" customHeight="false" outlineLevel="0" collapsed="false">
      <c r="A509" s="8" t="s">
        <v>5476</v>
      </c>
      <c r="B509" s="10" t="str">
        <f aca="false">'Layout Mercado Libre'!C509</f>
        <v>Tinte Just For Men Barba y Bigote Negro B-55</v>
      </c>
      <c r="C509" s="10" t="str">
        <f aca="false">IFERROR(LEFT('Layout Mercado Libre'!E509,FIND(" &gt; ",'Layout Mercado Libre'!E509)-1),"")</f>
        <v>Belleza y Cuidado Personal</v>
      </c>
      <c r="D509" s="12" t="n">
        <v>147.53</v>
      </c>
      <c r="E509" s="13" t="n">
        <f aca="false">D509+Parámetros!$B$5</f>
        <v>151.53</v>
      </c>
      <c r="F509" s="3" t="n">
        <f aca="false">IF(C509="",Parámetros!$B$9,IFERROR(VLOOKUP(C509,Parámetros!$A$20:$B$23,2,FALSE()),Parámetros!$B$9))</f>
        <v>0.14</v>
      </c>
      <c r="G509" s="13" t="n">
        <f aca="false">ROUNDUP((E509+Parámetros!$C$13)/(1-F509),0)</f>
        <v>206</v>
      </c>
      <c r="H509" s="13" t="n">
        <f aca="false">ROUNDUP((E509+Parámetros!$C$14)/(1-F509),0)</f>
        <v>212</v>
      </c>
      <c r="I509" s="13" t="n">
        <f aca="false">ROUNDUP((E509+Parámetros!$C$15)/(1-F509),0)</f>
        <v>220</v>
      </c>
      <c r="J509" s="13" t="n">
        <f aca="false">MAX(ROUNDUP((E509+Parámetros!$B$8)/(1-F509),0),Parámetros!$B$7)</f>
        <v>299</v>
      </c>
      <c r="K509" s="13" t="n">
        <f aca="false">IF(G509&lt;Parámetros!$B$13,G509,IF(H509&lt;Parámetros!$B$14,H509,IF(I509&lt;Parámetros!$B$15,I509,J509)))</f>
        <v>220</v>
      </c>
      <c r="L509" s="12"/>
      <c r="M509" s="12"/>
      <c r="N509" s="13" t="n">
        <f aca="false">IF(AND(ISNUMBER(M509),M509-Parámetros!$B$6&gt;=K509),M509-Parámetros!$B$6,K509)</f>
        <v>220</v>
      </c>
      <c r="O509" s="3" t="str">
        <f aca="false">IF(ISNUMBER(M509),N509/M509-1,"")</f>
        <v/>
      </c>
      <c r="P509" s="13" t="n">
        <f aca="false">VLOOKUP(N509,Parámetros!$A$13:$C$16,3,TRUE())</f>
        <v>37</v>
      </c>
      <c r="Q509" s="13" t="n">
        <f aca="false">IF(N509&gt;=Parámetros!$B$7,Parámetros!$B$8,0)</f>
        <v>0</v>
      </c>
      <c r="R509" s="13" t="n">
        <f aca="false">N509*(1-F509)-P509-Q509</f>
        <v>152.2</v>
      </c>
      <c r="S509" s="13" t="n">
        <f aca="false">R509-E509</f>
        <v>0.669999999999988</v>
      </c>
    </row>
    <row r="510" customFormat="false" ht="15" hidden="false" customHeight="false" outlineLevel="0" collapsed="false">
      <c r="A510" s="8" t="s">
        <v>5492</v>
      </c>
      <c r="B510" s="10" t="str">
        <f aca="false">'Layout Mercado Libre'!C510</f>
        <v>Hemosin-K Solución Inyectable 10 mg/10 mg 3 Aplicaciones</v>
      </c>
      <c r="C510" s="10" t="str">
        <f aca="false">IFERROR(LEFT('Layout Mercado Libre'!E510,FIND(" &gt; ",'Layout Mercado Libre'!E510)-1),"")</f>
        <v>Salud y Equipamiento Médico</v>
      </c>
      <c r="D510" s="12" t="n">
        <v>414.72</v>
      </c>
      <c r="E510" s="13" t="n">
        <f aca="false">D510+Parámetros!$B$5</f>
        <v>418.72</v>
      </c>
      <c r="F510" s="3" t="n">
        <f aca="false">IF(C510="",Parámetros!$B$9,IFERROR(VLOOKUP(C510,Parámetros!$A$20:$B$23,2,FALSE()),Parámetros!$B$9))</f>
        <v>0.14</v>
      </c>
      <c r="G510" s="13" t="n">
        <f aca="false">ROUNDUP((E510+Parámetros!$C$13)/(1-F510),0)</f>
        <v>516</v>
      </c>
      <c r="H510" s="13" t="n">
        <f aca="false">ROUNDUP((E510+Parámetros!$C$14)/(1-F510),0)</f>
        <v>522</v>
      </c>
      <c r="I510" s="13" t="n">
        <f aca="false">ROUNDUP((E510+Parámetros!$C$15)/(1-F510),0)</f>
        <v>530</v>
      </c>
      <c r="J510" s="13" t="n">
        <f aca="false">MAX(ROUNDUP((E510+Parámetros!$B$8)/(1-F510),0),Parámetros!$B$7)</f>
        <v>487</v>
      </c>
      <c r="K510" s="13" t="n">
        <f aca="false">IF(G510&lt;Parámetros!$B$13,G510,IF(H510&lt;Parámetros!$B$14,H510,IF(I510&lt;Parámetros!$B$15,I510,J510)))</f>
        <v>487</v>
      </c>
      <c r="L510" s="12"/>
      <c r="M510" s="12"/>
      <c r="N510" s="13" t="n">
        <f aca="false">IF(AND(ISNUMBER(M510),M510-Parámetros!$B$6&gt;=K510),M510-Parámetros!$B$6,K510)</f>
        <v>487</v>
      </c>
      <c r="O510" s="3" t="str">
        <f aca="false">IF(ISNUMBER(M510),N510/M510-1,"")</f>
        <v/>
      </c>
      <c r="P510" s="13" t="n">
        <f aca="false">VLOOKUP(N510,Parámetros!$A$13:$C$16,3,TRUE())</f>
        <v>0</v>
      </c>
      <c r="Q510" s="13" t="n">
        <f aca="false">IF(N510&gt;=Parámetros!$B$7,Parámetros!$B$8,0)</f>
        <v>0</v>
      </c>
      <c r="R510" s="13" t="n">
        <f aca="false">N510*(1-F510)-P510-Q510</f>
        <v>418.82</v>
      </c>
      <c r="S510" s="13" t="n">
        <f aca="false">R510-E510</f>
        <v>0.0999999999999659</v>
      </c>
    </row>
    <row r="511" customFormat="false" ht="15" hidden="false" customHeight="false" outlineLevel="0" collapsed="false">
      <c r="A511" s="8" t="s">
        <v>5505</v>
      </c>
      <c r="B511" s="10" t="str">
        <f aca="false">'Layout Mercado Libre'!C511</f>
        <v>Talco para Bebé Mennen Baby Magic Azul 100 g</v>
      </c>
      <c r="C511" s="10" t="str">
        <f aca="false">IFERROR(LEFT('Layout Mercado Libre'!E511,FIND(" &gt; ",'Layout Mercado Libre'!E511)-1),"")</f>
        <v>Bebés</v>
      </c>
      <c r="D511" s="12" t="n">
        <v>34.68</v>
      </c>
      <c r="E511" s="13" t="n">
        <f aca="false">D511+Parámetros!$B$5</f>
        <v>38.68</v>
      </c>
      <c r="F511" s="3" t="n">
        <f aca="false">IF(C511="",Parámetros!$B$9,IFERROR(VLOOKUP(C511,Parámetros!$A$20:$B$23,2,FALSE()),Parámetros!$B$9))</f>
        <v>0.15</v>
      </c>
      <c r="G511" s="13" t="n">
        <f aca="false">ROUNDUP((E511+Parámetros!$C$13)/(1-F511),0)</f>
        <v>75</v>
      </c>
      <c r="H511" s="13" t="n">
        <f aca="false">ROUNDUP((E511+Parámetros!$C$14)/(1-F511),0)</f>
        <v>81</v>
      </c>
      <c r="I511" s="13" t="n">
        <f aca="false">ROUNDUP((E511+Parámetros!$C$15)/(1-F511),0)</f>
        <v>90</v>
      </c>
      <c r="J511" s="13" t="n">
        <f aca="false">MAX(ROUNDUP((E511+Parámetros!$B$8)/(1-F511),0),Parámetros!$B$7)</f>
        <v>299</v>
      </c>
      <c r="K511" s="13" t="n">
        <f aca="false">IF(G511&lt;Parámetros!$B$13,G511,IF(H511&lt;Parámetros!$B$14,H511,IF(I511&lt;Parámetros!$B$15,I511,J511)))</f>
        <v>75</v>
      </c>
      <c r="L511" s="12"/>
      <c r="M511" s="12"/>
      <c r="N511" s="13" t="n">
        <f aca="false">IF(AND(ISNUMBER(M511),M511-Parámetros!$B$6&gt;=K511),M511-Parámetros!$B$6,K511)</f>
        <v>75</v>
      </c>
      <c r="O511" s="3" t="str">
        <f aca="false">IF(ISNUMBER(M511),N511/M511-1,"")</f>
        <v/>
      </c>
      <c r="P511" s="13" t="n">
        <f aca="false">VLOOKUP(N511,Parámetros!$A$13:$C$16,3,TRUE())</f>
        <v>25</v>
      </c>
      <c r="Q511" s="13" t="n">
        <f aca="false">IF(N511&gt;=Parámetros!$B$7,Parámetros!$B$8,0)</f>
        <v>0</v>
      </c>
      <c r="R511" s="13" t="n">
        <f aca="false">N511*(1-F511)-P511-Q511</f>
        <v>38.75</v>
      </c>
      <c r="S511" s="13" t="n">
        <f aca="false">R511-E511</f>
        <v>0.0700000000000003</v>
      </c>
    </row>
    <row r="512" customFormat="false" ht="15" hidden="false" customHeight="false" outlineLevel="0" collapsed="false">
      <c r="A512" s="8" t="s">
        <v>5518</v>
      </c>
      <c r="B512" s="10" t="str">
        <f aca="false">'Layout Mercado Libre'!C512</f>
        <v>Dapagliflozina 10 mg 28 Tabletas Camber</v>
      </c>
      <c r="C512" s="10" t="str">
        <f aca="false">IFERROR(LEFT('Layout Mercado Libre'!E512,FIND(" &gt; ",'Layout Mercado Libre'!E512)-1),"")</f>
        <v>Salud y Equipamiento Médico</v>
      </c>
      <c r="D512" s="12" t="n">
        <v>323.59</v>
      </c>
      <c r="E512" s="13" t="n">
        <f aca="false">D512+Parámetros!$B$5</f>
        <v>327.59</v>
      </c>
      <c r="F512" s="3" t="n">
        <f aca="false">IF(C512="",Parámetros!$B$9,IFERROR(VLOOKUP(C512,Parámetros!$A$20:$B$23,2,FALSE()),Parámetros!$B$9))</f>
        <v>0.14</v>
      </c>
      <c r="G512" s="13" t="n">
        <f aca="false">ROUNDUP((E512+Parámetros!$C$13)/(1-F512),0)</f>
        <v>410</v>
      </c>
      <c r="H512" s="13" t="n">
        <f aca="false">ROUNDUP((E512+Parámetros!$C$14)/(1-F512),0)</f>
        <v>416</v>
      </c>
      <c r="I512" s="13" t="n">
        <f aca="false">ROUNDUP((E512+Parámetros!$C$15)/(1-F512),0)</f>
        <v>424</v>
      </c>
      <c r="J512" s="13" t="n">
        <f aca="false">MAX(ROUNDUP((E512+Parámetros!$B$8)/(1-F512),0),Parámetros!$B$7)</f>
        <v>381</v>
      </c>
      <c r="K512" s="13" t="n">
        <f aca="false">IF(G512&lt;Parámetros!$B$13,G512,IF(H512&lt;Parámetros!$B$14,H512,IF(I512&lt;Parámetros!$B$15,I512,J512)))</f>
        <v>381</v>
      </c>
      <c r="L512" s="12"/>
      <c r="M512" s="12"/>
      <c r="N512" s="13" t="n">
        <f aca="false">IF(AND(ISNUMBER(M512),M512-Parámetros!$B$6&gt;=K512),M512-Parámetros!$B$6,K512)</f>
        <v>381</v>
      </c>
      <c r="O512" s="3" t="str">
        <f aca="false">IF(ISNUMBER(M512),N512/M512-1,"")</f>
        <v/>
      </c>
      <c r="P512" s="13" t="n">
        <f aca="false">VLOOKUP(N512,Parámetros!$A$13:$C$16,3,TRUE())</f>
        <v>0</v>
      </c>
      <c r="Q512" s="13" t="n">
        <f aca="false">IF(N512&gt;=Parámetros!$B$7,Parámetros!$B$8,0)</f>
        <v>0</v>
      </c>
      <c r="R512" s="13" t="n">
        <f aca="false">N512*(1-F512)-P512-Q512</f>
        <v>327.66</v>
      </c>
      <c r="S512" s="13" t="n">
        <f aca="false">R512-E512</f>
        <v>0.0699999999999932</v>
      </c>
    </row>
    <row r="513" customFormat="false" ht="15" hidden="false" customHeight="false" outlineLevel="0" collapsed="false">
      <c r="A513" s="8" t="s">
        <v>5532</v>
      </c>
      <c r="B513" s="10" t="str">
        <f aca="false">'Layout Mercado Libre'!C513</f>
        <v>Crema Facial Pond's Clarant B3 FPS 30 200 g</v>
      </c>
      <c r="C513" s="10" t="str">
        <f aca="false">IFERROR(LEFT('Layout Mercado Libre'!E513,FIND(" &gt; ",'Layout Mercado Libre'!E513)-1),"")</f>
        <v>Belleza y Cuidado Personal</v>
      </c>
      <c r="D513" s="12" t="n">
        <v>105.0805</v>
      </c>
      <c r="E513" s="13" t="n">
        <f aca="false">D513+Parámetros!$B$5</f>
        <v>109.0805</v>
      </c>
      <c r="F513" s="3" t="n">
        <f aca="false">IF(C513="",Parámetros!$B$9,IFERROR(VLOOKUP(C513,Parámetros!$A$20:$B$23,2,FALSE()),Parámetros!$B$9))</f>
        <v>0.14</v>
      </c>
      <c r="G513" s="13" t="n">
        <f aca="false">ROUNDUP((E513+Parámetros!$C$13)/(1-F513),0)</f>
        <v>156</v>
      </c>
      <c r="H513" s="13" t="n">
        <f aca="false">ROUNDUP((E513+Parámetros!$C$14)/(1-F513),0)</f>
        <v>162</v>
      </c>
      <c r="I513" s="13" t="n">
        <f aca="false">ROUNDUP((E513+Parámetros!$C$15)/(1-F513),0)</f>
        <v>170</v>
      </c>
      <c r="J513" s="13" t="n">
        <f aca="false">MAX(ROUNDUP((E513+Parámetros!$B$8)/(1-F513),0),Parámetros!$B$7)</f>
        <v>299</v>
      </c>
      <c r="K513" s="13" t="n">
        <f aca="false">IF(G513&lt;Parámetros!$B$13,G513,IF(H513&lt;Parámetros!$B$14,H513,IF(I513&lt;Parámetros!$B$15,I513,J513)))</f>
        <v>170</v>
      </c>
      <c r="L513" s="12"/>
      <c r="M513" s="12"/>
      <c r="N513" s="13" t="n">
        <f aca="false">IF(AND(ISNUMBER(M513),M513-Parámetros!$B$6&gt;=K513),M513-Parámetros!$B$6,K513)</f>
        <v>170</v>
      </c>
      <c r="O513" s="3" t="str">
        <f aca="false">IF(ISNUMBER(M513),N513/M513-1,"")</f>
        <v/>
      </c>
      <c r="P513" s="13" t="n">
        <f aca="false">VLOOKUP(N513,Parámetros!$A$13:$C$16,3,TRUE())</f>
        <v>37</v>
      </c>
      <c r="Q513" s="13" t="n">
        <f aca="false">IF(N513&gt;=Parámetros!$B$7,Parámetros!$B$8,0)</f>
        <v>0</v>
      </c>
      <c r="R513" s="13" t="n">
        <f aca="false">N513*(1-F513)-P513-Q513</f>
        <v>109.2</v>
      </c>
      <c r="S513" s="13" t="n">
        <f aca="false">R513-E513</f>
        <v>0.119499999999988</v>
      </c>
    </row>
    <row r="514" customFormat="false" ht="15" hidden="false" customHeight="false" outlineLevel="0" collapsed="false">
      <c r="A514" s="8" t="s">
        <v>5545</v>
      </c>
      <c r="B514" s="10" t="str">
        <f aca="false">'Layout Mercado Libre'!C514</f>
        <v>Suero Rehidratante Electrolit Manzana 625 ml</v>
      </c>
      <c r="C514" s="10" t="str">
        <f aca="false">IFERROR(LEFT('Layout Mercado Libre'!E514,FIND(" &gt; ",'Layout Mercado Libre'!E514)-1),"")</f>
        <v>Salud y Equipamiento Médico</v>
      </c>
      <c r="D514" s="12" t="n">
        <v>20.14</v>
      </c>
      <c r="E514" s="13" t="n">
        <f aca="false">D514+Parámetros!$B$5</f>
        <v>24.14</v>
      </c>
      <c r="F514" s="3" t="n">
        <f aca="false">IF(C514="",Parámetros!$B$9,IFERROR(VLOOKUP(C514,Parámetros!$A$20:$B$23,2,FALSE()),Parámetros!$B$9))</f>
        <v>0.14</v>
      </c>
      <c r="G514" s="13" t="n">
        <f aca="false">ROUNDUP((E514+Parámetros!$C$13)/(1-F514),0)</f>
        <v>58</v>
      </c>
      <c r="H514" s="13" t="n">
        <f aca="false">ROUNDUP((E514+Parámetros!$C$14)/(1-F514),0)</f>
        <v>63</v>
      </c>
      <c r="I514" s="13" t="n">
        <f aca="false">ROUNDUP((E514+Parámetros!$C$15)/(1-F514),0)</f>
        <v>72</v>
      </c>
      <c r="J514" s="13" t="n">
        <f aca="false">MAX(ROUNDUP((E514+Parámetros!$B$8)/(1-F514),0),Parámetros!$B$7)</f>
        <v>299</v>
      </c>
      <c r="K514" s="13" t="n">
        <f aca="false">IF(G514&lt;Parámetros!$B$13,G514,IF(H514&lt;Parámetros!$B$14,H514,IF(I514&lt;Parámetros!$B$15,I514,J514)))</f>
        <v>58</v>
      </c>
      <c r="L514" s="12"/>
      <c r="M514" s="12"/>
      <c r="N514" s="13" t="n">
        <f aca="false">IF(AND(ISNUMBER(M514),M514-Parámetros!$B$6&gt;=K514),M514-Parámetros!$B$6,K514)</f>
        <v>58</v>
      </c>
      <c r="O514" s="3" t="str">
        <f aca="false">IF(ISNUMBER(M514),N514/M514-1,"")</f>
        <v/>
      </c>
      <c r="P514" s="13" t="n">
        <f aca="false">VLOOKUP(N514,Parámetros!$A$13:$C$16,3,TRUE())</f>
        <v>25</v>
      </c>
      <c r="Q514" s="13" t="n">
        <f aca="false">IF(N514&gt;=Parámetros!$B$7,Parámetros!$B$8,0)</f>
        <v>0</v>
      </c>
      <c r="R514" s="13" t="n">
        <f aca="false">N514*(1-F514)-P514-Q514</f>
        <v>24.88</v>
      </c>
      <c r="S514" s="13" t="n">
        <f aca="false">R514-E514</f>
        <v>0.740000000000002</v>
      </c>
    </row>
    <row r="515" customFormat="false" ht="15" hidden="false" customHeight="false" outlineLevel="0" collapsed="false">
      <c r="A515" s="8" t="s">
        <v>5554</v>
      </c>
      <c r="B515" s="10" t="str">
        <f aca="false">'Layout Mercado Libre'!C515</f>
        <v>Gasa Estéril Dibar Monarca 10 x 10 cm 8 Capas 100 Piezas</v>
      </c>
      <c r="C515" s="10" t="str">
        <f aca="false">IFERROR(LEFT('Layout Mercado Libre'!E515,FIND(" &gt; ",'Layout Mercado Libre'!E515)-1),"")</f>
        <v>Salud y Equipamiento Médico</v>
      </c>
      <c r="D515" s="12" t="n">
        <v>114.66</v>
      </c>
      <c r="E515" s="13" t="n">
        <f aca="false">D515+Parámetros!$B$5</f>
        <v>118.66</v>
      </c>
      <c r="F515" s="3" t="n">
        <f aca="false">IF(C515="",Parámetros!$B$9,IFERROR(VLOOKUP(C515,Parámetros!$A$20:$B$23,2,FALSE()),Parámetros!$B$9))</f>
        <v>0.14</v>
      </c>
      <c r="G515" s="13" t="n">
        <f aca="false">ROUNDUP((E515+Parámetros!$C$13)/(1-F515),0)</f>
        <v>168</v>
      </c>
      <c r="H515" s="13" t="n">
        <f aca="false">ROUNDUP((E515+Parámetros!$C$14)/(1-F515),0)</f>
        <v>173</v>
      </c>
      <c r="I515" s="13" t="n">
        <f aca="false">ROUNDUP((E515+Parámetros!$C$15)/(1-F515),0)</f>
        <v>181</v>
      </c>
      <c r="J515" s="13" t="n">
        <f aca="false">MAX(ROUNDUP((E515+Parámetros!$B$8)/(1-F515),0),Parámetros!$B$7)</f>
        <v>299</v>
      </c>
      <c r="K515" s="13" t="n">
        <f aca="false">IF(G515&lt;Parámetros!$B$13,G515,IF(H515&lt;Parámetros!$B$14,H515,IF(I515&lt;Parámetros!$B$15,I515,J515)))</f>
        <v>181</v>
      </c>
      <c r="L515" s="12"/>
      <c r="M515" s="12"/>
      <c r="N515" s="13" t="n">
        <f aca="false">IF(AND(ISNUMBER(M515),M515-Parámetros!$B$6&gt;=K515),M515-Parámetros!$B$6,K515)</f>
        <v>181</v>
      </c>
      <c r="O515" s="3" t="str">
        <f aca="false">IF(ISNUMBER(M515),N515/M515-1,"")</f>
        <v/>
      </c>
      <c r="P515" s="13" t="n">
        <f aca="false">VLOOKUP(N515,Parámetros!$A$13:$C$16,3,TRUE())</f>
        <v>37</v>
      </c>
      <c r="Q515" s="13" t="n">
        <f aca="false">IF(N515&gt;=Parámetros!$B$7,Parámetros!$B$8,0)</f>
        <v>0</v>
      </c>
      <c r="R515" s="13" t="n">
        <f aca="false">N515*(1-F515)-P515-Q515</f>
        <v>118.66</v>
      </c>
      <c r="S515" s="13" t="n">
        <f aca="false">R515-E515</f>
        <v>0</v>
      </c>
    </row>
    <row r="516" customFormat="false" ht="15" hidden="false" customHeight="false" outlineLevel="0" collapsed="false">
      <c r="A516" s="8" t="s">
        <v>5563</v>
      </c>
      <c r="B516" s="10" t="str">
        <f aca="false">'Layout Mercado Libre'!C516</f>
        <v>Condones Sico Sensitive Delgados de Látex 3 Piezas</v>
      </c>
      <c r="C516" s="10" t="str">
        <f aca="false">IFERROR(LEFT('Layout Mercado Libre'!E516,FIND(" &gt; ",'Layout Mercado Libre'!E516)-1),"")</f>
        <v>Salud y Equipamiento Médico</v>
      </c>
      <c r="D516" s="12" t="n">
        <v>52.95</v>
      </c>
      <c r="E516" s="13" t="n">
        <f aca="false">D516+Parámetros!$B$5</f>
        <v>56.95</v>
      </c>
      <c r="F516" s="3" t="n">
        <f aca="false">IF(C516="",Parámetros!$B$9,IFERROR(VLOOKUP(C516,Parámetros!$A$20:$B$23,2,FALSE()),Parámetros!$B$9))</f>
        <v>0.14</v>
      </c>
      <c r="G516" s="13" t="n">
        <f aca="false">ROUNDUP((E516+Parámetros!$C$13)/(1-F516),0)</f>
        <v>96</v>
      </c>
      <c r="H516" s="13" t="n">
        <f aca="false">ROUNDUP((E516+Parámetros!$C$14)/(1-F516),0)</f>
        <v>102</v>
      </c>
      <c r="I516" s="13" t="n">
        <f aca="false">ROUNDUP((E516+Parámetros!$C$15)/(1-F516),0)</f>
        <v>110</v>
      </c>
      <c r="J516" s="13" t="n">
        <f aca="false">MAX(ROUNDUP((E516+Parámetros!$B$8)/(1-F516),0),Parámetros!$B$7)</f>
        <v>299</v>
      </c>
      <c r="K516" s="13" t="n">
        <f aca="false">IF(G516&lt;Parámetros!$B$13,G516,IF(H516&lt;Parámetros!$B$14,H516,IF(I516&lt;Parámetros!$B$15,I516,J516)))</f>
        <v>96</v>
      </c>
      <c r="L516" s="12"/>
      <c r="M516" s="12"/>
      <c r="N516" s="13" t="n">
        <f aca="false">IF(AND(ISNUMBER(M516),M516-Parámetros!$B$6&gt;=K516),M516-Parámetros!$B$6,K516)</f>
        <v>96</v>
      </c>
      <c r="O516" s="3" t="str">
        <f aca="false">IF(ISNUMBER(M516),N516/M516-1,"")</f>
        <v/>
      </c>
      <c r="P516" s="13" t="n">
        <f aca="false">VLOOKUP(N516,Parámetros!$A$13:$C$16,3,TRUE())</f>
        <v>25</v>
      </c>
      <c r="Q516" s="13" t="n">
        <f aca="false">IF(N516&gt;=Parámetros!$B$7,Parámetros!$B$8,0)</f>
        <v>0</v>
      </c>
      <c r="R516" s="13" t="n">
        <f aca="false">N516*(1-F516)-P516-Q516</f>
        <v>57.56</v>
      </c>
      <c r="S516" s="13" t="n">
        <f aca="false">R516-E516</f>
        <v>0.609999999999999</v>
      </c>
    </row>
    <row r="517" customFormat="false" ht="15" hidden="false" customHeight="false" outlineLevel="0" collapsed="false">
      <c r="A517" s="8" t="s">
        <v>5577</v>
      </c>
      <c r="B517" s="10" t="str">
        <f aca="false">'Layout Mercado Libre'!C517</f>
        <v>Nexium Mups Esomeprazol 40 mg 14 Tabletas</v>
      </c>
      <c r="C517" s="10" t="str">
        <f aca="false">IFERROR(LEFT('Layout Mercado Libre'!E517,FIND(" &gt; ",'Layout Mercado Libre'!E517)-1),"")</f>
        <v>Salud y Equipamiento Médico</v>
      </c>
      <c r="D517" s="12" t="n">
        <v>410</v>
      </c>
      <c r="E517" s="13" t="n">
        <f aca="false">D517+Parámetros!$B$5</f>
        <v>414</v>
      </c>
      <c r="F517" s="3" t="n">
        <f aca="false">IF(C517="",Parámetros!$B$9,IFERROR(VLOOKUP(C517,Parámetros!$A$20:$B$23,2,FALSE()),Parámetros!$B$9))</f>
        <v>0.14</v>
      </c>
      <c r="G517" s="13" t="n">
        <f aca="false">ROUNDUP((E517+Parámetros!$C$13)/(1-F517),0)</f>
        <v>511</v>
      </c>
      <c r="H517" s="13" t="n">
        <f aca="false">ROUNDUP((E517+Parámetros!$C$14)/(1-F517),0)</f>
        <v>517</v>
      </c>
      <c r="I517" s="13" t="n">
        <f aca="false">ROUNDUP((E517+Parámetros!$C$15)/(1-F517),0)</f>
        <v>525</v>
      </c>
      <c r="J517" s="13" t="n">
        <f aca="false">MAX(ROUNDUP((E517+Parámetros!$B$8)/(1-F517),0),Parámetros!$B$7)</f>
        <v>482</v>
      </c>
      <c r="K517" s="13" t="n">
        <f aca="false">IF(G517&lt;Parámetros!$B$13,G517,IF(H517&lt;Parámetros!$B$14,H517,IF(I517&lt;Parámetros!$B$15,I517,J517)))</f>
        <v>482</v>
      </c>
      <c r="L517" s="12"/>
      <c r="M517" s="12"/>
      <c r="N517" s="13" t="n">
        <f aca="false">IF(AND(ISNUMBER(M517),M517-Parámetros!$B$6&gt;=K517),M517-Parámetros!$B$6,K517)</f>
        <v>482</v>
      </c>
      <c r="O517" s="3" t="str">
        <f aca="false">IF(ISNUMBER(M517),N517/M517-1,"")</f>
        <v/>
      </c>
      <c r="P517" s="13" t="n">
        <f aca="false">VLOOKUP(N517,Parámetros!$A$13:$C$16,3,TRUE())</f>
        <v>0</v>
      </c>
      <c r="Q517" s="13" t="n">
        <f aca="false">IF(N517&gt;=Parámetros!$B$7,Parámetros!$B$8,0)</f>
        <v>0</v>
      </c>
      <c r="R517" s="13" t="n">
        <f aca="false">N517*(1-F517)-P517-Q517</f>
        <v>414.52</v>
      </c>
      <c r="S517" s="13" t="n">
        <f aca="false">R517-E517</f>
        <v>0.519999999999982</v>
      </c>
    </row>
    <row r="518" customFormat="false" ht="15" hidden="false" customHeight="false" outlineLevel="0" collapsed="false">
      <c r="A518" s="8" t="s">
        <v>5589</v>
      </c>
      <c r="B518" s="10" t="str">
        <f aca="false">'Layout Mercado Libre'!C518</f>
        <v>Enjuague Bucal Lacer Perioxidin Clorhexidina 0.12% 200 ml</v>
      </c>
      <c r="C518" s="10" t="str">
        <f aca="false">IFERROR(LEFT('Layout Mercado Libre'!E518,FIND(" &gt; ",'Layout Mercado Libre'!E518)-1),"")</f>
        <v>Belleza y Cuidado Personal</v>
      </c>
      <c r="D518" s="12" t="n">
        <v>243.79</v>
      </c>
      <c r="E518" s="13" t="n">
        <f aca="false">D518+Parámetros!$B$5</f>
        <v>247.79</v>
      </c>
      <c r="F518" s="3" t="n">
        <f aca="false">IF(C518="",Parámetros!$B$9,IFERROR(VLOOKUP(C518,Parámetros!$A$20:$B$23,2,FALSE()),Parámetros!$B$9))</f>
        <v>0.14</v>
      </c>
      <c r="G518" s="13" t="n">
        <f aca="false">ROUNDUP((E518+Parámetros!$C$13)/(1-F518),0)</f>
        <v>318</v>
      </c>
      <c r="H518" s="13" t="n">
        <f aca="false">ROUNDUP((E518+Parámetros!$C$14)/(1-F518),0)</f>
        <v>324</v>
      </c>
      <c r="I518" s="13" t="n">
        <f aca="false">ROUNDUP((E518+Parámetros!$C$15)/(1-F518),0)</f>
        <v>332</v>
      </c>
      <c r="J518" s="13" t="n">
        <f aca="false">MAX(ROUNDUP((E518+Parámetros!$B$8)/(1-F518),0),Parámetros!$B$7)</f>
        <v>299</v>
      </c>
      <c r="K518" s="13" t="n">
        <f aca="false">IF(G518&lt;Parámetros!$B$13,G518,IF(H518&lt;Parámetros!$B$14,H518,IF(I518&lt;Parámetros!$B$15,I518,J518)))</f>
        <v>299</v>
      </c>
      <c r="L518" s="12"/>
      <c r="M518" s="12"/>
      <c r="N518" s="13" t="n">
        <f aca="false">IF(AND(ISNUMBER(M518),M518-Parámetros!$B$6&gt;=K518),M518-Parámetros!$B$6,K518)</f>
        <v>299</v>
      </c>
      <c r="O518" s="3" t="str">
        <f aca="false">IF(ISNUMBER(M518),N518/M518-1,"")</f>
        <v/>
      </c>
      <c r="P518" s="13" t="n">
        <f aca="false">VLOOKUP(N518,Parámetros!$A$13:$C$16,3,TRUE())</f>
        <v>0</v>
      </c>
      <c r="Q518" s="13" t="n">
        <f aca="false">IF(N518&gt;=Parámetros!$B$7,Parámetros!$B$8,0)</f>
        <v>0</v>
      </c>
      <c r="R518" s="13" t="n">
        <f aca="false">N518*(1-F518)-P518-Q518</f>
        <v>257.14</v>
      </c>
      <c r="S518" s="13" t="n">
        <f aca="false">R518-E518</f>
        <v>9.34999999999999</v>
      </c>
    </row>
    <row r="519" customFormat="false" ht="15" hidden="false" customHeight="false" outlineLevel="0" collapsed="false">
      <c r="A519" s="8" t="s">
        <v>5602</v>
      </c>
      <c r="B519" s="10" t="str">
        <f aca="false">'Layout Mercado Libre'!C519</f>
        <v>Redoxon AOX Vitamina C, D y Zinc 10 Tabletas Efervescentes</v>
      </c>
      <c r="C519" s="10" t="str">
        <f aca="false">IFERROR(LEFT('Layout Mercado Libre'!E519,FIND(" &gt; ",'Layout Mercado Libre'!E519)-1),"")</f>
        <v>Salud y Equipamiento Médico</v>
      </c>
      <c r="D519" s="12" t="n">
        <v>131.67</v>
      </c>
      <c r="E519" s="13" t="n">
        <f aca="false">D519+Parámetros!$B$5</f>
        <v>135.67</v>
      </c>
      <c r="F519" s="3" t="n">
        <f aca="false">IF(C519="",Parámetros!$B$9,IFERROR(VLOOKUP(C519,Parámetros!$A$20:$B$23,2,FALSE()),Parámetros!$B$9))</f>
        <v>0.14</v>
      </c>
      <c r="G519" s="13" t="n">
        <f aca="false">ROUNDUP((E519+Parámetros!$C$13)/(1-F519),0)</f>
        <v>187</v>
      </c>
      <c r="H519" s="13" t="n">
        <f aca="false">ROUNDUP((E519+Parámetros!$C$14)/(1-F519),0)</f>
        <v>193</v>
      </c>
      <c r="I519" s="13" t="n">
        <f aca="false">ROUNDUP((E519+Parámetros!$C$15)/(1-F519),0)</f>
        <v>201</v>
      </c>
      <c r="J519" s="13" t="n">
        <f aca="false">MAX(ROUNDUP((E519+Parámetros!$B$8)/(1-F519),0),Parámetros!$B$7)</f>
        <v>299</v>
      </c>
      <c r="K519" s="13" t="n">
        <f aca="false">IF(G519&lt;Parámetros!$B$13,G519,IF(H519&lt;Parámetros!$B$14,H519,IF(I519&lt;Parámetros!$B$15,I519,J519)))</f>
        <v>201</v>
      </c>
      <c r="L519" s="12"/>
      <c r="M519" s="12"/>
      <c r="N519" s="13" t="n">
        <f aca="false">IF(AND(ISNUMBER(M519),M519-Parámetros!$B$6&gt;=K519),M519-Parámetros!$B$6,K519)</f>
        <v>201</v>
      </c>
      <c r="O519" s="3" t="str">
        <f aca="false">IF(ISNUMBER(M519),N519/M519-1,"")</f>
        <v/>
      </c>
      <c r="P519" s="13" t="n">
        <f aca="false">VLOOKUP(N519,Parámetros!$A$13:$C$16,3,TRUE())</f>
        <v>37</v>
      </c>
      <c r="Q519" s="13" t="n">
        <f aca="false">IF(N519&gt;=Parámetros!$B$7,Parámetros!$B$8,0)</f>
        <v>0</v>
      </c>
      <c r="R519" s="13" t="n">
        <f aca="false">N519*(1-F519)-P519-Q519</f>
        <v>135.86</v>
      </c>
      <c r="S519" s="13" t="n">
        <f aca="false">R519-E519</f>
        <v>0.189999999999998</v>
      </c>
    </row>
    <row r="520" customFormat="false" ht="15" hidden="false" customHeight="false" outlineLevel="0" collapsed="false">
      <c r="A520" s="8" t="s">
        <v>5614</v>
      </c>
      <c r="B520" s="10" t="str">
        <f aca="false">'Layout Mercado Libre'!C520</f>
        <v>Toallitas Desmaquillantes Claris Aloe Vera 40 Piezas</v>
      </c>
      <c r="C520" s="10" t="str">
        <f aca="false">IFERROR(LEFT('Layout Mercado Libre'!E520,FIND(" &gt; ",'Layout Mercado Libre'!E520)-1),"")</f>
        <v>Belleza y Cuidado Personal</v>
      </c>
      <c r="D520" s="12" t="n">
        <v>16.26</v>
      </c>
      <c r="E520" s="13" t="n">
        <f aca="false">D520+Parámetros!$B$5</f>
        <v>20.26</v>
      </c>
      <c r="F520" s="3" t="n">
        <f aca="false">IF(C520="",Parámetros!$B$9,IFERROR(VLOOKUP(C520,Parámetros!$A$20:$B$23,2,FALSE()),Parámetros!$B$9))</f>
        <v>0.14</v>
      </c>
      <c r="G520" s="13" t="n">
        <f aca="false">ROUNDUP((E520+Parámetros!$C$13)/(1-F520),0)</f>
        <v>53</v>
      </c>
      <c r="H520" s="13" t="n">
        <f aca="false">ROUNDUP((E520+Parámetros!$C$14)/(1-F520),0)</f>
        <v>59</v>
      </c>
      <c r="I520" s="13" t="n">
        <f aca="false">ROUNDUP((E520+Parámetros!$C$15)/(1-F520),0)</f>
        <v>67</v>
      </c>
      <c r="J520" s="13" t="n">
        <f aca="false">MAX(ROUNDUP((E520+Parámetros!$B$8)/(1-F520),0),Parámetros!$B$7)</f>
        <v>299</v>
      </c>
      <c r="K520" s="13" t="n">
        <f aca="false">IF(G520&lt;Parámetros!$B$13,G520,IF(H520&lt;Parámetros!$B$14,H520,IF(I520&lt;Parámetros!$B$15,I520,J520)))</f>
        <v>53</v>
      </c>
      <c r="L520" s="12"/>
      <c r="M520" s="12"/>
      <c r="N520" s="13" t="n">
        <f aca="false">IF(AND(ISNUMBER(M520),M520-Parámetros!$B$6&gt;=K520),M520-Parámetros!$B$6,K520)</f>
        <v>53</v>
      </c>
      <c r="O520" s="3" t="str">
        <f aca="false">IF(ISNUMBER(M520),N520/M520-1,"")</f>
        <v/>
      </c>
      <c r="P520" s="13" t="n">
        <f aca="false">VLOOKUP(N520,Parámetros!$A$13:$C$16,3,TRUE())</f>
        <v>25</v>
      </c>
      <c r="Q520" s="13" t="n">
        <f aca="false">IF(N520&gt;=Parámetros!$B$7,Parámetros!$B$8,0)</f>
        <v>0</v>
      </c>
      <c r="R520" s="13" t="n">
        <f aca="false">N520*(1-F520)-P520-Q520</f>
        <v>20.58</v>
      </c>
      <c r="S520" s="13" t="n">
        <f aca="false">R520-E520</f>
        <v>0.319999999999997</v>
      </c>
    </row>
    <row r="521" customFormat="false" ht="15" hidden="false" customHeight="false" outlineLevel="0" collapsed="false">
      <c r="A521" s="8" t="s">
        <v>5629</v>
      </c>
      <c r="B521" s="10" t="str">
        <f aca="false">'Layout Mercado Libre'!C521</f>
        <v>Suero Rehidratante Electrolit Mora Azul 625 ml</v>
      </c>
      <c r="C521" s="10" t="str">
        <f aca="false">IFERROR(LEFT('Layout Mercado Libre'!E521,FIND(" &gt; ",'Layout Mercado Libre'!E521)-1),"")</f>
        <v>Salud y Equipamiento Médico</v>
      </c>
      <c r="D521" s="12" t="n">
        <v>20.14</v>
      </c>
      <c r="E521" s="13" t="n">
        <f aca="false">D521+Parámetros!$B$5</f>
        <v>24.14</v>
      </c>
      <c r="F521" s="3" t="n">
        <f aca="false">IF(C521="",Parámetros!$B$9,IFERROR(VLOOKUP(C521,Parámetros!$A$20:$B$23,2,FALSE()),Parámetros!$B$9))</f>
        <v>0.14</v>
      </c>
      <c r="G521" s="13" t="n">
        <f aca="false">ROUNDUP((E521+Parámetros!$C$13)/(1-F521),0)</f>
        <v>58</v>
      </c>
      <c r="H521" s="13" t="n">
        <f aca="false">ROUNDUP((E521+Parámetros!$C$14)/(1-F521),0)</f>
        <v>63</v>
      </c>
      <c r="I521" s="13" t="n">
        <f aca="false">ROUNDUP((E521+Parámetros!$C$15)/(1-F521),0)</f>
        <v>72</v>
      </c>
      <c r="J521" s="13" t="n">
        <f aca="false">MAX(ROUNDUP((E521+Parámetros!$B$8)/(1-F521),0),Parámetros!$B$7)</f>
        <v>299</v>
      </c>
      <c r="K521" s="13" t="n">
        <f aca="false">IF(G521&lt;Parámetros!$B$13,G521,IF(H521&lt;Parámetros!$B$14,H521,IF(I521&lt;Parámetros!$B$15,I521,J521)))</f>
        <v>58</v>
      </c>
      <c r="L521" s="12"/>
      <c r="M521" s="12"/>
      <c r="N521" s="13" t="n">
        <f aca="false">IF(AND(ISNUMBER(M521),M521-Parámetros!$B$6&gt;=K521),M521-Parámetros!$B$6,K521)</f>
        <v>58</v>
      </c>
      <c r="O521" s="3" t="str">
        <f aca="false">IF(ISNUMBER(M521),N521/M521-1,"")</f>
        <v/>
      </c>
      <c r="P521" s="13" t="n">
        <f aca="false">VLOOKUP(N521,Parámetros!$A$13:$C$16,3,TRUE())</f>
        <v>25</v>
      </c>
      <c r="Q521" s="13" t="n">
        <f aca="false">IF(N521&gt;=Parámetros!$B$7,Parámetros!$B$8,0)</f>
        <v>0</v>
      </c>
      <c r="R521" s="13" t="n">
        <f aca="false">N521*(1-F521)-P521-Q521</f>
        <v>24.88</v>
      </c>
      <c r="S521" s="13" t="n">
        <f aca="false">R521-E521</f>
        <v>0.740000000000002</v>
      </c>
    </row>
    <row r="522" customFormat="false" ht="15" hidden="false" customHeight="false" outlineLevel="0" collapsed="false">
      <c r="A522" s="8" t="s">
        <v>5637</v>
      </c>
      <c r="B522" s="10" t="str">
        <f aca="false">'Layout Mercado Libre'!C522</f>
        <v>Pañales Bbtips Sensitive Etapa 6 Unisex 40 Piezas</v>
      </c>
      <c r="C522" s="10" t="str">
        <f aca="false">IFERROR(LEFT('Layout Mercado Libre'!E522,FIND(" &gt; ",'Layout Mercado Libre'!E522)-1),"")</f>
        <v>Bebés</v>
      </c>
      <c r="D522" s="12" t="n">
        <v>171.81</v>
      </c>
      <c r="E522" s="13" t="n">
        <f aca="false">D522+Parámetros!$B$5</f>
        <v>175.81</v>
      </c>
      <c r="F522" s="3" t="n">
        <f aca="false">IF(C522="",Parámetros!$B$9,IFERROR(VLOOKUP(C522,Parámetros!$A$20:$B$23,2,FALSE()),Parámetros!$B$9))</f>
        <v>0.15</v>
      </c>
      <c r="G522" s="13" t="n">
        <f aca="false">ROUNDUP((E522+Parámetros!$C$13)/(1-F522),0)</f>
        <v>237</v>
      </c>
      <c r="H522" s="13" t="n">
        <f aca="false">ROUNDUP((E522+Parámetros!$C$14)/(1-F522),0)</f>
        <v>243</v>
      </c>
      <c r="I522" s="13" t="n">
        <f aca="false">ROUNDUP((E522+Parámetros!$C$15)/(1-F522),0)</f>
        <v>251</v>
      </c>
      <c r="J522" s="13" t="n">
        <f aca="false">MAX(ROUNDUP((E522+Parámetros!$B$8)/(1-F522),0),Parámetros!$B$7)</f>
        <v>299</v>
      </c>
      <c r="K522" s="13" t="n">
        <f aca="false">IF(G522&lt;Parámetros!$B$13,G522,IF(H522&lt;Parámetros!$B$14,H522,IF(I522&lt;Parámetros!$B$15,I522,J522)))</f>
        <v>251</v>
      </c>
      <c r="L522" s="12"/>
      <c r="M522" s="12"/>
      <c r="N522" s="13" t="n">
        <f aca="false">IF(AND(ISNUMBER(M522),M522-Parámetros!$B$6&gt;=K522),M522-Parámetros!$B$6,K522)</f>
        <v>251</v>
      </c>
      <c r="O522" s="3" t="str">
        <f aca="false">IF(ISNUMBER(M522),N522/M522-1,"")</f>
        <v/>
      </c>
      <c r="P522" s="13" t="n">
        <f aca="false">VLOOKUP(N522,Parámetros!$A$13:$C$16,3,TRUE())</f>
        <v>37</v>
      </c>
      <c r="Q522" s="13" t="n">
        <f aca="false">IF(N522&gt;=Parámetros!$B$7,Parámetros!$B$8,0)</f>
        <v>0</v>
      </c>
      <c r="R522" s="13" t="n">
        <f aca="false">N522*(1-F522)-P522-Q522</f>
        <v>176.35</v>
      </c>
      <c r="S522" s="13" t="n">
        <f aca="false">R522-E522</f>
        <v>0.539999999999992</v>
      </c>
    </row>
    <row r="523" customFormat="false" ht="15" hidden="false" customHeight="false" outlineLevel="0" collapsed="false">
      <c r="A523" s="8" t="s">
        <v>5652</v>
      </c>
      <c r="B523" s="10" t="str">
        <f aca="false">'Layout Mercado Libre'!C523</f>
        <v>Avamys 2A Furoato de Fluticasona 27.5 mcg 120 Dosis</v>
      </c>
      <c r="C523" s="10" t="str">
        <f aca="false">IFERROR(LEFT('Layout Mercado Libre'!E523,FIND(" &gt; ",'Layout Mercado Libre'!E523)-1),"")</f>
        <v>Salud y Equipamiento Médico</v>
      </c>
      <c r="D523" s="12" t="n">
        <v>501.6</v>
      </c>
      <c r="E523" s="13" t="n">
        <f aca="false">D523+Parámetros!$B$5</f>
        <v>505.6</v>
      </c>
      <c r="F523" s="3" t="n">
        <f aca="false">IF(C523="",Parámetros!$B$9,IFERROR(VLOOKUP(C523,Parámetros!$A$20:$B$23,2,FALSE()),Parámetros!$B$9))</f>
        <v>0.14</v>
      </c>
      <c r="G523" s="13" t="n">
        <f aca="false">ROUNDUP((E523+Parámetros!$C$13)/(1-F523),0)</f>
        <v>617</v>
      </c>
      <c r="H523" s="13" t="n">
        <f aca="false">ROUNDUP((E523+Parámetros!$C$14)/(1-F523),0)</f>
        <v>623</v>
      </c>
      <c r="I523" s="13" t="n">
        <f aca="false">ROUNDUP((E523+Parámetros!$C$15)/(1-F523),0)</f>
        <v>631</v>
      </c>
      <c r="J523" s="13" t="n">
        <f aca="false">MAX(ROUNDUP((E523+Parámetros!$B$8)/(1-F523),0),Parámetros!$B$7)</f>
        <v>588</v>
      </c>
      <c r="K523" s="13" t="n">
        <f aca="false">IF(G523&lt;Parámetros!$B$13,G523,IF(H523&lt;Parámetros!$B$14,H523,IF(I523&lt;Parámetros!$B$15,I523,J523)))</f>
        <v>588</v>
      </c>
      <c r="L523" s="12"/>
      <c r="M523" s="12"/>
      <c r="N523" s="13" t="n">
        <f aca="false">IF(AND(ISNUMBER(M523),M523-Parámetros!$B$6&gt;=K523),M523-Parámetros!$B$6,K523)</f>
        <v>588</v>
      </c>
      <c r="O523" s="3" t="str">
        <f aca="false">IF(ISNUMBER(M523),N523/M523-1,"")</f>
        <v/>
      </c>
      <c r="P523" s="13" t="n">
        <f aca="false">VLOOKUP(N523,Parámetros!$A$13:$C$16,3,TRUE())</f>
        <v>0</v>
      </c>
      <c r="Q523" s="13" t="n">
        <f aca="false">IF(N523&gt;=Parámetros!$B$7,Parámetros!$B$8,0)</f>
        <v>0</v>
      </c>
      <c r="R523" s="13" t="n">
        <f aca="false">N523*(1-F523)-P523-Q523</f>
        <v>505.68</v>
      </c>
      <c r="S523" s="13" t="n">
        <f aca="false">R523-E523</f>
        <v>0.0799999999999841</v>
      </c>
    </row>
    <row r="524" customFormat="false" ht="15" hidden="false" customHeight="false" outlineLevel="0" collapsed="false">
      <c r="A524" s="8" t="s">
        <v>5667</v>
      </c>
      <c r="B524" s="10" t="str">
        <f aca="false">'Layout Mercado Libre'!C524</f>
        <v>Buscapina Butilhioscina 10 mg 24 Tabletas</v>
      </c>
      <c r="C524" s="10" t="str">
        <f aca="false">IFERROR(LEFT('Layout Mercado Libre'!E524,FIND(" &gt; ",'Layout Mercado Libre'!E524)-1),"")</f>
        <v>Salud y Equipamiento Médico</v>
      </c>
      <c r="D524" s="12" t="n">
        <v>179.46</v>
      </c>
      <c r="E524" s="13" t="n">
        <f aca="false">D524+Parámetros!$B$5</f>
        <v>183.46</v>
      </c>
      <c r="F524" s="3" t="n">
        <f aca="false">IF(C524="",Parámetros!$B$9,IFERROR(VLOOKUP(C524,Parámetros!$A$20:$B$23,2,FALSE()),Parámetros!$B$9))</f>
        <v>0.14</v>
      </c>
      <c r="G524" s="13" t="n">
        <f aca="false">ROUNDUP((E524+Parámetros!$C$13)/(1-F524),0)</f>
        <v>243</v>
      </c>
      <c r="H524" s="13" t="n">
        <f aca="false">ROUNDUP((E524+Parámetros!$C$14)/(1-F524),0)</f>
        <v>249</v>
      </c>
      <c r="I524" s="13" t="n">
        <f aca="false">ROUNDUP((E524+Parámetros!$C$15)/(1-F524),0)</f>
        <v>257</v>
      </c>
      <c r="J524" s="13" t="n">
        <f aca="false">MAX(ROUNDUP((E524+Parámetros!$B$8)/(1-F524),0),Parámetros!$B$7)</f>
        <v>299</v>
      </c>
      <c r="K524" s="13" t="n">
        <f aca="false">IF(G524&lt;Parámetros!$B$13,G524,IF(H524&lt;Parámetros!$B$14,H524,IF(I524&lt;Parámetros!$B$15,I524,J524)))</f>
        <v>257</v>
      </c>
      <c r="L524" s="12"/>
      <c r="M524" s="12"/>
      <c r="N524" s="13" t="n">
        <f aca="false">IF(AND(ISNUMBER(M524),M524-Parámetros!$B$6&gt;=K524),M524-Parámetros!$B$6,K524)</f>
        <v>257</v>
      </c>
      <c r="O524" s="3" t="str">
        <f aca="false">IF(ISNUMBER(M524),N524/M524-1,"")</f>
        <v/>
      </c>
      <c r="P524" s="13" t="n">
        <f aca="false">VLOOKUP(N524,Parámetros!$A$13:$C$16,3,TRUE())</f>
        <v>37</v>
      </c>
      <c r="Q524" s="13" t="n">
        <f aca="false">IF(N524&gt;=Parámetros!$B$7,Parámetros!$B$8,0)</f>
        <v>0</v>
      </c>
      <c r="R524" s="13" t="n">
        <f aca="false">N524*(1-F524)-P524-Q524</f>
        <v>184.02</v>
      </c>
      <c r="S524" s="13" t="n">
        <f aca="false">R524-E524</f>
        <v>0.560000000000002</v>
      </c>
    </row>
    <row r="525" customFormat="false" ht="15" hidden="false" customHeight="false" outlineLevel="0" collapsed="false">
      <c r="A525" s="8" t="s">
        <v>5678</v>
      </c>
      <c r="B525" s="10" t="str">
        <f aca="false">'Layout Mercado Libre'!C525</f>
        <v>Xarelto Rivaroxabán 20 mg 28 Comprimidos</v>
      </c>
      <c r="C525" s="10" t="str">
        <f aca="false">IFERROR(LEFT('Layout Mercado Libre'!E525,FIND(" &gt; ",'Layout Mercado Libre'!E525)-1),"")</f>
        <v>Salud y Equipamiento Médico</v>
      </c>
      <c r="D525" s="12" t="n">
        <v>789.45</v>
      </c>
      <c r="E525" s="13" t="n">
        <f aca="false">D525+Parámetros!$B$5</f>
        <v>793.45</v>
      </c>
      <c r="F525" s="3" t="n">
        <f aca="false">IF(C525="",Parámetros!$B$9,IFERROR(VLOOKUP(C525,Parámetros!$A$20:$B$23,2,FALSE()),Parámetros!$B$9))</f>
        <v>0.14</v>
      </c>
      <c r="G525" s="13" t="n">
        <f aca="false">ROUNDUP((E525+Parámetros!$C$13)/(1-F525),0)</f>
        <v>952</v>
      </c>
      <c r="H525" s="13" t="n">
        <f aca="false">ROUNDUP((E525+Parámetros!$C$14)/(1-F525),0)</f>
        <v>958</v>
      </c>
      <c r="I525" s="13" t="n">
        <f aca="false">ROUNDUP((E525+Parámetros!$C$15)/(1-F525),0)</f>
        <v>966</v>
      </c>
      <c r="J525" s="13" t="n">
        <f aca="false">MAX(ROUNDUP((E525+Parámetros!$B$8)/(1-F525),0),Parámetros!$B$7)</f>
        <v>923</v>
      </c>
      <c r="K525" s="13" t="n">
        <f aca="false">IF(G525&lt;Parámetros!$B$13,G525,IF(H525&lt;Parámetros!$B$14,H525,IF(I525&lt;Parámetros!$B$15,I525,J525)))</f>
        <v>923</v>
      </c>
      <c r="L525" s="12"/>
      <c r="M525" s="12"/>
      <c r="N525" s="13" t="n">
        <f aca="false">IF(AND(ISNUMBER(M525),M525-Parámetros!$B$6&gt;=K525),M525-Parámetros!$B$6,K525)</f>
        <v>923</v>
      </c>
      <c r="O525" s="3" t="str">
        <f aca="false">IF(ISNUMBER(M525),N525/M525-1,"")</f>
        <v/>
      </c>
      <c r="P525" s="13" t="n">
        <f aca="false">VLOOKUP(N525,Parámetros!$A$13:$C$16,3,TRUE())</f>
        <v>0</v>
      </c>
      <c r="Q525" s="13" t="n">
        <f aca="false">IF(N525&gt;=Parámetros!$B$7,Parámetros!$B$8,0)</f>
        <v>0</v>
      </c>
      <c r="R525" s="13" t="n">
        <f aca="false">N525*(1-F525)-P525-Q525</f>
        <v>793.78</v>
      </c>
      <c r="S525" s="13" t="n">
        <f aca="false">R525-E525</f>
        <v>0.329999999999927</v>
      </c>
    </row>
    <row r="526" customFormat="false" ht="15" hidden="false" customHeight="false" outlineLevel="0" collapsed="false">
      <c r="A526" s="8" t="s">
        <v>5690</v>
      </c>
      <c r="B526" s="10" t="str">
        <f aca="false">'Layout Mercado Libre'!C526</f>
        <v>Jeringa Insulina BD Ultra-Fine 0.3 ml 31G 6 mm 30 Piezas</v>
      </c>
      <c r="C526" s="10" t="str">
        <f aca="false">IFERROR(LEFT('Layout Mercado Libre'!E526,FIND(" &gt; ",'Layout Mercado Libre'!E526)-1),"")</f>
        <v>Salud y Equipamiento Médico</v>
      </c>
      <c r="D526" s="12" t="n">
        <v>120.63</v>
      </c>
      <c r="E526" s="13" t="n">
        <f aca="false">D526+Parámetros!$B$5</f>
        <v>124.63</v>
      </c>
      <c r="F526" s="3" t="n">
        <f aca="false">IF(C526="",Parámetros!$B$9,IFERROR(VLOOKUP(C526,Parámetros!$A$20:$B$23,2,FALSE()),Parámetros!$B$9))</f>
        <v>0.14</v>
      </c>
      <c r="G526" s="13" t="n">
        <f aca="false">ROUNDUP((E526+Parámetros!$C$13)/(1-F526),0)</f>
        <v>174</v>
      </c>
      <c r="H526" s="13" t="n">
        <f aca="false">ROUNDUP((E526+Parámetros!$C$14)/(1-F526),0)</f>
        <v>180</v>
      </c>
      <c r="I526" s="13" t="n">
        <f aca="false">ROUNDUP((E526+Parámetros!$C$15)/(1-F526),0)</f>
        <v>188</v>
      </c>
      <c r="J526" s="13" t="n">
        <f aca="false">MAX(ROUNDUP((E526+Parámetros!$B$8)/(1-F526),0),Parámetros!$B$7)</f>
        <v>299</v>
      </c>
      <c r="K526" s="13" t="n">
        <f aca="false">IF(G526&lt;Parámetros!$B$13,G526,IF(H526&lt;Parámetros!$B$14,H526,IF(I526&lt;Parámetros!$B$15,I526,J526)))</f>
        <v>188</v>
      </c>
      <c r="L526" s="12"/>
      <c r="M526" s="12"/>
      <c r="N526" s="13" t="n">
        <f aca="false">IF(AND(ISNUMBER(M526),M526-Parámetros!$B$6&gt;=K526),M526-Parámetros!$B$6,K526)</f>
        <v>188</v>
      </c>
      <c r="O526" s="3" t="str">
        <f aca="false">IF(ISNUMBER(M526),N526/M526-1,"")</f>
        <v/>
      </c>
      <c r="P526" s="13" t="n">
        <f aca="false">VLOOKUP(N526,Parámetros!$A$13:$C$16,3,TRUE())</f>
        <v>37</v>
      </c>
      <c r="Q526" s="13" t="n">
        <f aca="false">IF(N526&gt;=Parámetros!$B$7,Parámetros!$B$8,0)</f>
        <v>0</v>
      </c>
      <c r="R526" s="13" t="n">
        <f aca="false">N526*(1-F526)-P526-Q526</f>
        <v>124.68</v>
      </c>
      <c r="S526" s="13" t="n">
        <f aca="false">R526-E526</f>
        <v>0.0500000000000114</v>
      </c>
    </row>
    <row r="527" customFormat="false" ht="15" hidden="false" customHeight="false" outlineLevel="0" collapsed="false">
      <c r="A527" s="8" t="s">
        <v>5699</v>
      </c>
      <c r="B527" s="10" t="str">
        <f aca="false">'Layout Mercado Libre'!C527</f>
        <v>Centrum Gender Adulto Mujer +50 Multivitamínico 60 Tabletas</v>
      </c>
      <c r="C527" s="10" t="str">
        <f aca="false">IFERROR(LEFT('Layout Mercado Libre'!E527,FIND(" &gt; ",'Layout Mercado Libre'!E527)-1),"")</f>
        <v>Salud y Equipamiento Médico</v>
      </c>
      <c r="D527" s="12" t="n">
        <v>327.2</v>
      </c>
      <c r="E527" s="13" t="n">
        <f aca="false">D527+Parámetros!$B$5</f>
        <v>331.2</v>
      </c>
      <c r="F527" s="3" t="n">
        <f aca="false">IF(C527="",Parámetros!$B$9,IFERROR(VLOOKUP(C527,Parámetros!$A$20:$B$23,2,FALSE()),Parámetros!$B$9))</f>
        <v>0.14</v>
      </c>
      <c r="G527" s="13" t="n">
        <f aca="false">ROUNDUP((E527+Parámetros!$C$13)/(1-F527),0)</f>
        <v>415</v>
      </c>
      <c r="H527" s="13" t="n">
        <f aca="false">ROUNDUP((E527+Parámetros!$C$14)/(1-F527),0)</f>
        <v>420</v>
      </c>
      <c r="I527" s="13" t="n">
        <f aca="false">ROUNDUP((E527+Parámetros!$C$15)/(1-F527),0)</f>
        <v>429</v>
      </c>
      <c r="J527" s="13" t="n">
        <f aca="false">MAX(ROUNDUP((E527+Parámetros!$B$8)/(1-F527),0),Parámetros!$B$7)</f>
        <v>386</v>
      </c>
      <c r="K527" s="13" t="n">
        <f aca="false">IF(G527&lt;Parámetros!$B$13,G527,IF(H527&lt;Parámetros!$B$14,H527,IF(I527&lt;Parámetros!$B$15,I527,J527)))</f>
        <v>386</v>
      </c>
      <c r="L527" s="12"/>
      <c r="M527" s="12"/>
      <c r="N527" s="13" t="n">
        <f aca="false">IF(AND(ISNUMBER(M527),M527-Parámetros!$B$6&gt;=K527),M527-Parámetros!$B$6,K527)</f>
        <v>386</v>
      </c>
      <c r="O527" s="3" t="str">
        <f aca="false">IF(ISNUMBER(M527),N527/M527-1,"")</f>
        <v/>
      </c>
      <c r="P527" s="13" t="n">
        <f aca="false">VLOOKUP(N527,Parámetros!$A$13:$C$16,3,TRUE())</f>
        <v>0</v>
      </c>
      <c r="Q527" s="13" t="n">
        <f aca="false">IF(N527&gt;=Parámetros!$B$7,Parámetros!$B$8,0)</f>
        <v>0</v>
      </c>
      <c r="R527" s="13" t="n">
        <f aca="false">N527*(1-F527)-P527-Q527</f>
        <v>331.96</v>
      </c>
      <c r="S527" s="13" t="n">
        <f aca="false">R527-E527</f>
        <v>0.759999999999991</v>
      </c>
    </row>
    <row r="528" customFormat="false" ht="15" hidden="false" customHeight="false" outlineLevel="0" collapsed="false">
      <c r="A528" s="8" t="s">
        <v>5713</v>
      </c>
      <c r="B528" s="10" t="str">
        <f aca="false">'Layout Mercado Libre'!C528</f>
        <v>Crema Dental Colgate Total 12 Clean Mint 50 ml</v>
      </c>
      <c r="C528" s="10" t="str">
        <f aca="false">IFERROR(LEFT('Layout Mercado Libre'!E528,FIND(" &gt; ",'Layout Mercado Libre'!E528)-1),"")</f>
        <v>Belleza y Cuidado Personal</v>
      </c>
      <c r="D528" s="12" t="n">
        <v>16.82</v>
      </c>
      <c r="E528" s="13" t="n">
        <f aca="false">D528+Parámetros!$B$5</f>
        <v>20.82</v>
      </c>
      <c r="F528" s="3" t="n">
        <f aca="false">IF(C528="",Parámetros!$B$9,IFERROR(VLOOKUP(C528,Parámetros!$A$20:$B$23,2,FALSE()),Parámetros!$B$9))</f>
        <v>0.14</v>
      </c>
      <c r="G528" s="13" t="n">
        <f aca="false">ROUNDUP((E528+Parámetros!$C$13)/(1-F528),0)</f>
        <v>54</v>
      </c>
      <c r="H528" s="13" t="n">
        <f aca="false">ROUNDUP((E528+Parámetros!$C$14)/(1-F528),0)</f>
        <v>60</v>
      </c>
      <c r="I528" s="13" t="n">
        <f aca="false">ROUNDUP((E528+Parámetros!$C$15)/(1-F528),0)</f>
        <v>68</v>
      </c>
      <c r="J528" s="13" t="n">
        <f aca="false">MAX(ROUNDUP((E528+Parámetros!$B$8)/(1-F528),0),Parámetros!$B$7)</f>
        <v>299</v>
      </c>
      <c r="K528" s="13" t="n">
        <f aca="false">IF(G528&lt;Parámetros!$B$13,G528,IF(H528&lt;Parámetros!$B$14,H528,IF(I528&lt;Parámetros!$B$15,I528,J528)))</f>
        <v>54</v>
      </c>
      <c r="L528" s="12"/>
      <c r="M528" s="12"/>
      <c r="N528" s="13" t="n">
        <f aca="false">IF(AND(ISNUMBER(M528),M528-Parámetros!$B$6&gt;=K528),M528-Parámetros!$B$6,K528)</f>
        <v>54</v>
      </c>
      <c r="O528" s="3" t="str">
        <f aca="false">IF(ISNUMBER(M528),N528/M528-1,"")</f>
        <v/>
      </c>
      <c r="P528" s="13" t="n">
        <f aca="false">VLOOKUP(N528,Parámetros!$A$13:$C$16,3,TRUE())</f>
        <v>25</v>
      </c>
      <c r="Q528" s="13" t="n">
        <f aca="false">IF(N528&gt;=Parámetros!$B$7,Parámetros!$B$8,0)</f>
        <v>0</v>
      </c>
      <c r="R528" s="13" t="n">
        <f aca="false">N528*(1-F528)-P528-Q528</f>
        <v>21.44</v>
      </c>
      <c r="S528" s="13" t="n">
        <f aca="false">R528-E528</f>
        <v>0.619999999999997</v>
      </c>
    </row>
    <row r="529" customFormat="false" ht="15" hidden="false" customHeight="false" outlineLevel="0" collapsed="false">
      <c r="A529" s="8" t="s">
        <v>5723</v>
      </c>
      <c r="B529" s="10" t="str">
        <f aca="false">'Layout Mercado Libre'!C529</f>
        <v>Microdacyn 60 Solución Antiséptica 120 ml</v>
      </c>
      <c r="C529" s="10" t="str">
        <f aca="false">IFERROR(LEFT('Layout Mercado Libre'!E529,FIND(" &gt; ",'Layout Mercado Libre'!E529)-1),"")</f>
        <v>Salud y Equipamiento Médico</v>
      </c>
      <c r="D529" s="12" t="n">
        <v>176.9</v>
      </c>
      <c r="E529" s="13" t="n">
        <f aca="false">D529+Parámetros!$B$5</f>
        <v>180.9</v>
      </c>
      <c r="F529" s="3" t="n">
        <f aca="false">IF(C529="",Parámetros!$B$9,IFERROR(VLOOKUP(C529,Parámetros!$A$20:$B$23,2,FALSE()),Parámetros!$B$9))</f>
        <v>0.14</v>
      </c>
      <c r="G529" s="13" t="n">
        <f aca="false">ROUNDUP((E529+Parámetros!$C$13)/(1-F529),0)</f>
        <v>240</v>
      </c>
      <c r="H529" s="13" t="n">
        <f aca="false">ROUNDUP((E529+Parámetros!$C$14)/(1-F529),0)</f>
        <v>246</v>
      </c>
      <c r="I529" s="13" t="n">
        <f aca="false">ROUNDUP((E529+Parámetros!$C$15)/(1-F529),0)</f>
        <v>254</v>
      </c>
      <c r="J529" s="13" t="n">
        <f aca="false">MAX(ROUNDUP((E529+Parámetros!$B$8)/(1-F529),0),Parámetros!$B$7)</f>
        <v>299</v>
      </c>
      <c r="K529" s="13" t="n">
        <f aca="false">IF(G529&lt;Parámetros!$B$13,G529,IF(H529&lt;Parámetros!$B$14,H529,IF(I529&lt;Parámetros!$B$15,I529,J529)))</f>
        <v>254</v>
      </c>
      <c r="L529" s="12"/>
      <c r="M529" s="12"/>
      <c r="N529" s="13" t="n">
        <f aca="false">IF(AND(ISNUMBER(M529),M529-Parámetros!$B$6&gt;=K529),M529-Parámetros!$B$6,K529)</f>
        <v>254</v>
      </c>
      <c r="O529" s="3" t="str">
        <f aca="false">IF(ISNUMBER(M529),N529/M529-1,"")</f>
        <v/>
      </c>
      <c r="P529" s="13" t="n">
        <f aca="false">VLOOKUP(N529,Parámetros!$A$13:$C$16,3,TRUE())</f>
        <v>37</v>
      </c>
      <c r="Q529" s="13" t="n">
        <f aca="false">IF(N529&gt;=Parámetros!$B$7,Parámetros!$B$8,0)</f>
        <v>0</v>
      </c>
      <c r="R529" s="13" t="n">
        <f aca="false">N529*(1-F529)-P529-Q529</f>
        <v>181.44</v>
      </c>
      <c r="S529" s="13" t="n">
        <f aca="false">R529-E529</f>
        <v>0.539999999999992</v>
      </c>
    </row>
    <row r="530" customFormat="false" ht="15" hidden="false" customHeight="false" outlineLevel="0" collapsed="false">
      <c r="A530" s="8" t="s">
        <v>5731</v>
      </c>
      <c r="B530" s="10" t="str">
        <f aca="false">'Layout Mercado Libre'!C530</f>
        <v>Ki-Cab Tegoprazán 50 mg 30 Tabletas</v>
      </c>
      <c r="C530" s="10" t="str">
        <f aca="false">IFERROR(LEFT('Layout Mercado Libre'!E530,FIND(" &gt; ",'Layout Mercado Libre'!E530)-1),"")</f>
        <v>Salud y Equipamiento Médico</v>
      </c>
      <c r="D530" s="12" t="n">
        <v>1756.48</v>
      </c>
      <c r="E530" s="13" t="n">
        <f aca="false">D530+Parámetros!$B$5</f>
        <v>1760.48</v>
      </c>
      <c r="F530" s="3" t="n">
        <f aca="false">IF(C530="",Parámetros!$B$9,IFERROR(VLOOKUP(C530,Parámetros!$A$20:$B$23,2,FALSE()),Parámetros!$B$9))</f>
        <v>0.14</v>
      </c>
      <c r="G530" s="13" t="n">
        <f aca="false">ROUNDUP((E530+Parámetros!$C$13)/(1-F530),0)</f>
        <v>2077</v>
      </c>
      <c r="H530" s="13" t="n">
        <f aca="false">ROUNDUP((E530+Parámetros!$C$14)/(1-F530),0)</f>
        <v>2082</v>
      </c>
      <c r="I530" s="13" t="n">
        <f aca="false">ROUNDUP((E530+Parámetros!$C$15)/(1-F530),0)</f>
        <v>2091</v>
      </c>
      <c r="J530" s="13" t="n">
        <f aca="false">MAX(ROUNDUP((E530+Parámetros!$B$8)/(1-F530),0),Parámetros!$B$7)</f>
        <v>2048</v>
      </c>
      <c r="K530" s="13" t="n">
        <f aca="false">IF(G530&lt;Parámetros!$B$13,G530,IF(H530&lt;Parámetros!$B$14,H530,IF(I530&lt;Parámetros!$B$15,I530,J530)))</f>
        <v>2048</v>
      </c>
      <c r="L530" s="12"/>
      <c r="M530" s="12"/>
      <c r="N530" s="13" t="n">
        <f aca="false">IF(AND(ISNUMBER(M530),M530-Parámetros!$B$6&gt;=K530),M530-Parámetros!$B$6,K530)</f>
        <v>2048</v>
      </c>
      <c r="O530" s="3" t="str">
        <f aca="false">IF(ISNUMBER(M530),N530/M530-1,"")</f>
        <v/>
      </c>
      <c r="P530" s="13" t="n">
        <f aca="false">VLOOKUP(N530,Parámetros!$A$13:$C$16,3,TRUE())</f>
        <v>0</v>
      </c>
      <c r="Q530" s="13" t="n">
        <f aca="false">IF(N530&gt;=Parámetros!$B$7,Parámetros!$B$8,0)</f>
        <v>0</v>
      </c>
      <c r="R530" s="13" t="n">
        <f aca="false">N530*(1-F530)-P530-Q530</f>
        <v>1761.28</v>
      </c>
      <c r="S530" s="13" t="n">
        <f aca="false">R530-E530</f>
        <v>0.799999999999955</v>
      </c>
    </row>
    <row r="531" customFormat="false" ht="15" hidden="false" customHeight="false" outlineLevel="0" collapsed="false">
      <c r="A531" s="8" t="s">
        <v>5739</v>
      </c>
      <c r="B531" s="10" t="str">
        <f aca="false">'Layout Mercado Libre'!C531</f>
        <v>Diane 2 mg/0.035 mg Ciproterona Etinilestradiol 21 Tabletas</v>
      </c>
      <c r="C531" s="10" t="str">
        <f aca="false">IFERROR(LEFT('Layout Mercado Libre'!E531,FIND(" &gt; ",'Layout Mercado Libre'!E531)-1),"")</f>
        <v>Salud y Equipamiento Médico</v>
      </c>
      <c r="D531" s="12" t="n">
        <v>410.88</v>
      </c>
      <c r="E531" s="13" t="n">
        <f aca="false">D531+Parámetros!$B$5</f>
        <v>414.88</v>
      </c>
      <c r="F531" s="3" t="n">
        <f aca="false">IF(C531="",Parámetros!$B$9,IFERROR(VLOOKUP(C531,Parámetros!$A$20:$B$23,2,FALSE()),Parámetros!$B$9))</f>
        <v>0.14</v>
      </c>
      <c r="G531" s="13" t="n">
        <f aca="false">ROUNDUP((E531+Parámetros!$C$13)/(1-F531),0)</f>
        <v>512</v>
      </c>
      <c r="H531" s="13" t="n">
        <f aca="false">ROUNDUP((E531+Parámetros!$C$14)/(1-F531),0)</f>
        <v>518</v>
      </c>
      <c r="I531" s="13" t="n">
        <f aca="false">ROUNDUP((E531+Parámetros!$C$15)/(1-F531),0)</f>
        <v>526</v>
      </c>
      <c r="J531" s="13" t="n">
        <f aca="false">MAX(ROUNDUP((E531+Parámetros!$B$8)/(1-F531),0),Parámetros!$B$7)</f>
        <v>483</v>
      </c>
      <c r="K531" s="13" t="n">
        <f aca="false">IF(G531&lt;Parámetros!$B$13,G531,IF(H531&lt;Parámetros!$B$14,H531,IF(I531&lt;Parámetros!$B$15,I531,J531)))</f>
        <v>483</v>
      </c>
      <c r="L531" s="12"/>
      <c r="M531" s="12"/>
      <c r="N531" s="13" t="n">
        <f aca="false">IF(AND(ISNUMBER(M531),M531-Parámetros!$B$6&gt;=K531),M531-Parámetros!$B$6,K531)</f>
        <v>483</v>
      </c>
      <c r="O531" s="3" t="str">
        <f aca="false">IF(ISNUMBER(M531),N531/M531-1,"")</f>
        <v/>
      </c>
      <c r="P531" s="13" t="n">
        <f aca="false">VLOOKUP(N531,Parámetros!$A$13:$C$16,3,TRUE())</f>
        <v>0</v>
      </c>
      <c r="Q531" s="13" t="n">
        <f aca="false">IF(N531&gt;=Parámetros!$B$7,Parámetros!$B$8,0)</f>
        <v>0</v>
      </c>
      <c r="R531" s="13" t="n">
        <f aca="false">N531*(1-F531)-P531-Q531</f>
        <v>415.38</v>
      </c>
      <c r="S531" s="13" t="n">
        <f aca="false">R531-E531</f>
        <v>0.5</v>
      </c>
    </row>
    <row r="532" customFormat="false" ht="15" hidden="false" customHeight="false" outlineLevel="0" collapsed="false">
      <c r="A532" s="8" t="s">
        <v>5749</v>
      </c>
      <c r="B532" s="10" t="str">
        <f aca="false">'Layout Mercado Libre'!C532</f>
        <v>Contac Ultra Antigripal 12 Tabletas 500 mg/5 mg/2 mg</v>
      </c>
      <c r="C532" s="10" t="str">
        <f aca="false">IFERROR(LEFT('Layout Mercado Libre'!E532,FIND(" &gt; ",'Layout Mercado Libre'!E532)-1),"")</f>
        <v>Salud y Equipamiento Médico</v>
      </c>
      <c r="D532" s="12" t="n">
        <v>33.2</v>
      </c>
      <c r="E532" s="13" t="n">
        <f aca="false">D532+Parámetros!$B$5</f>
        <v>37.2</v>
      </c>
      <c r="F532" s="3" t="n">
        <f aca="false">IF(C532="",Parámetros!$B$9,IFERROR(VLOOKUP(C532,Parámetros!$A$20:$B$23,2,FALSE()),Parámetros!$B$9))</f>
        <v>0.14</v>
      </c>
      <c r="G532" s="13" t="n">
        <f aca="false">ROUNDUP((E532+Parámetros!$C$13)/(1-F532),0)</f>
        <v>73</v>
      </c>
      <c r="H532" s="13" t="n">
        <f aca="false">ROUNDUP((E532+Parámetros!$C$14)/(1-F532),0)</f>
        <v>79</v>
      </c>
      <c r="I532" s="13" t="n">
        <f aca="false">ROUNDUP((E532+Parámetros!$C$15)/(1-F532),0)</f>
        <v>87</v>
      </c>
      <c r="J532" s="13" t="n">
        <f aca="false">MAX(ROUNDUP((E532+Parámetros!$B$8)/(1-F532),0),Parámetros!$B$7)</f>
        <v>299</v>
      </c>
      <c r="K532" s="13" t="n">
        <f aca="false">IF(G532&lt;Parámetros!$B$13,G532,IF(H532&lt;Parámetros!$B$14,H532,IF(I532&lt;Parámetros!$B$15,I532,J532)))</f>
        <v>73</v>
      </c>
      <c r="L532" s="12"/>
      <c r="M532" s="12"/>
      <c r="N532" s="13" t="n">
        <f aca="false">IF(AND(ISNUMBER(M532),M532-Parámetros!$B$6&gt;=K532),M532-Parámetros!$B$6,K532)</f>
        <v>73</v>
      </c>
      <c r="O532" s="3" t="str">
        <f aca="false">IF(ISNUMBER(M532),N532/M532-1,"")</f>
        <v/>
      </c>
      <c r="P532" s="13" t="n">
        <f aca="false">VLOOKUP(N532,Parámetros!$A$13:$C$16,3,TRUE())</f>
        <v>25</v>
      </c>
      <c r="Q532" s="13" t="n">
        <f aca="false">IF(N532&gt;=Parámetros!$B$7,Parámetros!$B$8,0)</f>
        <v>0</v>
      </c>
      <c r="R532" s="13" t="n">
        <f aca="false">N532*(1-F532)-P532-Q532</f>
        <v>37.78</v>
      </c>
      <c r="S532" s="13" t="n">
        <f aca="false">R532-E532</f>
        <v>0.579999999999998</v>
      </c>
    </row>
    <row r="533" customFormat="false" ht="15" hidden="false" customHeight="false" outlineLevel="0" collapsed="false">
      <c r="A533" s="8" t="s">
        <v>5760</v>
      </c>
      <c r="B533" s="10" t="str">
        <f aca="false">'Layout Mercado Libre'!C533</f>
        <v>Tela Adhesiva Dibar 2.5 cm x 5 m 9 Carretes</v>
      </c>
      <c r="C533" s="10" t="str">
        <f aca="false">IFERROR(LEFT('Layout Mercado Libre'!E533,FIND(" &gt; ",'Layout Mercado Libre'!E533)-1),"")</f>
        <v>Salud y Equipamiento Médico</v>
      </c>
      <c r="D533" s="12" t="n">
        <v>173.81</v>
      </c>
      <c r="E533" s="13" t="n">
        <f aca="false">D533+Parámetros!$B$5</f>
        <v>177.81</v>
      </c>
      <c r="F533" s="3" t="n">
        <f aca="false">IF(C533="",Parámetros!$B$9,IFERROR(VLOOKUP(C533,Parámetros!$A$20:$B$23,2,FALSE()),Parámetros!$B$9))</f>
        <v>0.14</v>
      </c>
      <c r="G533" s="13" t="n">
        <f aca="false">ROUNDUP((E533+Parámetros!$C$13)/(1-F533),0)</f>
        <v>236</v>
      </c>
      <c r="H533" s="13" t="n">
        <f aca="false">ROUNDUP((E533+Parámetros!$C$14)/(1-F533),0)</f>
        <v>242</v>
      </c>
      <c r="I533" s="13" t="n">
        <f aca="false">ROUNDUP((E533+Parámetros!$C$15)/(1-F533),0)</f>
        <v>250</v>
      </c>
      <c r="J533" s="13" t="n">
        <f aca="false">MAX(ROUNDUP((E533+Parámetros!$B$8)/(1-F533),0),Parámetros!$B$7)</f>
        <v>299</v>
      </c>
      <c r="K533" s="13" t="n">
        <f aca="false">IF(G533&lt;Parámetros!$B$13,G533,IF(H533&lt;Parámetros!$B$14,H533,IF(I533&lt;Parámetros!$B$15,I533,J533)))</f>
        <v>250</v>
      </c>
      <c r="L533" s="12"/>
      <c r="M533" s="12"/>
      <c r="N533" s="13" t="n">
        <f aca="false">IF(AND(ISNUMBER(M533),M533-Parámetros!$B$6&gt;=K533),M533-Parámetros!$B$6,K533)</f>
        <v>250</v>
      </c>
      <c r="O533" s="3" t="str">
        <f aca="false">IF(ISNUMBER(M533),N533/M533-1,"")</f>
        <v/>
      </c>
      <c r="P533" s="13" t="n">
        <f aca="false">VLOOKUP(N533,Parámetros!$A$13:$C$16,3,TRUE())</f>
        <v>37</v>
      </c>
      <c r="Q533" s="13" t="n">
        <f aca="false">IF(N533&gt;=Parámetros!$B$7,Parámetros!$B$8,0)</f>
        <v>0</v>
      </c>
      <c r="R533" s="13" t="n">
        <f aca="false">N533*(1-F533)-P533-Q533</f>
        <v>178</v>
      </c>
      <c r="S533" s="13" t="n">
        <f aca="false">R533-E533</f>
        <v>0.189999999999998</v>
      </c>
    </row>
    <row r="534" customFormat="false" ht="15" hidden="false" customHeight="false" outlineLevel="0" collapsed="false">
      <c r="A534" s="8" t="s">
        <v>5770</v>
      </c>
      <c r="B534" s="10" t="str">
        <f aca="false">'Layout Mercado Libre'!C534</f>
        <v>Andantol Jalea Isotipendilo 0.75 g/100 g 25 g</v>
      </c>
      <c r="C534" s="10" t="str">
        <f aca="false">IFERROR(LEFT('Layout Mercado Libre'!E534,FIND(" &gt; ",'Layout Mercado Libre'!E534)-1),"")</f>
        <v>Salud y Equipamiento Médico</v>
      </c>
      <c r="D534" s="12" t="n">
        <v>173.8</v>
      </c>
      <c r="E534" s="13" t="n">
        <f aca="false">D534+Parámetros!$B$5</f>
        <v>177.8</v>
      </c>
      <c r="F534" s="3" t="n">
        <f aca="false">IF(C534="",Parámetros!$B$9,IFERROR(VLOOKUP(C534,Parámetros!$A$20:$B$23,2,FALSE()),Parámetros!$B$9))</f>
        <v>0.14</v>
      </c>
      <c r="G534" s="13" t="n">
        <f aca="false">ROUNDUP((E534+Parámetros!$C$13)/(1-F534),0)</f>
        <v>236</v>
      </c>
      <c r="H534" s="13" t="n">
        <f aca="false">ROUNDUP((E534+Parámetros!$C$14)/(1-F534),0)</f>
        <v>242</v>
      </c>
      <c r="I534" s="13" t="n">
        <f aca="false">ROUNDUP((E534+Parámetros!$C$15)/(1-F534),0)</f>
        <v>250</v>
      </c>
      <c r="J534" s="13" t="n">
        <f aca="false">MAX(ROUNDUP((E534+Parámetros!$B$8)/(1-F534),0),Parámetros!$B$7)</f>
        <v>299</v>
      </c>
      <c r="K534" s="13" t="n">
        <f aca="false">IF(G534&lt;Parámetros!$B$13,G534,IF(H534&lt;Parámetros!$B$14,H534,IF(I534&lt;Parámetros!$B$15,I534,J534)))</f>
        <v>250</v>
      </c>
      <c r="L534" s="12"/>
      <c r="M534" s="12"/>
      <c r="N534" s="13" t="n">
        <f aca="false">IF(AND(ISNUMBER(M534),M534-Parámetros!$B$6&gt;=K534),M534-Parámetros!$B$6,K534)</f>
        <v>250</v>
      </c>
      <c r="O534" s="3" t="str">
        <f aca="false">IF(ISNUMBER(M534),N534/M534-1,"")</f>
        <v/>
      </c>
      <c r="P534" s="13" t="n">
        <f aca="false">VLOOKUP(N534,Parámetros!$A$13:$C$16,3,TRUE())</f>
        <v>37</v>
      </c>
      <c r="Q534" s="13" t="n">
        <f aca="false">IF(N534&gt;=Parámetros!$B$7,Parámetros!$B$8,0)</f>
        <v>0</v>
      </c>
      <c r="R534" s="13" t="n">
        <f aca="false">N534*(1-F534)-P534-Q534</f>
        <v>178</v>
      </c>
      <c r="S534" s="13" t="n">
        <f aca="false">R534-E534</f>
        <v>0.199999999999989</v>
      </c>
    </row>
    <row r="535" customFormat="false" ht="15" hidden="false" customHeight="false" outlineLevel="0" collapsed="false">
      <c r="A535" s="8" t="s">
        <v>5782</v>
      </c>
      <c r="B535" s="10" t="str">
        <f aca="false">'Layout Mercado Libre'!C535</f>
        <v>Pañales KleenBebé Suavelastic Etapa 3 Mediano 14 Piezas</v>
      </c>
      <c r="C535" s="10" t="str">
        <f aca="false">IFERROR(LEFT('Layout Mercado Libre'!E535,FIND(" &gt; ",'Layout Mercado Libre'!E535)-1),"")</f>
        <v>Bebés</v>
      </c>
      <c r="D535" s="12" t="n">
        <v>50.77</v>
      </c>
      <c r="E535" s="13" t="n">
        <f aca="false">D535+Parámetros!$B$5</f>
        <v>54.77</v>
      </c>
      <c r="F535" s="3" t="n">
        <f aca="false">IF(C535="",Parámetros!$B$9,IFERROR(VLOOKUP(C535,Parámetros!$A$20:$B$23,2,FALSE()),Parámetros!$B$9))</f>
        <v>0.15</v>
      </c>
      <c r="G535" s="13" t="n">
        <f aca="false">ROUNDUP((E535+Parámetros!$C$13)/(1-F535),0)</f>
        <v>94</v>
      </c>
      <c r="H535" s="13" t="n">
        <f aca="false">ROUNDUP((E535+Parámetros!$C$14)/(1-F535),0)</f>
        <v>100</v>
      </c>
      <c r="I535" s="13" t="n">
        <f aca="false">ROUNDUP((E535+Parámetros!$C$15)/(1-F535),0)</f>
        <v>108</v>
      </c>
      <c r="J535" s="13" t="n">
        <f aca="false">MAX(ROUNDUP((E535+Parámetros!$B$8)/(1-F535),0),Parámetros!$B$7)</f>
        <v>299</v>
      </c>
      <c r="K535" s="13" t="n">
        <f aca="false">IF(G535&lt;Parámetros!$B$13,G535,IF(H535&lt;Parámetros!$B$14,H535,IF(I535&lt;Parámetros!$B$15,I535,J535)))</f>
        <v>94</v>
      </c>
      <c r="L535" s="12"/>
      <c r="M535" s="12"/>
      <c r="N535" s="13" t="n">
        <f aca="false">IF(AND(ISNUMBER(M535),M535-Parámetros!$B$6&gt;=K535),M535-Parámetros!$B$6,K535)</f>
        <v>94</v>
      </c>
      <c r="O535" s="3" t="str">
        <f aca="false">IF(ISNUMBER(M535),N535/M535-1,"")</f>
        <v/>
      </c>
      <c r="P535" s="13" t="n">
        <f aca="false">VLOOKUP(N535,Parámetros!$A$13:$C$16,3,TRUE())</f>
        <v>25</v>
      </c>
      <c r="Q535" s="13" t="n">
        <f aca="false">IF(N535&gt;=Parámetros!$B$7,Parámetros!$B$8,0)</f>
        <v>0</v>
      </c>
      <c r="R535" s="13" t="n">
        <f aca="false">N535*(1-F535)-P535-Q535</f>
        <v>54.9</v>
      </c>
      <c r="S535" s="13" t="n">
        <f aca="false">R535-E535</f>
        <v>0.129999999999988</v>
      </c>
    </row>
    <row r="536" customFormat="false" ht="15" hidden="false" customHeight="false" outlineLevel="0" collapsed="false">
      <c r="A536" s="8" t="s">
        <v>5790</v>
      </c>
      <c r="B536" s="10" t="str">
        <f aca="false">'Layout Mercado Libre'!C536</f>
        <v>Ultra Corega Crema Adhesiva Sabor Menta 40 g</v>
      </c>
      <c r="C536" s="10" t="str">
        <f aca="false">IFERROR(LEFT('Layout Mercado Libre'!E536,FIND(" &gt; ",'Layout Mercado Libre'!E536)-1),"")</f>
        <v>Belleza y Cuidado Personal</v>
      </c>
      <c r="D536" s="12" t="n">
        <v>108.74</v>
      </c>
      <c r="E536" s="13" t="n">
        <f aca="false">D536+Parámetros!$B$5</f>
        <v>112.74</v>
      </c>
      <c r="F536" s="3" t="n">
        <f aca="false">IF(C536="",Parámetros!$B$9,IFERROR(VLOOKUP(C536,Parámetros!$A$20:$B$23,2,FALSE()),Parámetros!$B$9))</f>
        <v>0.14</v>
      </c>
      <c r="G536" s="13" t="n">
        <f aca="false">ROUNDUP((E536+Parámetros!$C$13)/(1-F536),0)</f>
        <v>161</v>
      </c>
      <c r="H536" s="13" t="n">
        <f aca="false">ROUNDUP((E536+Parámetros!$C$14)/(1-F536),0)</f>
        <v>166</v>
      </c>
      <c r="I536" s="13" t="n">
        <f aca="false">ROUNDUP((E536+Parámetros!$C$15)/(1-F536),0)</f>
        <v>175</v>
      </c>
      <c r="J536" s="13" t="n">
        <f aca="false">MAX(ROUNDUP((E536+Parámetros!$B$8)/(1-F536),0),Parámetros!$B$7)</f>
        <v>299</v>
      </c>
      <c r="K536" s="13" t="n">
        <f aca="false">IF(G536&lt;Parámetros!$B$13,G536,IF(H536&lt;Parámetros!$B$14,H536,IF(I536&lt;Parámetros!$B$15,I536,J536)))</f>
        <v>175</v>
      </c>
      <c r="L536" s="12"/>
      <c r="M536" s="12"/>
      <c r="N536" s="13" t="n">
        <f aca="false">IF(AND(ISNUMBER(M536),M536-Parámetros!$B$6&gt;=K536),M536-Parámetros!$B$6,K536)</f>
        <v>175</v>
      </c>
      <c r="O536" s="3" t="str">
        <f aca="false">IF(ISNUMBER(M536),N536/M536-1,"")</f>
        <v/>
      </c>
      <c r="P536" s="13" t="n">
        <f aca="false">VLOOKUP(N536,Parámetros!$A$13:$C$16,3,TRUE())</f>
        <v>37</v>
      </c>
      <c r="Q536" s="13" t="n">
        <f aca="false">IF(N536&gt;=Parámetros!$B$7,Parámetros!$B$8,0)</f>
        <v>0</v>
      </c>
      <c r="R536" s="13" t="n">
        <f aca="false">N536*(1-F536)-P536-Q536</f>
        <v>113.5</v>
      </c>
      <c r="S536" s="13" t="n">
        <f aca="false">R536-E536</f>
        <v>0.760000000000005</v>
      </c>
    </row>
    <row r="537" customFormat="false" ht="15" hidden="false" customHeight="false" outlineLevel="0" collapsed="false">
      <c r="A537" s="8" t="s">
        <v>5802</v>
      </c>
      <c r="B537" s="10" t="str">
        <f aca="false">'Layout Mercado Libre'!C537</f>
        <v>Crema Corporal Lubriderm Reparación Intensiva 400 ml</v>
      </c>
      <c r="C537" s="10" t="str">
        <f aca="false">IFERROR(LEFT('Layout Mercado Libre'!E537,FIND(" &gt; ",'Layout Mercado Libre'!E537)-1),"")</f>
        <v>Belleza y Cuidado Personal</v>
      </c>
      <c r="D537" s="12" t="n">
        <v>83.41</v>
      </c>
      <c r="E537" s="13" t="n">
        <f aca="false">D537+Parámetros!$B$5</f>
        <v>87.41</v>
      </c>
      <c r="F537" s="3" t="n">
        <f aca="false">IF(C537="",Parámetros!$B$9,IFERROR(VLOOKUP(C537,Parámetros!$A$20:$B$23,2,FALSE()),Parámetros!$B$9))</f>
        <v>0.14</v>
      </c>
      <c r="G537" s="13" t="n">
        <f aca="false">ROUNDUP((E537+Parámetros!$C$13)/(1-F537),0)</f>
        <v>131</v>
      </c>
      <c r="H537" s="13" t="n">
        <f aca="false">ROUNDUP((E537+Parámetros!$C$14)/(1-F537),0)</f>
        <v>137</v>
      </c>
      <c r="I537" s="13" t="n">
        <f aca="false">ROUNDUP((E537+Parámetros!$C$15)/(1-F537),0)</f>
        <v>145</v>
      </c>
      <c r="J537" s="13" t="n">
        <f aca="false">MAX(ROUNDUP((E537+Parámetros!$B$8)/(1-F537),0),Parámetros!$B$7)</f>
        <v>299</v>
      </c>
      <c r="K537" s="13" t="n">
        <f aca="false">IF(G537&lt;Parámetros!$B$13,G537,IF(H537&lt;Parámetros!$B$14,H537,IF(I537&lt;Parámetros!$B$15,I537,J537)))</f>
        <v>137</v>
      </c>
      <c r="L537" s="12"/>
      <c r="M537" s="12"/>
      <c r="N537" s="13" t="n">
        <f aca="false">IF(AND(ISNUMBER(M537),M537-Parámetros!$B$6&gt;=K537),M537-Parámetros!$B$6,K537)</f>
        <v>137</v>
      </c>
      <c r="O537" s="3" t="str">
        <f aca="false">IF(ISNUMBER(M537),N537/M537-1,"")</f>
        <v/>
      </c>
      <c r="P537" s="13" t="n">
        <f aca="false">VLOOKUP(N537,Parámetros!$A$13:$C$16,3,TRUE())</f>
        <v>30</v>
      </c>
      <c r="Q537" s="13" t="n">
        <f aca="false">IF(N537&gt;=Parámetros!$B$7,Parámetros!$B$8,0)</f>
        <v>0</v>
      </c>
      <c r="R537" s="13" t="n">
        <f aca="false">N537*(1-F537)-P537-Q537</f>
        <v>87.82</v>
      </c>
      <c r="S537" s="13" t="n">
        <f aca="false">R537-E537</f>
        <v>0.409999999999997</v>
      </c>
    </row>
    <row r="538" customFormat="false" ht="15" hidden="false" customHeight="false" outlineLevel="0" collapsed="false">
      <c r="A538" s="8" t="s">
        <v>5813</v>
      </c>
      <c r="B538" s="10" t="str">
        <f aca="false">'Layout Mercado Libre'!C538</f>
        <v>Algidol Ibuprofeno 600 mg 10 Cápsulas</v>
      </c>
      <c r="C538" s="10" t="str">
        <f aca="false">IFERROR(LEFT('Layout Mercado Libre'!E538,FIND(" &gt; ",'Layout Mercado Libre'!E538)-1),"")</f>
        <v>Salud y Equipamiento Médico</v>
      </c>
      <c r="D538" s="12" t="n">
        <v>26.06</v>
      </c>
      <c r="E538" s="13" t="n">
        <f aca="false">D538+Parámetros!$B$5</f>
        <v>30.06</v>
      </c>
      <c r="F538" s="3" t="n">
        <f aca="false">IF(C538="",Parámetros!$B$9,IFERROR(VLOOKUP(C538,Parámetros!$A$20:$B$23,2,FALSE()),Parámetros!$B$9))</f>
        <v>0.14</v>
      </c>
      <c r="G538" s="13" t="n">
        <f aca="false">ROUNDUP((E538+Parámetros!$C$13)/(1-F538),0)</f>
        <v>65</v>
      </c>
      <c r="H538" s="13" t="n">
        <f aca="false">ROUNDUP((E538+Parámetros!$C$14)/(1-F538),0)</f>
        <v>70</v>
      </c>
      <c r="I538" s="13" t="n">
        <f aca="false">ROUNDUP((E538+Parámetros!$C$15)/(1-F538),0)</f>
        <v>78</v>
      </c>
      <c r="J538" s="13" t="n">
        <f aca="false">MAX(ROUNDUP((E538+Parámetros!$B$8)/(1-F538),0),Parámetros!$B$7)</f>
        <v>299</v>
      </c>
      <c r="K538" s="13" t="n">
        <f aca="false">IF(G538&lt;Parámetros!$B$13,G538,IF(H538&lt;Parámetros!$B$14,H538,IF(I538&lt;Parámetros!$B$15,I538,J538)))</f>
        <v>65</v>
      </c>
      <c r="L538" s="12"/>
      <c r="M538" s="12"/>
      <c r="N538" s="13" t="n">
        <f aca="false">IF(AND(ISNUMBER(M538),M538-Parámetros!$B$6&gt;=K538),M538-Parámetros!$B$6,K538)</f>
        <v>65</v>
      </c>
      <c r="O538" s="3" t="str">
        <f aca="false">IF(ISNUMBER(M538),N538/M538-1,"")</f>
        <v/>
      </c>
      <c r="P538" s="13" t="n">
        <f aca="false">VLOOKUP(N538,Parámetros!$A$13:$C$16,3,TRUE())</f>
        <v>25</v>
      </c>
      <c r="Q538" s="13" t="n">
        <f aca="false">IF(N538&gt;=Parámetros!$B$7,Parámetros!$B$8,0)</f>
        <v>0</v>
      </c>
      <c r="R538" s="13" t="n">
        <f aca="false">N538*(1-F538)-P538-Q538</f>
        <v>30.9</v>
      </c>
      <c r="S538" s="13" t="n">
        <f aca="false">R538-E538</f>
        <v>0.84</v>
      </c>
    </row>
    <row r="539" customFormat="false" ht="15" hidden="false" customHeight="false" outlineLevel="0" collapsed="false">
      <c r="A539" s="8" t="s">
        <v>5824</v>
      </c>
      <c r="B539" s="10" t="str">
        <f aca="false">'Layout Mercado Libre'!C539</f>
        <v>Shampoo Mennen 2 en 1 Enriquecido con Proteína 700 ml</v>
      </c>
      <c r="C539" s="10" t="str">
        <f aca="false">IFERROR(LEFT('Layout Mercado Libre'!E539,FIND(" &gt; ",'Layout Mercado Libre'!E539)-1),"")</f>
        <v>Belleza y Cuidado Personal</v>
      </c>
      <c r="D539" s="12" t="n">
        <v>62.74</v>
      </c>
      <c r="E539" s="13" t="n">
        <f aca="false">D539+Parámetros!$B$5</f>
        <v>66.74</v>
      </c>
      <c r="F539" s="3" t="n">
        <f aca="false">IF(C539="",Parámetros!$B$9,IFERROR(VLOOKUP(C539,Parámetros!$A$20:$B$23,2,FALSE()),Parámetros!$B$9))</f>
        <v>0.14</v>
      </c>
      <c r="G539" s="13" t="n">
        <f aca="false">ROUNDUP((E539+Parámetros!$C$13)/(1-F539),0)</f>
        <v>107</v>
      </c>
      <c r="H539" s="13" t="n">
        <f aca="false">ROUNDUP((E539+Parámetros!$C$14)/(1-F539),0)</f>
        <v>113</v>
      </c>
      <c r="I539" s="13" t="n">
        <f aca="false">ROUNDUP((E539+Parámetros!$C$15)/(1-F539),0)</f>
        <v>121</v>
      </c>
      <c r="J539" s="13" t="n">
        <f aca="false">MAX(ROUNDUP((E539+Parámetros!$B$8)/(1-F539),0),Parámetros!$B$7)</f>
        <v>299</v>
      </c>
      <c r="K539" s="13" t="n">
        <f aca="false">IF(G539&lt;Parámetros!$B$13,G539,IF(H539&lt;Parámetros!$B$14,H539,IF(I539&lt;Parámetros!$B$15,I539,J539)))</f>
        <v>113</v>
      </c>
      <c r="L539" s="12"/>
      <c r="M539" s="12"/>
      <c r="N539" s="13" t="n">
        <f aca="false">IF(AND(ISNUMBER(M539),M539-Parámetros!$B$6&gt;=K539),M539-Parámetros!$B$6,K539)</f>
        <v>113</v>
      </c>
      <c r="O539" s="3" t="str">
        <f aca="false">IF(ISNUMBER(M539),N539/M539-1,"")</f>
        <v/>
      </c>
      <c r="P539" s="13" t="n">
        <f aca="false">VLOOKUP(N539,Parámetros!$A$13:$C$16,3,TRUE())</f>
        <v>30</v>
      </c>
      <c r="Q539" s="13" t="n">
        <f aca="false">IF(N539&gt;=Parámetros!$B$7,Parámetros!$B$8,0)</f>
        <v>0</v>
      </c>
      <c r="R539" s="13" t="n">
        <f aca="false">N539*(1-F539)-P539-Q539</f>
        <v>67.18</v>
      </c>
      <c r="S539" s="13" t="n">
        <f aca="false">R539-E539</f>
        <v>0.439999999999984</v>
      </c>
    </row>
    <row r="540" customFormat="false" ht="15" hidden="false" customHeight="false" outlineLevel="0" collapsed="false">
      <c r="A540" s="8" t="s">
        <v>5833</v>
      </c>
      <c r="B540" s="10" t="str">
        <f aca="false">'Layout Mercado Libre'!C540</f>
        <v>Crema Nivea Creme Lata 20 ml Exhibidor 12 Piezas</v>
      </c>
      <c r="C540" s="10" t="str">
        <f aca="false">IFERROR(LEFT('Layout Mercado Libre'!E540,FIND(" &gt; ",'Layout Mercado Libre'!E540)-1),"")</f>
        <v>Belleza y Cuidado Personal</v>
      </c>
      <c r="D540" s="12" t="n">
        <v>155.98</v>
      </c>
      <c r="E540" s="13" t="n">
        <f aca="false">D540+Parámetros!$B$5</f>
        <v>159.98</v>
      </c>
      <c r="F540" s="3" t="n">
        <f aca="false">IF(C540="",Parámetros!$B$9,IFERROR(VLOOKUP(C540,Parámetros!$A$20:$B$23,2,FALSE()),Parámetros!$B$9))</f>
        <v>0.14</v>
      </c>
      <c r="G540" s="13" t="n">
        <f aca="false">ROUNDUP((E540+Parámetros!$C$13)/(1-F540),0)</f>
        <v>216</v>
      </c>
      <c r="H540" s="13" t="n">
        <f aca="false">ROUNDUP((E540+Parámetros!$C$14)/(1-F540),0)</f>
        <v>221</v>
      </c>
      <c r="I540" s="13" t="n">
        <f aca="false">ROUNDUP((E540+Parámetros!$C$15)/(1-F540),0)</f>
        <v>230</v>
      </c>
      <c r="J540" s="13" t="n">
        <f aca="false">MAX(ROUNDUP((E540+Parámetros!$B$8)/(1-F540),0),Parámetros!$B$7)</f>
        <v>299</v>
      </c>
      <c r="K540" s="13" t="n">
        <f aca="false">IF(G540&lt;Parámetros!$B$13,G540,IF(H540&lt;Parámetros!$B$14,H540,IF(I540&lt;Parámetros!$B$15,I540,J540)))</f>
        <v>230</v>
      </c>
      <c r="L540" s="12"/>
      <c r="M540" s="12"/>
      <c r="N540" s="13" t="n">
        <f aca="false">IF(AND(ISNUMBER(M540),M540-Parámetros!$B$6&gt;=K540),M540-Parámetros!$B$6,K540)</f>
        <v>230</v>
      </c>
      <c r="O540" s="3" t="str">
        <f aca="false">IF(ISNUMBER(M540),N540/M540-1,"")</f>
        <v/>
      </c>
      <c r="P540" s="13" t="n">
        <f aca="false">VLOOKUP(N540,Parámetros!$A$13:$C$16,3,TRUE())</f>
        <v>37</v>
      </c>
      <c r="Q540" s="13" t="n">
        <f aca="false">IF(N540&gt;=Parámetros!$B$7,Parámetros!$B$8,0)</f>
        <v>0</v>
      </c>
      <c r="R540" s="13" t="n">
        <f aca="false">N540*(1-F540)-P540-Q540</f>
        <v>160.8</v>
      </c>
      <c r="S540" s="13" t="n">
        <f aca="false">R540-E540</f>
        <v>0.819999999999993</v>
      </c>
    </row>
    <row r="541" customFormat="false" ht="15" hidden="false" customHeight="false" outlineLevel="0" collapsed="false">
      <c r="A541" s="8" t="s">
        <v>5844</v>
      </c>
      <c r="B541" s="10" t="str">
        <f aca="false">'Layout Mercado Libre'!C541</f>
        <v>Talco para Bebé Mennen Baby Magic Hipoalergénico 200 g</v>
      </c>
      <c r="C541" s="10" t="str">
        <f aca="false">IFERROR(LEFT('Layout Mercado Libre'!E541,FIND(" &gt; ",'Layout Mercado Libre'!E541)-1),"")</f>
        <v>Bebés</v>
      </c>
      <c r="D541" s="12" t="n">
        <v>62.81</v>
      </c>
      <c r="E541" s="13" t="n">
        <f aca="false">D541+Parámetros!$B$5</f>
        <v>66.81</v>
      </c>
      <c r="F541" s="3" t="n">
        <f aca="false">IF(C541="",Parámetros!$B$9,IFERROR(VLOOKUP(C541,Parámetros!$A$20:$B$23,2,FALSE()),Parámetros!$B$9))</f>
        <v>0.15</v>
      </c>
      <c r="G541" s="13" t="n">
        <f aca="false">ROUNDUP((E541+Parámetros!$C$13)/(1-F541),0)</f>
        <v>109</v>
      </c>
      <c r="H541" s="13" t="n">
        <f aca="false">ROUNDUP((E541+Parámetros!$C$14)/(1-F541),0)</f>
        <v>114</v>
      </c>
      <c r="I541" s="13" t="n">
        <f aca="false">ROUNDUP((E541+Parámetros!$C$15)/(1-F541),0)</f>
        <v>123</v>
      </c>
      <c r="J541" s="13" t="n">
        <f aca="false">MAX(ROUNDUP((E541+Parámetros!$B$8)/(1-F541),0),Parámetros!$B$7)</f>
        <v>299</v>
      </c>
      <c r="K541" s="13" t="n">
        <f aca="false">IF(G541&lt;Parámetros!$B$13,G541,IF(H541&lt;Parámetros!$B$14,H541,IF(I541&lt;Parámetros!$B$15,I541,J541)))</f>
        <v>114</v>
      </c>
      <c r="L541" s="12"/>
      <c r="M541" s="12"/>
      <c r="N541" s="13" t="n">
        <f aca="false">IF(AND(ISNUMBER(M541),M541-Parámetros!$B$6&gt;=K541),M541-Parámetros!$B$6,K541)</f>
        <v>114</v>
      </c>
      <c r="O541" s="3" t="str">
        <f aca="false">IF(ISNUMBER(M541),N541/M541-1,"")</f>
        <v/>
      </c>
      <c r="P541" s="13" t="n">
        <f aca="false">VLOOKUP(N541,Parámetros!$A$13:$C$16,3,TRUE())</f>
        <v>30</v>
      </c>
      <c r="Q541" s="13" t="n">
        <f aca="false">IF(N541&gt;=Parámetros!$B$7,Parámetros!$B$8,0)</f>
        <v>0</v>
      </c>
      <c r="R541" s="13" t="n">
        <f aca="false">N541*(1-F541)-P541-Q541</f>
        <v>66.9</v>
      </c>
      <c r="S541" s="13" t="n">
        <f aca="false">R541-E541</f>
        <v>0.0899999999999892</v>
      </c>
    </row>
    <row r="542" customFormat="false" ht="15" hidden="false" customHeight="false" outlineLevel="0" collapsed="false">
      <c r="A542" s="8" t="s">
        <v>5851</v>
      </c>
      <c r="B542" s="10" t="str">
        <f aca="false">'Layout Mercado Libre'!C542</f>
        <v>Pomada Excelsior Ácido Salicílico 0.4 g/g 8 g</v>
      </c>
      <c r="C542" s="10" t="str">
        <f aca="false">IFERROR(LEFT('Layout Mercado Libre'!E542,FIND(" &gt; ",'Layout Mercado Libre'!E542)-1),"")</f>
        <v>Salud y Equipamiento Médico</v>
      </c>
      <c r="D542" s="12" t="n">
        <v>50.36</v>
      </c>
      <c r="E542" s="13" t="n">
        <f aca="false">D542+Parámetros!$B$5</f>
        <v>54.36</v>
      </c>
      <c r="F542" s="3" t="n">
        <f aca="false">IF(C542="",Parámetros!$B$9,IFERROR(VLOOKUP(C542,Parámetros!$A$20:$B$23,2,FALSE()),Parámetros!$B$9))</f>
        <v>0.14</v>
      </c>
      <c r="G542" s="13" t="n">
        <f aca="false">ROUNDUP((E542+Parámetros!$C$13)/(1-F542),0)</f>
        <v>93</v>
      </c>
      <c r="H542" s="13" t="n">
        <f aca="false">ROUNDUP((E542+Parámetros!$C$14)/(1-F542),0)</f>
        <v>99</v>
      </c>
      <c r="I542" s="13" t="n">
        <f aca="false">ROUNDUP((E542+Parámetros!$C$15)/(1-F542),0)</f>
        <v>107</v>
      </c>
      <c r="J542" s="13" t="n">
        <f aca="false">MAX(ROUNDUP((E542+Parámetros!$B$8)/(1-F542),0),Parámetros!$B$7)</f>
        <v>299</v>
      </c>
      <c r="K542" s="13" t="n">
        <f aca="false">IF(G542&lt;Parámetros!$B$13,G542,IF(H542&lt;Parámetros!$B$14,H542,IF(I542&lt;Parámetros!$B$15,I542,J542)))</f>
        <v>93</v>
      </c>
      <c r="L542" s="12"/>
      <c r="M542" s="12"/>
      <c r="N542" s="13" t="n">
        <f aca="false">IF(AND(ISNUMBER(M542),M542-Parámetros!$B$6&gt;=K542),M542-Parámetros!$B$6,K542)</f>
        <v>93</v>
      </c>
      <c r="O542" s="3" t="str">
        <f aca="false">IF(ISNUMBER(M542),N542/M542-1,"")</f>
        <v/>
      </c>
      <c r="P542" s="13" t="n">
        <f aca="false">VLOOKUP(N542,Parámetros!$A$13:$C$16,3,TRUE())</f>
        <v>25</v>
      </c>
      <c r="Q542" s="13" t="n">
        <f aca="false">IF(N542&gt;=Parámetros!$B$7,Parámetros!$B$8,0)</f>
        <v>0</v>
      </c>
      <c r="R542" s="13" t="n">
        <f aca="false">N542*(1-F542)-P542-Q542</f>
        <v>54.98</v>
      </c>
      <c r="S542" s="13" t="n">
        <f aca="false">R542-E542</f>
        <v>0.620000000000005</v>
      </c>
    </row>
    <row r="543" customFormat="false" ht="15" hidden="false" customHeight="false" outlineLevel="0" collapsed="false">
      <c r="A543" s="8" t="s">
        <v>5864</v>
      </c>
      <c r="B543" s="10" t="str">
        <f aca="false">'Layout Mercado Libre'!C543</f>
        <v>Quadriderm NF Crema 0.05/1/0.10 g Tubo con 15 g</v>
      </c>
      <c r="C543" s="10" t="str">
        <f aca="false">IFERROR(LEFT('Layout Mercado Libre'!E543,FIND(" &gt; ",'Layout Mercado Libre'!E543)-1),"")</f>
        <v>Salud y Equipamiento Médico</v>
      </c>
      <c r="D543" s="12" t="n">
        <v>379.82</v>
      </c>
      <c r="E543" s="13" t="n">
        <f aca="false">D543+Parámetros!$B$5</f>
        <v>383.82</v>
      </c>
      <c r="F543" s="3" t="n">
        <f aca="false">IF(C543="",Parámetros!$B$9,IFERROR(VLOOKUP(C543,Parámetros!$A$20:$B$23,2,FALSE()),Parámetros!$B$9))</f>
        <v>0.14</v>
      </c>
      <c r="G543" s="13" t="n">
        <f aca="false">ROUNDUP((E543+Parámetros!$C$13)/(1-F543),0)</f>
        <v>476</v>
      </c>
      <c r="H543" s="13" t="n">
        <f aca="false">ROUNDUP((E543+Parámetros!$C$14)/(1-F543),0)</f>
        <v>482</v>
      </c>
      <c r="I543" s="13" t="n">
        <f aca="false">ROUNDUP((E543+Parámetros!$C$15)/(1-F543),0)</f>
        <v>490</v>
      </c>
      <c r="J543" s="13" t="n">
        <f aca="false">MAX(ROUNDUP((E543+Parámetros!$B$8)/(1-F543),0),Parámetros!$B$7)</f>
        <v>447</v>
      </c>
      <c r="K543" s="13" t="n">
        <f aca="false">IF(G543&lt;Parámetros!$B$13,G543,IF(H543&lt;Parámetros!$B$14,H543,IF(I543&lt;Parámetros!$B$15,I543,J543)))</f>
        <v>447</v>
      </c>
      <c r="L543" s="12"/>
      <c r="M543" s="12"/>
      <c r="N543" s="13" t="n">
        <f aca="false">IF(AND(ISNUMBER(M543),M543-Parámetros!$B$6&gt;=K543),M543-Parámetros!$B$6,K543)</f>
        <v>447</v>
      </c>
      <c r="O543" s="3" t="str">
        <f aca="false">IF(ISNUMBER(M543),N543/M543-1,"")</f>
        <v/>
      </c>
      <c r="P543" s="13" t="n">
        <f aca="false">VLOOKUP(N543,Parámetros!$A$13:$C$16,3,TRUE())</f>
        <v>0</v>
      </c>
      <c r="Q543" s="13" t="n">
        <f aca="false">IF(N543&gt;=Parámetros!$B$7,Parámetros!$B$8,0)</f>
        <v>0</v>
      </c>
      <c r="R543" s="13" t="n">
        <f aca="false">N543*(1-F543)-P543-Q543</f>
        <v>384.42</v>
      </c>
      <c r="S543" s="13" t="n">
        <f aca="false">R543-E543</f>
        <v>0.600000000000023</v>
      </c>
    </row>
    <row r="544" customFormat="false" ht="15" hidden="false" customHeight="false" outlineLevel="0" collapsed="false">
      <c r="A544" s="8" t="s">
        <v>5871</v>
      </c>
      <c r="B544" s="10" t="str">
        <f aca="false">'Layout Mercado Libre'!C544</f>
        <v>Dualgos Paracetamol 325 mg Ibuprofeno 200 mg 20 Tabletas</v>
      </c>
      <c r="C544" s="10" t="str">
        <f aca="false">IFERROR(LEFT('Layout Mercado Libre'!E544,FIND(" &gt; ",'Layout Mercado Libre'!E544)-1),"")</f>
        <v>Salud y Equipamiento Médico</v>
      </c>
      <c r="D544" s="12" t="n">
        <v>30.7</v>
      </c>
      <c r="E544" s="13" t="n">
        <f aca="false">D544+Parámetros!$B$5</f>
        <v>34.7</v>
      </c>
      <c r="F544" s="3" t="n">
        <f aca="false">IF(C544="",Parámetros!$B$9,IFERROR(VLOOKUP(C544,Parámetros!$A$20:$B$23,2,FALSE()),Parámetros!$B$9))</f>
        <v>0.14</v>
      </c>
      <c r="G544" s="13" t="n">
        <f aca="false">ROUNDUP((E544+Parámetros!$C$13)/(1-F544),0)</f>
        <v>70</v>
      </c>
      <c r="H544" s="13" t="n">
        <f aca="false">ROUNDUP((E544+Parámetros!$C$14)/(1-F544),0)</f>
        <v>76</v>
      </c>
      <c r="I544" s="13" t="n">
        <f aca="false">ROUNDUP((E544+Parámetros!$C$15)/(1-F544),0)</f>
        <v>84</v>
      </c>
      <c r="J544" s="13" t="n">
        <f aca="false">MAX(ROUNDUP((E544+Parámetros!$B$8)/(1-F544),0),Parámetros!$B$7)</f>
        <v>299</v>
      </c>
      <c r="K544" s="13" t="n">
        <f aca="false">IF(G544&lt;Parámetros!$B$13,G544,IF(H544&lt;Parámetros!$B$14,H544,IF(I544&lt;Parámetros!$B$15,I544,J544)))</f>
        <v>70</v>
      </c>
      <c r="L544" s="12"/>
      <c r="M544" s="12"/>
      <c r="N544" s="13" t="n">
        <f aca="false">IF(AND(ISNUMBER(M544),M544-Parámetros!$B$6&gt;=K544),M544-Parámetros!$B$6,K544)</f>
        <v>70</v>
      </c>
      <c r="O544" s="3" t="str">
        <f aca="false">IF(ISNUMBER(M544),N544/M544-1,"")</f>
        <v/>
      </c>
      <c r="P544" s="13" t="n">
        <f aca="false">VLOOKUP(N544,Parámetros!$A$13:$C$16,3,TRUE())</f>
        <v>25</v>
      </c>
      <c r="Q544" s="13" t="n">
        <f aca="false">IF(N544&gt;=Parámetros!$B$7,Parámetros!$B$8,0)</f>
        <v>0</v>
      </c>
      <c r="R544" s="13" t="n">
        <f aca="false">N544*(1-F544)-P544-Q544</f>
        <v>35.2</v>
      </c>
      <c r="S544" s="13" t="n">
        <f aca="false">R544-E544</f>
        <v>0.499999999999993</v>
      </c>
    </row>
    <row r="545" customFormat="false" ht="15" hidden="false" customHeight="false" outlineLevel="0" collapsed="false">
      <c r="A545" s="8" t="s">
        <v>5882</v>
      </c>
      <c r="B545" s="10" t="str">
        <f aca="false">'Layout Mercado Libre'!C545</f>
        <v>Senokot-F Senósidos A-B 17.2 mg 30 Tabletas</v>
      </c>
      <c r="C545" s="10" t="str">
        <f aca="false">IFERROR(LEFT('Layout Mercado Libre'!E545,FIND(" &gt; ",'Layout Mercado Libre'!E545)-1),"")</f>
        <v>Salud y Equipamiento Médico</v>
      </c>
      <c r="D545" s="12" t="n">
        <v>164.58</v>
      </c>
      <c r="E545" s="13" t="n">
        <f aca="false">D545+Parámetros!$B$5</f>
        <v>168.58</v>
      </c>
      <c r="F545" s="3" t="n">
        <f aca="false">IF(C545="",Parámetros!$B$9,IFERROR(VLOOKUP(C545,Parámetros!$A$20:$B$23,2,FALSE()),Parámetros!$B$9))</f>
        <v>0.14</v>
      </c>
      <c r="G545" s="13" t="n">
        <f aca="false">ROUNDUP((E545+Parámetros!$C$13)/(1-F545),0)</f>
        <v>226</v>
      </c>
      <c r="H545" s="13" t="n">
        <f aca="false">ROUNDUP((E545+Parámetros!$C$14)/(1-F545),0)</f>
        <v>231</v>
      </c>
      <c r="I545" s="13" t="n">
        <f aca="false">ROUNDUP((E545+Parámetros!$C$15)/(1-F545),0)</f>
        <v>240</v>
      </c>
      <c r="J545" s="13" t="n">
        <f aca="false">MAX(ROUNDUP((E545+Parámetros!$B$8)/(1-F545),0),Parámetros!$B$7)</f>
        <v>299</v>
      </c>
      <c r="K545" s="13" t="n">
        <f aca="false">IF(G545&lt;Parámetros!$B$13,G545,IF(H545&lt;Parámetros!$B$14,H545,IF(I545&lt;Parámetros!$B$15,I545,J545)))</f>
        <v>240</v>
      </c>
      <c r="L545" s="12"/>
      <c r="M545" s="12"/>
      <c r="N545" s="13" t="n">
        <f aca="false">IF(AND(ISNUMBER(M545),M545-Parámetros!$B$6&gt;=K545),M545-Parámetros!$B$6,K545)</f>
        <v>240</v>
      </c>
      <c r="O545" s="3" t="str">
        <f aca="false">IF(ISNUMBER(M545),N545/M545-1,"")</f>
        <v/>
      </c>
      <c r="P545" s="13" t="n">
        <f aca="false">VLOOKUP(N545,Parámetros!$A$13:$C$16,3,TRUE())</f>
        <v>37</v>
      </c>
      <c r="Q545" s="13" t="n">
        <f aca="false">IF(N545&gt;=Parámetros!$B$7,Parámetros!$B$8,0)</f>
        <v>0</v>
      </c>
      <c r="R545" s="13" t="n">
        <f aca="false">N545*(1-F545)-P545-Q545</f>
        <v>169.4</v>
      </c>
      <c r="S545" s="13" t="n">
        <f aca="false">R545-E545</f>
        <v>0.819999999999993</v>
      </c>
    </row>
    <row r="546" customFormat="false" ht="15" hidden="false" customHeight="false" outlineLevel="0" collapsed="false">
      <c r="A546" s="8" t="s">
        <v>5895</v>
      </c>
      <c r="B546" s="10" t="str">
        <f aca="false">'Layout Mercado Libre'!C546</f>
        <v>Adimod Pidotimod 800 mg 20 Tabletas</v>
      </c>
      <c r="C546" s="10" t="str">
        <f aca="false">IFERROR(LEFT('Layout Mercado Libre'!E546,FIND(" &gt; ",'Layout Mercado Libre'!E546)-1),"")</f>
        <v>Salud y Equipamiento Médico</v>
      </c>
      <c r="D546" s="12" t="n">
        <v>1137.06</v>
      </c>
      <c r="E546" s="13" t="n">
        <f aca="false">D546+Parámetros!$B$5</f>
        <v>1141.06</v>
      </c>
      <c r="F546" s="3" t="n">
        <f aca="false">IF(C546="",Parámetros!$B$9,IFERROR(VLOOKUP(C546,Parámetros!$A$20:$B$23,2,FALSE()),Parámetros!$B$9))</f>
        <v>0.14</v>
      </c>
      <c r="G546" s="13" t="n">
        <f aca="false">ROUNDUP((E546+Parámetros!$C$13)/(1-F546),0)</f>
        <v>1356</v>
      </c>
      <c r="H546" s="13" t="n">
        <f aca="false">ROUNDUP((E546+Parámetros!$C$14)/(1-F546),0)</f>
        <v>1362</v>
      </c>
      <c r="I546" s="13" t="n">
        <f aca="false">ROUNDUP((E546+Parámetros!$C$15)/(1-F546),0)</f>
        <v>1370</v>
      </c>
      <c r="J546" s="13" t="n">
        <f aca="false">MAX(ROUNDUP((E546+Parámetros!$B$8)/(1-F546),0),Parámetros!$B$7)</f>
        <v>1327</v>
      </c>
      <c r="K546" s="13" t="n">
        <f aca="false">IF(G546&lt;Parámetros!$B$13,G546,IF(H546&lt;Parámetros!$B$14,H546,IF(I546&lt;Parámetros!$B$15,I546,J546)))</f>
        <v>1327</v>
      </c>
      <c r="L546" s="12"/>
      <c r="M546" s="12"/>
      <c r="N546" s="13" t="n">
        <f aca="false">IF(AND(ISNUMBER(M546),M546-Parámetros!$B$6&gt;=K546),M546-Parámetros!$B$6,K546)</f>
        <v>1327</v>
      </c>
      <c r="O546" s="3" t="str">
        <f aca="false">IF(ISNUMBER(M546),N546/M546-1,"")</f>
        <v/>
      </c>
      <c r="P546" s="13" t="n">
        <f aca="false">VLOOKUP(N546,Parámetros!$A$13:$C$16,3,TRUE())</f>
        <v>0</v>
      </c>
      <c r="Q546" s="13" t="n">
        <f aca="false">IF(N546&gt;=Parámetros!$B$7,Parámetros!$B$8,0)</f>
        <v>0</v>
      </c>
      <c r="R546" s="13" t="n">
        <f aca="false">N546*(1-F546)-P546-Q546</f>
        <v>1141.22</v>
      </c>
      <c r="S546" s="13" t="n">
        <f aca="false">R546-E546</f>
        <v>0.160000000000082</v>
      </c>
    </row>
    <row r="547" customFormat="false" ht="15" hidden="false" customHeight="false" outlineLevel="0" collapsed="false">
      <c r="A547" s="8" t="s">
        <v>5903</v>
      </c>
      <c r="B547" s="10" t="str">
        <f aca="false">'Layout Mercado Libre'!C547</f>
        <v>Toallitas Huggies Supreme Protección Delicada 80 Piezas</v>
      </c>
      <c r="C547" s="10" t="str">
        <f aca="false">IFERROR(LEFT('Layout Mercado Libre'!E547,FIND(" &gt; ",'Layout Mercado Libre'!E547)-1),"")</f>
        <v>Bebés</v>
      </c>
      <c r="D547" s="12" t="n">
        <v>43.82</v>
      </c>
      <c r="E547" s="13" t="n">
        <f aca="false">D547+Parámetros!$B$5</f>
        <v>47.82</v>
      </c>
      <c r="F547" s="3" t="n">
        <f aca="false">IF(C547="",Parámetros!$B$9,IFERROR(VLOOKUP(C547,Parámetros!$A$20:$B$23,2,FALSE()),Parámetros!$B$9))</f>
        <v>0.15</v>
      </c>
      <c r="G547" s="13" t="n">
        <f aca="false">ROUNDUP((E547+Parámetros!$C$13)/(1-F547),0)</f>
        <v>86</v>
      </c>
      <c r="H547" s="13" t="n">
        <f aca="false">ROUNDUP((E547+Parámetros!$C$14)/(1-F547),0)</f>
        <v>92</v>
      </c>
      <c r="I547" s="13" t="n">
        <f aca="false">ROUNDUP((E547+Parámetros!$C$15)/(1-F547),0)</f>
        <v>100</v>
      </c>
      <c r="J547" s="13" t="n">
        <f aca="false">MAX(ROUNDUP((E547+Parámetros!$B$8)/(1-F547),0),Parámetros!$B$7)</f>
        <v>299</v>
      </c>
      <c r="K547" s="13" t="n">
        <f aca="false">IF(G547&lt;Parámetros!$B$13,G547,IF(H547&lt;Parámetros!$B$14,H547,IF(I547&lt;Parámetros!$B$15,I547,J547)))</f>
        <v>86</v>
      </c>
      <c r="L547" s="12"/>
      <c r="M547" s="12"/>
      <c r="N547" s="13" t="n">
        <f aca="false">IF(AND(ISNUMBER(M547),M547-Parámetros!$B$6&gt;=K547),M547-Parámetros!$B$6,K547)</f>
        <v>86</v>
      </c>
      <c r="O547" s="3" t="str">
        <f aca="false">IF(ISNUMBER(M547),N547/M547-1,"")</f>
        <v/>
      </c>
      <c r="P547" s="13" t="n">
        <f aca="false">VLOOKUP(N547,Parámetros!$A$13:$C$16,3,TRUE())</f>
        <v>25</v>
      </c>
      <c r="Q547" s="13" t="n">
        <f aca="false">IF(N547&gt;=Parámetros!$B$7,Parámetros!$B$8,0)</f>
        <v>0</v>
      </c>
      <c r="R547" s="13" t="n">
        <f aca="false">N547*(1-F547)-P547-Q547</f>
        <v>48.1</v>
      </c>
      <c r="S547" s="13" t="n">
        <f aca="false">R547-E547</f>
        <v>0.279999999999994</v>
      </c>
    </row>
    <row r="548" customFormat="false" ht="15" hidden="false" customHeight="false" outlineLevel="0" collapsed="false">
      <c r="A548" s="8" t="s">
        <v>5911</v>
      </c>
      <c r="B548" s="10" t="str">
        <f aca="false">'Layout Mercado Libre'!C548</f>
        <v>Figral Sildenafil 100 mg 10 Tabletas</v>
      </c>
      <c r="C548" s="10" t="str">
        <f aca="false">IFERROR(LEFT('Layout Mercado Libre'!E548,FIND(" &gt; ",'Layout Mercado Libre'!E548)-1),"")</f>
        <v>Salud y Equipamiento Médico</v>
      </c>
      <c r="D548" s="12" t="n">
        <v>79.63</v>
      </c>
      <c r="E548" s="13" t="n">
        <f aca="false">D548+Parámetros!$B$5</f>
        <v>83.63</v>
      </c>
      <c r="F548" s="3" t="n">
        <f aca="false">IF(C548="",Parámetros!$B$9,IFERROR(VLOOKUP(C548,Parámetros!$A$20:$B$23,2,FALSE()),Parámetros!$B$9))</f>
        <v>0.14</v>
      </c>
      <c r="G548" s="13" t="n">
        <f aca="false">ROUNDUP((E548+Parámetros!$C$13)/(1-F548),0)</f>
        <v>127</v>
      </c>
      <c r="H548" s="13" t="n">
        <f aca="false">ROUNDUP((E548+Parámetros!$C$14)/(1-F548),0)</f>
        <v>133</v>
      </c>
      <c r="I548" s="13" t="n">
        <f aca="false">ROUNDUP((E548+Parámetros!$C$15)/(1-F548),0)</f>
        <v>141</v>
      </c>
      <c r="J548" s="13" t="n">
        <f aca="false">MAX(ROUNDUP((E548+Parámetros!$B$8)/(1-F548),0),Parámetros!$B$7)</f>
        <v>299</v>
      </c>
      <c r="K548" s="13" t="n">
        <f aca="false">IF(G548&lt;Parámetros!$B$13,G548,IF(H548&lt;Parámetros!$B$14,H548,IF(I548&lt;Parámetros!$B$15,I548,J548)))</f>
        <v>133</v>
      </c>
      <c r="L548" s="12"/>
      <c r="M548" s="12"/>
      <c r="N548" s="13" t="n">
        <f aca="false">IF(AND(ISNUMBER(M548),M548-Parámetros!$B$6&gt;=K548),M548-Parámetros!$B$6,K548)</f>
        <v>133</v>
      </c>
      <c r="O548" s="3" t="str">
        <f aca="false">IF(ISNUMBER(M548),N548/M548-1,"")</f>
        <v/>
      </c>
      <c r="P548" s="13" t="n">
        <f aca="false">VLOOKUP(N548,Parámetros!$A$13:$C$16,3,TRUE())</f>
        <v>30</v>
      </c>
      <c r="Q548" s="13" t="n">
        <f aca="false">IF(N548&gt;=Parámetros!$B$7,Parámetros!$B$8,0)</f>
        <v>0</v>
      </c>
      <c r="R548" s="13" t="n">
        <f aca="false">N548*(1-F548)-P548-Q548</f>
        <v>84.38</v>
      </c>
      <c r="S548" s="13" t="n">
        <f aca="false">R548-E548</f>
        <v>0.75</v>
      </c>
    </row>
    <row r="549" customFormat="false" ht="15" hidden="false" customHeight="false" outlineLevel="0" collapsed="false">
      <c r="A549" s="8" t="s">
        <v>5920</v>
      </c>
      <c r="B549" s="10" t="str">
        <f aca="false">'Layout Mercado Libre'!C549</f>
        <v>Electrolit Suero Rehidratante Sabor Uva 625 ml</v>
      </c>
      <c r="C549" s="10" t="str">
        <f aca="false">IFERROR(LEFT('Layout Mercado Libre'!E549,FIND(" &gt; ",'Layout Mercado Libre'!E549)-1),"")</f>
        <v>Salud y Equipamiento Médico</v>
      </c>
      <c r="D549" s="12" t="n">
        <v>20.14</v>
      </c>
      <c r="E549" s="13" t="n">
        <f aca="false">D549+Parámetros!$B$5</f>
        <v>24.14</v>
      </c>
      <c r="F549" s="3" t="n">
        <f aca="false">IF(C549="",Parámetros!$B$9,IFERROR(VLOOKUP(C549,Parámetros!$A$20:$B$23,2,FALSE()),Parámetros!$B$9))</f>
        <v>0.14</v>
      </c>
      <c r="G549" s="13" t="n">
        <f aca="false">ROUNDUP((E549+Parámetros!$C$13)/(1-F549),0)</f>
        <v>58</v>
      </c>
      <c r="H549" s="13" t="n">
        <f aca="false">ROUNDUP((E549+Parámetros!$C$14)/(1-F549),0)</f>
        <v>63</v>
      </c>
      <c r="I549" s="13" t="n">
        <f aca="false">ROUNDUP((E549+Parámetros!$C$15)/(1-F549),0)</f>
        <v>72</v>
      </c>
      <c r="J549" s="13" t="n">
        <f aca="false">MAX(ROUNDUP((E549+Parámetros!$B$8)/(1-F549),0),Parámetros!$B$7)</f>
        <v>299</v>
      </c>
      <c r="K549" s="13" t="n">
        <f aca="false">IF(G549&lt;Parámetros!$B$13,G549,IF(H549&lt;Parámetros!$B$14,H549,IF(I549&lt;Parámetros!$B$15,I549,J549)))</f>
        <v>58</v>
      </c>
      <c r="L549" s="12"/>
      <c r="M549" s="12"/>
      <c r="N549" s="13" t="n">
        <f aca="false">IF(AND(ISNUMBER(M549),M549-Parámetros!$B$6&gt;=K549),M549-Parámetros!$B$6,K549)</f>
        <v>58</v>
      </c>
      <c r="O549" s="3" t="str">
        <f aca="false">IF(ISNUMBER(M549),N549/M549-1,"")</f>
        <v/>
      </c>
      <c r="P549" s="13" t="n">
        <f aca="false">VLOOKUP(N549,Parámetros!$A$13:$C$16,3,TRUE())</f>
        <v>25</v>
      </c>
      <c r="Q549" s="13" t="n">
        <f aca="false">IF(N549&gt;=Parámetros!$B$7,Parámetros!$B$8,0)</f>
        <v>0</v>
      </c>
      <c r="R549" s="13" t="n">
        <f aca="false">N549*(1-F549)-P549-Q549</f>
        <v>24.88</v>
      </c>
      <c r="S549" s="13" t="n">
        <f aca="false">R549-E549</f>
        <v>0.740000000000002</v>
      </c>
    </row>
    <row r="550" customFormat="false" ht="15" hidden="false" customHeight="false" outlineLevel="0" collapsed="false">
      <c r="A550" s="8" t="s">
        <v>5927</v>
      </c>
      <c r="B550" s="10" t="str">
        <f aca="false">'Layout Mercado Libre'!C550</f>
        <v>Yasmin 24/4 Anticonceptivo 3 mg/0.02 mg 28 Comprimidos</v>
      </c>
      <c r="C550" s="10" t="str">
        <f aca="false">IFERROR(LEFT('Layout Mercado Libre'!E550,FIND(" &gt; ",'Layout Mercado Libre'!E550)-1),"")</f>
        <v>Salud y Equipamiento Médico</v>
      </c>
      <c r="D550" s="12" t="n">
        <v>372.34</v>
      </c>
      <c r="E550" s="13" t="n">
        <f aca="false">D550+Parámetros!$B$5</f>
        <v>376.34</v>
      </c>
      <c r="F550" s="3" t="n">
        <f aca="false">IF(C550="",Parámetros!$B$9,IFERROR(VLOOKUP(C550,Parámetros!$A$20:$B$23,2,FALSE()),Parámetros!$B$9))</f>
        <v>0.14</v>
      </c>
      <c r="G550" s="13" t="n">
        <f aca="false">ROUNDUP((E550+Parámetros!$C$13)/(1-F550),0)</f>
        <v>467</v>
      </c>
      <c r="H550" s="13" t="n">
        <f aca="false">ROUNDUP((E550+Parámetros!$C$14)/(1-F550),0)</f>
        <v>473</v>
      </c>
      <c r="I550" s="13" t="n">
        <f aca="false">ROUNDUP((E550+Parámetros!$C$15)/(1-F550),0)</f>
        <v>481</v>
      </c>
      <c r="J550" s="13" t="n">
        <f aca="false">MAX(ROUNDUP((E550+Parámetros!$B$8)/(1-F550),0),Parámetros!$B$7)</f>
        <v>438</v>
      </c>
      <c r="K550" s="13" t="n">
        <f aca="false">IF(G550&lt;Parámetros!$B$13,G550,IF(H550&lt;Parámetros!$B$14,H550,IF(I550&lt;Parámetros!$B$15,I550,J550)))</f>
        <v>438</v>
      </c>
      <c r="L550" s="12"/>
      <c r="M550" s="12"/>
      <c r="N550" s="13" t="n">
        <f aca="false">IF(AND(ISNUMBER(M550),M550-Parámetros!$B$6&gt;=K550),M550-Parámetros!$B$6,K550)</f>
        <v>438</v>
      </c>
      <c r="O550" s="3" t="str">
        <f aca="false">IF(ISNUMBER(M550),N550/M550-1,"")</f>
        <v/>
      </c>
      <c r="P550" s="13" t="n">
        <f aca="false">VLOOKUP(N550,Parámetros!$A$13:$C$16,3,TRUE())</f>
        <v>0</v>
      </c>
      <c r="Q550" s="13" t="n">
        <f aca="false">IF(N550&gt;=Parámetros!$B$7,Parámetros!$B$8,0)</f>
        <v>0</v>
      </c>
      <c r="R550" s="13" t="n">
        <f aca="false">N550*(1-F550)-P550-Q550</f>
        <v>376.68</v>
      </c>
      <c r="S550" s="13" t="n">
        <f aca="false">R550-E550</f>
        <v>0.340000000000032</v>
      </c>
    </row>
    <row r="551" customFormat="false" ht="15" hidden="false" customHeight="false" outlineLevel="0" collapsed="false">
      <c r="A551" s="8" t="s">
        <v>5938</v>
      </c>
      <c r="B551" s="10" t="str">
        <f aca="false">'Layout Mercado Libre'!C551</f>
        <v>Condones Sico Piel con Piel Sin Látex 3 Piezas</v>
      </c>
      <c r="C551" s="10" t="str">
        <f aca="false">IFERROR(LEFT('Layout Mercado Libre'!E551,FIND(" &gt; ",'Layout Mercado Libre'!E551)-1),"")</f>
        <v>Salud y Equipamiento Médico</v>
      </c>
      <c r="D551" s="12" t="n">
        <v>68.22</v>
      </c>
      <c r="E551" s="13" t="n">
        <f aca="false">D551+Parámetros!$B$5</f>
        <v>72.22</v>
      </c>
      <c r="F551" s="3" t="n">
        <f aca="false">IF(C551="",Parámetros!$B$9,IFERROR(VLOOKUP(C551,Parámetros!$A$20:$B$23,2,FALSE()),Parámetros!$B$9))</f>
        <v>0.14</v>
      </c>
      <c r="G551" s="13" t="n">
        <f aca="false">ROUNDUP((E551+Parámetros!$C$13)/(1-F551),0)</f>
        <v>114</v>
      </c>
      <c r="H551" s="13" t="n">
        <f aca="false">ROUNDUP((E551+Parámetros!$C$14)/(1-F551),0)</f>
        <v>119</v>
      </c>
      <c r="I551" s="13" t="n">
        <f aca="false">ROUNDUP((E551+Parámetros!$C$15)/(1-F551),0)</f>
        <v>127</v>
      </c>
      <c r="J551" s="13" t="n">
        <f aca="false">MAX(ROUNDUP((E551+Parámetros!$B$8)/(1-F551),0),Parámetros!$B$7)</f>
        <v>299</v>
      </c>
      <c r="K551" s="13" t="n">
        <f aca="false">IF(G551&lt;Parámetros!$B$13,G551,IF(H551&lt;Parámetros!$B$14,H551,IF(I551&lt;Parámetros!$B$15,I551,J551)))</f>
        <v>119</v>
      </c>
      <c r="L551" s="12"/>
      <c r="M551" s="12"/>
      <c r="N551" s="13" t="n">
        <f aca="false">IF(AND(ISNUMBER(M551),M551-Parámetros!$B$6&gt;=K551),M551-Parámetros!$B$6,K551)</f>
        <v>119</v>
      </c>
      <c r="O551" s="3" t="str">
        <f aca="false">IF(ISNUMBER(M551),N551/M551-1,"")</f>
        <v/>
      </c>
      <c r="P551" s="13" t="n">
        <f aca="false">VLOOKUP(N551,Parámetros!$A$13:$C$16,3,TRUE())</f>
        <v>30</v>
      </c>
      <c r="Q551" s="13" t="n">
        <f aca="false">IF(N551&gt;=Parámetros!$B$7,Parámetros!$B$8,0)</f>
        <v>0</v>
      </c>
      <c r="R551" s="13" t="n">
        <f aca="false">N551*(1-F551)-P551-Q551</f>
        <v>72.34</v>
      </c>
      <c r="S551" s="13" t="n">
        <f aca="false">R551-E551</f>
        <v>0.120000000000005</v>
      </c>
    </row>
    <row r="552" customFormat="false" ht="15" hidden="false" customHeight="false" outlineLevel="0" collapsed="false">
      <c r="A552" s="8" t="s">
        <v>5946</v>
      </c>
      <c r="B552" s="10" t="str">
        <f aca="false">'Layout Mercado Libre'!C552</f>
        <v>Penprocilina Bencilpenicilina 800 000 U Frasco Ámpula</v>
      </c>
      <c r="C552" s="10" t="str">
        <f aca="false">IFERROR(LEFT('Layout Mercado Libre'!E552,FIND(" &gt; ",'Layout Mercado Libre'!E552)-1),"")</f>
        <v>Salud y Equipamiento Médico</v>
      </c>
      <c r="D552" s="12" t="n">
        <v>42.32</v>
      </c>
      <c r="E552" s="13" t="n">
        <f aca="false">D552+Parámetros!$B$5</f>
        <v>46.32</v>
      </c>
      <c r="F552" s="3" t="n">
        <f aca="false">IF(C552="",Parámetros!$B$9,IFERROR(VLOOKUP(C552,Parámetros!$A$20:$B$23,2,FALSE()),Parámetros!$B$9))</f>
        <v>0.14</v>
      </c>
      <c r="G552" s="13" t="n">
        <f aca="false">ROUNDUP((E552+Parámetros!$C$13)/(1-F552),0)</f>
        <v>83</v>
      </c>
      <c r="H552" s="13" t="n">
        <f aca="false">ROUNDUP((E552+Parámetros!$C$14)/(1-F552),0)</f>
        <v>89</v>
      </c>
      <c r="I552" s="13" t="n">
        <f aca="false">ROUNDUP((E552+Parámetros!$C$15)/(1-F552),0)</f>
        <v>97</v>
      </c>
      <c r="J552" s="13" t="n">
        <f aca="false">MAX(ROUNDUP((E552+Parámetros!$B$8)/(1-F552),0),Parámetros!$B$7)</f>
        <v>299</v>
      </c>
      <c r="K552" s="13" t="n">
        <f aca="false">IF(G552&lt;Parámetros!$B$13,G552,IF(H552&lt;Parámetros!$B$14,H552,IF(I552&lt;Parámetros!$B$15,I552,J552)))</f>
        <v>83</v>
      </c>
      <c r="L552" s="12"/>
      <c r="M552" s="12"/>
      <c r="N552" s="13" t="n">
        <f aca="false">IF(AND(ISNUMBER(M552),M552-Parámetros!$B$6&gt;=K552),M552-Parámetros!$B$6,K552)</f>
        <v>83</v>
      </c>
      <c r="O552" s="3" t="str">
        <f aca="false">IF(ISNUMBER(M552),N552/M552-1,"")</f>
        <v/>
      </c>
      <c r="P552" s="13" t="n">
        <f aca="false">VLOOKUP(N552,Parámetros!$A$13:$C$16,3,TRUE())</f>
        <v>25</v>
      </c>
      <c r="Q552" s="13" t="n">
        <f aca="false">IF(N552&gt;=Parámetros!$B$7,Parámetros!$B$8,0)</f>
        <v>0</v>
      </c>
      <c r="R552" s="13" t="n">
        <f aca="false">N552*(1-F552)-P552-Q552</f>
        <v>46.38</v>
      </c>
      <c r="S552" s="13" t="n">
        <f aca="false">R552-E552</f>
        <v>0.0599999999999952</v>
      </c>
    </row>
    <row r="553" customFormat="false" ht="15" hidden="false" customHeight="false" outlineLevel="0" collapsed="false">
      <c r="A553" s="8" t="s">
        <v>5956</v>
      </c>
      <c r="B553" s="10" t="str">
        <f aca="false">'Layout Mercado Libre'!C553</f>
        <v>Cera Modeladora Xiomara Wax &amp; Shine Classic 60 g</v>
      </c>
      <c r="C553" s="10" t="str">
        <f aca="false">IFERROR(LEFT('Layout Mercado Libre'!E553,FIND(" &gt; ",'Layout Mercado Libre'!E553)-1),"")</f>
        <v>Belleza y Cuidado Personal</v>
      </c>
      <c r="D553" s="12" t="n">
        <v>34.15</v>
      </c>
      <c r="E553" s="13" t="n">
        <f aca="false">D553+Parámetros!$B$5</f>
        <v>38.15</v>
      </c>
      <c r="F553" s="3" t="n">
        <f aca="false">IF(C553="",Parámetros!$B$9,IFERROR(VLOOKUP(C553,Parámetros!$A$20:$B$23,2,FALSE()),Parámetros!$B$9))</f>
        <v>0.14</v>
      </c>
      <c r="G553" s="13" t="n">
        <f aca="false">ROUNDUP((E553+Parámetros!$C$13)/(1-F553),0)</f>
        <v>74</v>
      </c>
      <c r="H553" s="13" t="n">
        <f aca="false">ROUNDUP((E553+Parámetros!$C$14)/(1-F553),0)</f>
        <v>80</v>
      </c>
      <c r="I553" s="13" t="n">
        <f aca="false">ROUNDUP((E553+Parámetros!$C$15)/(1-F553),0)</f>
        <v>88</v>
      </c>
      <c r="J553" s="13" t="n">
        <f aca="false">MAX(ROUNDUP((E553+Parámetros!$B$8)/(1-F553),0),Parámetros!$B$7)</f>
        <v>299</v>
      </c>
      <c r="K553" s="13" t="n">
        <f aca="false">IF(G553&lt;Parámetros!$B$13,G553,IF(H553&lt;Parámetros!$B$14,H553,IF(I553&lt;Parámetros!$B$15,I553,J553)))</f>
        <v>74</v>
      </c>
      <c r="L553" s="12"/>
      <c r="M553" s="12"/>
      <c r="N553" s="13" t="n">
        <f aca="false">IF(AND(ISNUMBER(M553),M553-Parámetros!$B$6&gt;=K553),M553-Parámetros!$B$6,K553)</f>
        <v>74</v>
      </c>
      <c r="O553" s="3" t="str">
        <f aca="false">IF(ISNUMBER(M553),N553/M553-1,"")</f>
        <v/>
      </c>
      <c r="P553" s="13" t="n">
        <f aca="false">VLOOKUP(N553,Parámetros!$A$13:$C$16,3,TRUE())</f>
        <v>25</v>
      </c>
      <c r="Q553" s="13" t="n">
        <f aca="false">IF(N553&gt;=Parámetros!$B$7,Parámetros!$B$8,0)</f>
        <v>0</v>
      </c>
      <c r="R553" s="13" t="n">
        <f aca="false">N553*(1-F553)-P553-Q553</f>
        <v>38.64</v>
      </c>
      <c r="S553" s="13" t="n">
        <f aca="false">R553-E553</f>
        <v>0.490000000000002</v>
      </c>
    </row>
    <row r="554" customFormat="false" ht="15" hidden="false" customHeight="false" outlineLevel="0" collapsed="false">
      <c r="A554" s="8" t="s">
        <v>5965</v>
      </c>
      <c r="B554" s="10" t="str">
        <f aca="false">'Layout Mercado Libre'!C554</f>
        <v>Toallitas Húmedas Escudo Antibacterial 50 Piezas</v>
      </c>
      <c r="C554" s="10" t="str">
        <f aca="false">IFERROR(LEFT('Layout Mercado Libre'!E554,FIND(" &gt; ",'Layout Mercado Libre'!E554)-1),"")</f>
        <v>Hogar, Muebles y Jardín</v>
      </c>
      <c r="D554" s="12" t="n">
        <v>14.04</v>
      </c>
      <c r="E554" s="13" t="n">
        <f aca="false">D554+Parámetros!$B$5</f>
        <v>18.04</v>
      </c>
      <c r="F554" s="3" t="n">
        <f aca="false">IF(C554="",Parámetros!$B$9,IFERROR(VLOOKUP(C554,Parámetros!$A$20:$B$23,2,FALSE()),Parámetros!$B$9))</f>
        <v>0.16</v>
      </c>
      <c r="G554" s="13" t="n">
        <f aca="false">ROUNDUP((E554+Parámetros!$C$13)/(1-F554),0)</f>
        <v>52</v>
      </c>
      <c r="H554" s="13" t="n">
        <f aca="false">ROUNDUP((E554+Parámetros!$C$14)/(1-F554),0)</f>
        <v>58</v>
      </c>
      <c r="I554" s="13" t="n">
        <f aca="false">ROUNDUP((E554+Parámetros!$C$15)/(1-F554),0)</f>
        <v>66</v>
      </c>
      <c r="J554" s="13" t="n">
        <f aca="false">MAX(ROUNDUP((E554+Parámetros!$B$8)/(1-F554),0),Parámetros!$B$7)</f>
        <v>299</v>
      </c>
      <c r="K554" s="13" t="n">
        <f aca="false">IF(G554&lt;Parámetros!$B$13,G554,IF(H554&lt;Parámetros!$B$14,H554,IF(I554&lt;Parámetros!$B$15,I554,J554)))</f>
        <v>52</v>
      </c>
      <c r="L554" s="12"/>
      <c r="M554" s="12"/>
      <c r="N554" s="13" t="n">
        <f aca="false">IF(AND(ISNUMBER(M554),M554-Parámetros!$B$6&gt;=K554),M554-Parámetros!$B$6,K554)</f>
        <v>52</v>
      </c>
      <c r="O554" s="3" t="str">
        <f aca="false">IF(ISNUMBER(M554),N554/M554-1,"")</f>
        <v/>
      </c>
      <c r="P554" s="13" t="n">
        <f aca="false">VLOOKUP(N554,Parámetros!$A$13:$C$16,3,TRUE())</f>
        <v>25</v>
      </c>
      <c r="Q554" s="13" t="n">
        <f aca="false">IF(N554&gt;=Parámetros!$B$7,Parámetros!$B$8,0)</f>
        <v>0</v>
      </c>
      <c r="R554" s="13" t="n">
        <f aca="false">N554*(1-F554)-P554-Q554</f>
        <v>18.68</v>
      </c>
      <c r="S554" s="13" t="n">
        <f aca="false">R554-E554</f>
        <v>0.640000000000001</v>
      </c>
    </row>
    <row r="555" customFormat="false" ht="15" hidden="false" customHeight="false" outlineLevel="0" collapsed="false">
      <c r="A555" s="8" t="s">
        <v>5975</v>
      </c>
      <c r="B555" s="10" t="str">
        <f aca="false">'Layout Mercado Libre'!C555</f>
        <v>Meteospasmyl Alverina 60 mg Simeticona 300 mg 40 Cápsulas</v>
      </c>
      <c r="C555" s="10" t="str">
        <f aca="false">IFERROR(LEFT('Layout Mercado Libre'!E555,FIND(" &gt; ",'Layout Mercado Libre'!E555)-1),"")</f>
        <v>Salud y Equipamiento Médico</v>
      </c>
      <c r="D555" s="12" t="n">
        <v>779.33</v>
      </c>
      <c r="E555" s="13" t="n">
        <f aca="false">D555+Parámetros!$B$5</f>
        <v>783.33</v>
      </c>
      <c r="F555" s="3" t="n">
        <f aca="false">IF(C555="",Parámetros!$B$9,IFERROR(VLOOKUP(C555,Parámetros!$A$20:$B$23,2,FALSE()),Parámetros!$B$9))</f>
        <v>0.14</v>
      </c>
      <c r="G555" s="13" t="n">
        <f aca="false">ROUNDUP((E555+Parámetros!$C$13)/(1-F555),0)</f>
        <v>940</v>
      </c>
      <c r="H555" s="13" t="n">
        <f aca="false">ROUNDUP((E555+Parámetros!$C$14)/(1-F555),0)</f>
        <v>946</v>
      </c>
      <c r="I555" s="13" t="n">
        <f aca="false">ROUNDUP((E555+Parámetros!$C$15)/(1-F555),0)</f>
        <v>954</v>
      </c>
      <c r="J555" s="13" t="n">
        <f aca="false">MAX(ROUNDUP((E555+Parámetros!$B$8)/(1-F555),0),Parámetros!$B$7)</f>
        <v>911</v>
      </c>
      <c r="K555" s="13" t="n">
        <f aca="false">IF(G555&lt;Parámetros!$B$13,G555,IF(H555&lt;Parámetros!$B$14,H555,IF(I555&lt;Parámetros!$B$15,I555,J555)))</f>
        <v>911</v>
      </c>
      <c r="L555" s="12"/>
      <c r="M555" s="12"/>
      <c r="N555" s="13" t="n">
        <f aca="false">IF(AND(ISNUMBER(M555),M555-Parámetros!$B$6&gt;=K555),M555-Parámetros!$B$6,K555)</f>
        <v>911</v>
      </c>
      <c r="O555" s="3" t="str">
        <f aca="false">IF(ISNUMBER(M555),N555/M555-1,"")</f>
        <v/>
      </c>
      <c r="P555" s="13" t="n">
        <f aca="false">VLOOKUP(N555,Parámetros!$A$13:$C$16,3,TRUE())</f>
        <v>0</v>
      </c>
      <c r="Q555" s="13" t="n">
        <f aca="false">IF(N555&gt;=Parámetros!$B$7,Parámetros!$B$8,0)</f>
        <v>0</v>
      </c>
      <c r="R555" s="13" t="n">
        <f aca="false">N555*(1-F555)-P555-Q555</f>
        <v>783.46</v>
      </c>
      <c r="S555" s="13" t="n">
        <f aca="false">R555-E555</f>
        <v>0.129999999999995</v>
      </c>
    </row>
    <row r="556" customFormat="false" ht="15" hidden="false" customHeight="false" outlineLevel="0" collapsed="false">
      <c r="A556" s="8" t="s">
        <v>5986</v>
      </c>
      <c r="B556" s="10" t="str">
        <f aca="false">'Layout Mercado Libre'!C556</f>
        <v>Desodorante Axe Dark Temptation Spray Hombre 150 ml</v>
      </c>
      <c r="C556" s="10" t="str">
        <f aca="false">IFERROR(LEFT('Layout Mercado Libre'!E556,FIND(" &gt; ",'Layout Mercado Libre'!E556)-1),"")</f>
        <v>Belleza y Cuidado Personal</v>
      </c>
      <c r="D556" s="12" t="n">
        <v>39.51</v>
      </c>
      <c r="E556" s="13" t="n">
        <f aca="false">D556+Parámetros!$B$5</f>
        <v>43.51</v>
      </c>
      <c r="F556" s="3" t="n">
        <f aca="false">IF(C556="",Parámetros!$B$9,IFERROR(VLOOKUP(C556,Parámetros!$A$20:$B$23,2,FALSE()),Parámetros!$B$9))</f>
        <v>0.14</v>
      </c>
      <c r="G556" s="13" t="n">
        <f aca="false">ROUNDUP((E556+Parámetros!$C$13)/(1-F556),0)</f>
        <v>80</v>
      </c>
      <c r="H556" s="13" t="n">
        <f aca="false">ROUNDUP((E556+Parámetros!$C$14)/(1-F556),0)</f>
        <v>86</v>
      </c>
      <c r="I556" s="13" t="n">
        <f aca="false">ROUNDUP((E556+Parámetros!$C$15)/(1-F556),0)</f>
        <v>94</v>
      </c>
      <c r="J556" s="13" t="n">
        <f aca="false">MAX(ROUNDUP((E556+Parámetros!$B$8)/(1-F556),0),Parámetros!$B$7)</f>
        <v>299</v>
      </c>
      <c r="K556" s="13" t="n">
        <f aca="false">IF(G556&lt;Parámetros!$B$13,G556,IF(H556&lt;Parámetros!$B$14,H556,IF(I556&lt;Parámetros!$B$15,I556,J556)))</f>
        <v>80</v>
      </c>
      <c r="L556" s="12"/>
      <c r="M556" s="12"/>
      <c r="N556" s="13" t="n">
        <f aca="false">IF(AND(ISNUMBER(M556),M556-Parámetros!$B$6&gt;=K556),M556-Parámetros!$B$6,K556)</f>
        <v>80</v>
      </c>
      <c r="O556" s="3" t="str">
        <f aca="false">IF(ISNUMBER(M556),N556/M556-1,"")</f>
        <v/>
      </c>
      <c r="P556" s="13" t="n">
        <f aca="false">VLOOKUP(N556,Parámetros!$A$13:$C$16,3,TRUE())</f>
        <v>25</v>
      </c>
      <c r="Q556" s="13" t="n">
        <f aca="false">IF(N556&gt;=Parámetros!$B$7,Parámetros!$B$8,0)</f>
        <v>0</v>
      </c>
      <c r="R556" s="13" t="n">
        <f aca="false">N556*(1-F556)-P556-Q556</f>
        <v>43.8</v>
      </c>
      <c r="S556" s="13" t="n">
        <f aca="false">R556-E556</f>
        <v>0.289999999999999</v>
      </c>
    </row>
    <row r="557" customFormat="false" ht="15" hidden="false" customHeight="false" outlineLevel="0" collapsed="false">
      <c r="A557" s="8" t="s">
        <v>5997</v>
      </c>
      <c r="B557" s="10" t="str">
        <f aca="false">'Layout Mercado Libre'!C557</f>
        <v>KY6 Clorfenamina Compuesta 10 Tabletas</v>
      </c>
      <c r="C557" s="10" t="str">
        <f aca="false">IFERROR(LEFT('Layout Mercado Libre'!E557,FIND(" &gt; ",'Layout Mercado Libre'!E557)-1),"")</f>
        <v>Salud y Equipamiento Médico</v>
      </c>
      <c r="D557" s="12" t="n">
        <v>8.93</v>
      </c>
      <c r="E557" s="13" t="n">
        <f aca="false">D557+Parámetros!$B$5</f>
        <v>12.93</v>
      </c>
      <c r="F557" s="3" t="n">
        <f aca="false">IF(C557="",Parámetros!$B$9,IFERROR(VLOOKUP(C557,Parámetros!$A$20:$B$23,2,FALSE()),Parámetros!$B$9))</f>
        <v>0.14</v>
      </c>
      <c r="G557" s="13" t="n">
        <f aca="false">ROUNDUP((E557+Parámetros!$C$13)/(1-F557),0)</f>
        <v>45</v>
      </c>
      <c r="H557" s="13" t="n">
        <f aca="false">ROUNDUP((E557+Parámetros!$C$14)/(1-F557),0)</f>
        <v>50</v>
      </c>
      <c r="I557" s="13" t="n">
        <f aca="false">ROUNDUP((E557+Parámetros!$C$15)/(1-F557),0)</f>
        <v>59</v>
      </c>
      <c r="J557" s="13" t="n">
        <f aca="false">MAX(ROUNDUP((E557+Parámetros!$B$8)/(1-F557),0),Parámetros!$B$7)</f>
        <v>299</v>
      </c>
      <c r="K557" s="13" t="n">
        <f aca="false">IF(G557&lt;Parámetros!$B$13,G557,IF(H557&lt;Parámetros!$B$14,H557,IF(I557&lt;Parámetros!$B$15,I557,J557)))</f>
        <v>45</v>
      </c>
      <c r="L557" s="12"/>
      <c r="M557" s="12"/>
      <c r="N557" s="13" t="n">
        <f aca="false">IF(AND(ISNUMBER(M557),M557-Parámetros!$B$6&gt;=K557),M557-Parámetros!$B$6,K557)</f>
        <v>45</v>
      </c>
      <c r="O557" s="3" t="str">
        <f aca="false">IF(ISNUMBER(M557),N557/M557-1,"")</f>
        <v/>
      </c>
      <c r="P557" s="13" t="n">
        <f aca="false">VLOOKUP(N557,Parámetros!$A$13:$C$16,3,TRUE())</f>
        <v>25</v>
      </c>
      <c r="Q557" s="13" t="n">
        <f aca="false">IF(N557&gt;=Parámetros!$B$7,Parámetros!$B$8,0)</f>
        <v>0</v>
      </c>
      <c r="R557" s="13" t="n">
        <f aca="false">N557*(1-F557)-P557-Q557</f>
        <v>13.7</v>
      </c>
      <c r="S557" s="13" t="n">
        <f aca="false">R557-E557</f>
        <v>0.770000000000003</v>
      </c>
    </row>
    <row r="558" customFormat="false" ht="15" hidden="false" customHeight="false" outlineLevel="0" collapsed="false">
      <c r="A558" s="8" t="s">
        <v>6005</v>
      </c>
      <c r="B558" s="10" t="str">
        <f aca="false">'Layout Mercado Libre'!C558</f>
        <v>Calzones Goodnites Unisex para Dormir Talla L/XL 11 Piezas</v>
      </c>
      <c r="C558" s="10" t="str">
        <f aca="false">IFERROR(LEFT('Layout Mercado Libre'!E558,FIND(" &gt; ",'Layout Mercado Libre'!E558)-1),"")</f>
        <v>Bebés</v>
      </c>
      <c r="D558" s="12" t="n">
        <v>110.42</v>
      </c>
      <c r="E558" s="13" t="n">
        <f aca="false">D558+Parámetros!$B$5</f>
        <v>114.42</v>
      </c>
      <c r="F558" s="3" t="n">
        <f aca="false">IF(C558="",Parámetros!$B$9,IFERROR(VLOOKUP(C558,Parámetros!$A$20:$B$23,2,FALSE()),Parámetros!$B$9))</f>
        <v>0.15</v>
      </c>
      <c r="G558" s="13" t="n">
        <f aca="false">ROUNDUP((E558+Parámetros!$C$13)/(1-F558),0)</f>
        <v>165</v>
      </c>
      <c r="H558" s="13" t="n">
        <f aca="false">ROUNDUP((E558+Parámetros!$C$14)/(1-F558),0)</f>
        <v>170</v>
      </c>
      <c r="I558" s="13" t="n">
        <f aca="false">ROUNDUP((E558+Parámetros!$C$15)/(1-F558),0)</f>
        <v>179</v>
      </c>
      <c r="J558" s="13" t="n">
        <f aca="false">MAX(ROUNDUP((E558+Parámetros!$B$8)/(1-F558),0),Parámetros!$B$7)</f>
        <v>299</v>
      </c>
      <c r="K558" s="13" t="n">
        <f aca="false">IF(G558&lt;Parámetros!$B$13,G558,IF(H558&lt;Parámetros!$B$14,H558,IF(I558&lt;Parámetros!$B$15,I558,J558)))</f>
        <v>179</v>
      </c>
      <c r="L558" s="12"/>
      <c r="M558" s="12"/>
      <c r="N558" s="13" t="n">
        <f aca="false">IF(AND(ISNUMBER(M558),M558-Parámetros!$B$6&gt;=K558),M558-Parámetros!$B$6,K558)</f>
        <v>179</v>
      </c>
      <c r="O558" s="3" t="str">
        <f aca="false">IF(ISNUMBER(M558),N558/M558-1,"")</f>
        <v/>
      </c>
      <c r="P558" s="13" t="n">
        <f aca="false">VLOOKUP(N558,Parámetros!$A$13:$C$16,3,TRUE())</f>
        <v>37</v>
      </c>
      <c r="Q558" s="13" t="n">
        <f aca="false">IF(N558&gt;=Parámetros!$B$7,Parámetros!$B$8,0)</f>
        <v>0</v>
      </c>
      <c r="R558" s="13" t="n">
        <f aca="false">N558*(1-F558)-P558-Q558</f>
        <v>115.15</v>
      </c>
      <c r="S558" s="13" t="n">
        <f aca="false">R558-E558</f>
        <v>0.730000000000004</v>
      </c>
    </row>
    <row r="559" customFormat="false" ht="15" hidden="false" customHeight="false" outlineLevel="0" collapsed="false">
      <c r="A559" s="8" t="s">
        <v>6013</v>
      </c>
      <c r="B559" s="10" t="str">
        <f aca="false">'Layout Mercado Libre'!C559</f>
        <v>Procto-Glyvenol Crema Tribenósido Lidocaína 5%/2% 30 g</v>
      </c>
      <c r="C559" s="10" t="str">
        <f aca="false">IFERROR(LEFT('Layout Mercado Libre'!E559,FIND(" &gt; ",'Layout Mercado Libre'!E559)-1),"")</f>
        <v>Salud y Equipamiento Médico</v>
      </c>
      <c r="D559" s="12" t="n">
        <v>214.32</v>
      </c>
      <c r="E559" s="13" t="n">
        <f aca="false">D559+Parámetros!$B$5</f>
        <v>218.32</v>
      </c>
      <c r="F559" s="3" t="n">
        <f aca="false">IF(C559="",Parámetros!$B$9,IFERROR(VLOOKUP(C559,Parámetros!$A$20:$B$23,2,FALSE()),Parámetros!$B$9))</f>
        <v>0.14</v>
      </c>
      <c r="G559" s="13" t="n">
        <f aca="false">ROUNDUP((E559+Parámetros!$C$13)/(1-F559),0)</f>
        <v>283</v>
      </c>
      <c r="H559" s="13" t="n">
        <f aca="false">ROUNDUP((E559+Parámetros!$C$14)/(1-F559),0)</f>
        <v>289</v>
      </c>
      <c r="I559" s="13" t="n">
        <f aca="false">ROUNDUP((E559+Parámetros!$C$15)/(1-F559),0)</f>
        <v>297</v>
      </c>
      <c r="J559" s="13" t="n">
        <f aca="false">MAX(ROUNDUP((E559+Parámetros!$B$8)/(1-F559),0),Parámetros!$B$7)</f>
        <v>299</v>
      </c>
      <c r="K559" s="13" t="n">
        <f aca="false">IF(G559&lt;Parámetros!$B$13,G559,IF(H559&lt;Parámetros!$B$14,H559,IF(I559&lt;Parámetros!$B$15,I559,J559)))</f>
        <v>297</v>
      </c>
      <c r="L559" s="12"/>
      <c r="M559" s="12"/>
      <c r="N559" s="13" t="n">
        <f aca="false">IF(AND(ISNUMBER(M559),M559-Parámetros!$B$6&gt;=K559),M559-Parámetros!$B$6,K559)</f>
        <v>297</v>
      </c>
      <c r="O559" s="3" t="str">
        <f aca="false">IF(ISNUMBER(M559),N559/M559-1,"")</f>
        <v/>
      </c>
      <c r="P559" s="13" t="n">
        <f aca="false">VLOOKUP(N559,Parámetros!$A$13:$C$16,3,TRUE())</f>
        <v>37</v>
      </c>
      <c r="Q559" s="13" t="n">
        <f aca="false">IF(N559&gt;=Parámetros!$B$7,Parámetros!$B$8,0)</f>
        <v>0</v>
      </c>
      <c r="R559" s="13" t="n">
        <f aca="false">N559*(1-F559)-P559-Q559</f>
        <v>218.42</v>
      </c>
      <c r="S559" s="13" t="n">
        <f aca="false">R559-E559</f>
        <v>0.0999999999999943</v>
      </c>
    </row>
    <row r="560" customFormat="false" ht="15" hidden="false" customHeight="false" outlineLevel="0" collapsed="false">
      <c r="A560" s="8" t="s">
        <v>6023</v>
      </c>
      <c r="B560" s="10" t="str">
        <f aca="false">'Layout Mercado Libre'!C560</f>
        <v>Guantes Ambiderm Látex Estériles Talla Mediana 100 Piezas</v>
      </c>
      <c r="C560" s="10" t="str">
        <f aca="false">IFERROR(LEFT('Layout Mercado Libre'!E560,FIND(" &gt; ",'Layout Mercado Libre'!E560)-1),"")</f>
        <v>Salud y Equipamiento Médico</v>
      </c>
      <c r="D560" s="12" t="n">
        <v>122.22</v>
      </c>
      <c r="E560" s="13" t="n">
        <f aca="false">D560+Parámetros!$B$5</f>
        <v>126.22</v>
      </c>
      <c r="F560" s="3" t="n">
        <f aca="false">IF(C560="",Parámetros!$B$9,IFERROR(VLOOKUP(C560,Parámetros!$A$20:$B$23,2,FALSE()),Parámetros!$B$9))</f>
        <v>0.14</v>
      </c>
      <c r="G560" s="13" t="n">
        <f aca="false">ROUNDUP((E560+Parámetros!$C$13)/(1-F560),0)</f>
        <v>176</v>
      </c>
      <c r="H560" s="13" t="n">
        <f aca="false">ROUNDUP((E560+Parámetros!$C$14)/(1-F560),0)</f>
        <v>182</v>
      </c>
      <c r="I560" s="13" t="n">
        <f aca="false">ROUNDUP((E560+Parámetros!$C$15)/(1-F560),0)</f>
        <v>190</v>
      </c>
      <c r="J560" s="13" t="n">
        <f aca="false">MAX(ROUNDUP((E560+Parámetros!$B$8)/(1-F560),0),Parámetros!$B$7)</f>
        <v>299</v>
      </c>
      <c r="K560" s="13" t="n">
        <f aca="false">IF(G560&lt;Parámetros!$B$13,G560,IF(H560&lt;Parámetros!$B$14,H560,IF(I560&lt;Parámetros!$B$15,I560,J560)))</f>
        <v>190</v>
      </c>
      <c r="L560" s="12"/>
      <c r="M560" s="12"/>
      <c r="N560" s="13" t="n">
        <f aca="false">IF(AND(ISNUMBER(M560),M560-Parámetros!$B$6&gt;=K560),M560-Parámetros!$B$6,K560)</f>
        <v>190</v>
      </c>
      <c r="O560" s="3" t="str">
        <f aca="false">IF(ISNUMBER(M560),N560/M560-1,"")</f>
        <v/>
      </c>
      <c r="P560" s="13" t="n">
        <f aca="false">VLOOKUP(N560,Parámetros!$A$13:$C$16,3,TRUE())</f>
        <v>37</v>
      </c>
      <c r="Q560" s="13" t="n">
        <f aca="false">IF(N560&gt;=Parámetros!$B$7,Parámetros!$B$8,0)</f>
        <v>0</v>
      </c>
      <c r="R560" s="13" t="n">
        <f aca="false">N560*(1-F560)-P560-Q560</f>
        <v>126.4</v>
      </c>
      <c r="S560" s="13" t="n">
        <f aca="false">R560-E560</f>
        <v>0.180000000000007</v>
      </c>
    </row>
    <row r="561" customFormat="false" ht="15" hidden="false" customHeight="false" outlineLevel="0" collapsed="false">
      <c r="A561" s="8" t="s">
        <v>6032</v>
      </c>
      <c r="B561" s="10" t="str">
        <f aca="false">'Layout Mercado Libre'!C561</f>
        <v>Pasta Dental Colgate Luminous White Brilliant 125 ml</v>
      </c>
      <c r="C561" s="10" t="str">
        <f aca="false">IFERROR(LEFT('Layout Mercado Libre'!E561,FIND(" &gt; ",'Layout Mercado Libre'!E561)-1),"")</f>
        <v>Belleza y Cuidado Personal</v>
      </c>
      <c r="D561" s="12" t="n">
        <v>67.15</v>
      </c>
      <c r="E561" s="13" t="n">
        <f aca="false">D561+Parámetros!$B$5</f>
        <v>71.15</v>
      </c>
      <c r="F561" s="3" t="n">
        <f aca="false">IF(C561="",Parámetros!$B$9,IFERROR(VLOOKUP(C561,Parámetros!$A$20:$B$23,2,FALSE()),Parámetros!$B$9))</f>
        <v>0.14</v>
      </c>
      <c r="G561" s="13" t="n">
        <f aca="false">ROUNDUP((E561+Parámetros!$C$13)/(1-F561),0)</f>
        <v>112</v>
      </c>
      <c r="H561" s="13" t="n">
        <f aca="false">ROUNDUP((E561+Parámetros!$C$14)/(1-F561),0)</f>
        <v>118</v>
      </c>
      <c r="I561" s="13" t="n">
        <f aca="false">ROUNDUP((E561+Parámetros!$C$15)/(1-F561),0)</f>
        <v>126</v>
      </c>
      <c r="J561" s="13" t="n">
        <f aca="false">MAX(ROUNDUP((E561+Parámetros!$B$8)/(1-F561),0),Parámetros!$B$7)</f>
        <v>299</v>
      </c>
      <c r="K561" s="13" t="n">
        <f aca="false">IF(G561&lt;Parámetros!$B$13,G561,IF(H561&lt;Parámetros!$B$14,H561,IF(I561&lt;Parámetros!$B$15,I561,J561)))</f>
        <v>118</v>
      </c>
      <c r="L561" s="12"/>
      <c r="M561" s="12"/>
      <c r="N561" s="13" t="n">
        <f aca="false">IF(AND(ISNUMBER(M561),M561-Parámetros!$B$6&gt;=K561),M561-Parámetros!$B$6,K561)</f>
        <v>118</v>
      </c>
      <c r="O561" s="3" t="str">
        <f aca="false">IF(ISNUMBER(M561),N561/M561-1,"")</f>
        <v/>
      </c>
      <c r="P561" s="13" t="n">
        <f aca="false">VLOOKUP(N561,Parámetros!$A$13:$C$16,3,TRUE())</f>
        <v>30</v>
      </c>
      <c r="Q561" s="13" t="n">
        <f aca="false">IF(N561&gt;=Parámetros!$B$7,Parámetros!$B$8,0)</f>
        <v>0</v>
      </c>
      <c r="R561" s="13" t="n">
        <f aca="false">N561*(1-F561)-P561-Q561</f>
        <v>71.48</v>
      </c>
      <c r="S561" s="13" t="n">
        <f aca="false">R561-E561</f>
        <v>0.329999999999998</v>
      </c>
    </row>
    <row r="562" customFormat="false" ht="15" hidden="false" customHeight="false" outlineLevel="0" collapsed="false">
      <c r="A562" s="8" t="s">
        <v>6038</v>
      </c>
      <c r="B562" s="10" t="str">
        <f aca="false">'Layout Mercado Libre'!C562</f>
        <v>Talco Desodorante para Pies Rexona Efficient 200 g</v>
      </c>
      <c r="C562" s="10" t="str">
        <f aca="false">IFERROR(LEFT('Layout Mercado Libre'!E562,FIND(" &gt; ",'Layout Mercado Libre'!E562)-1),"")</f>
        <v>Belleza y Cuidado Personal</v>
      </c>
      <c r="D562" s="12" t="n">
        <v>61.9</v>
      </c>
      <c r="E562" s="13" t="n">
        <f aca="false">D562+Parámetros!$B$5</f>
        <v>65.9</v>
      </c>
      <c r="F562" s="3" t="n">
        <f aca="false">IF(C562="",Parámetros!$B$9,IFERROR(VLOOKUP(C562,Parámetros!$A$20:$B$23,2,FALSE()),Parámetros!$B$9))</f>
        <v>0.14</v>
      </c>
      <c r="G562" s="13" t="n">
        <f aca="false">ROUNDUP((E562+Parámetros!$C$13)/(1-F562),0)</f>
        <v>106</v>
      </c>
      <c r="H562" s="13" t="n">
        <f aca="false">ROUNDUP((E562+Parámetros!$C$14)/(1-F562),0)</f>
        <v>112</v>
      </c>
      <c r="I562" s="13" t="n">
        <f aca="false">ROUNDUP((E562+Parámetros!$C$15)/(1-F562),0)</f>
        <v>120</v>
      </c>
      <c r="J562" s="13" t="n">
        <f aca="false">MAX(ROUNDUP((E562+Parámetros!$B$8)/(1-F562),0),Parámetros!$B$7)</f>
        <v>299</v>
      </c>
      <c r="K562" s="13" t="n">
        <f aca="false">IF(G562&lt;Parámetros!$B$13,G562,IF(H562&lt;Parámetros!$B$14,H562,IF(I562&lt;Parámetros!$B$15,I562,J562)))</f>
        <v>112</v>
      </c>
      <c r="L562" s="12"/>
      <c r="M562" s="12"/>
      <c r="N562" s="13" t="n">
        <f aca="false">IF(AND(ISNUMBER(M562),M562-Parámetros!$B$6&gt;=K562),M562-Parámetros!$B$6,K562)</f>
        <v>112</v>
      </c>
      <c r="O562" s="3" t="str">
        <f aca="false">IF(ISNUMBER(M562),N562/M562-1,"")</f>
        <v/>
      </c>
      <c r="P562" s="13" t="n">
        <f aca="false">VLOOKUP(N562,Parámetros!$A$13:$C$16,3,TRUE())</f>
        <v>30</v>
      </c>
      <c r="Q562" s="13" t="n">
        <f aca="false">IF(N562&gt;=Parámetros!$B$7,Parámetros!$B$8,0)</f>
        <v>0</v>
      </c>
      <c r="R562" s="13" t="n">
        <f aca="false">N562*(1-F562)-P562-Q562</f>
        <v>66.32</v>
      </c>
      <c r="S562" s="13" t="n">
        <f aca="false">R562-E562</f>
        <v>0.419999999999988</v>
      </c>
    </row>
    <row r="563" customFormat="false" ht="15" hidden="false" customHeight="false" outlineLevel="0" collapsed="false">
      <c r="A563" s="8" t="s">
        <v>6049</v>
      </c>
      <c r="B563" s="10" t="str">
        <f aca="false">'Layout Mercado Libre'!C563</f>
        <v>Espacil Compuesto 125 mg/10 mg 20 Cápsulas</v>
      </c>
      <c r="C563" s="10" t="str">
        <f aca="false">IFERROR(LEFT('Layout Mercado Libre'!E563,FIND(" &gt; ",'Layout Mercado Libre'!E563)-1),"")</f>
        <v>Salud y Equipamiento Médico</v>
      </c>
      <c r="D563" s="12" t="n">
        <v>235</v>
      </c>
      <c r="E563" s="13" t="n">
        <f aca="false">D563+Parámetros!$B$5</f>
        <v>239</v>
      </c>
      <c r="F563" s="3" t="n">
        <f aca="false">IF(C563="",Parámetros!$B$9,IFERROR(VLOOKUP(C563,Parámetros!$A$20:$B$23,2,FALSE()),Parámetros!$B$9))</f>
        <v>0.14</v>
      </c>
      <c r="G563" s="13" t="n">
        <f aca="false">ROUNDUP((E563+Parámetros!$C$13)/(1-F563),0)</f>
        <v>307</v>
      </c>
      <c r="H563" s="13" t="n">
        <f aca="false">ROUNDUP((E563+Parámetros!$C$14)/(1-F563),0)</f>
        <v>313</v>
      </c>
      <c r="I563" s="13" t="n">
        <f aca="false">ROUNDUP((E563+Parámetros!$C$15)/(1-F563),0)</f>
        <v>321</v>
      </c>
      <c r="J563" s="13" t="n">
        <f aca="false">MAX(ROUNDUP((E563+Parámetros!$B$8)/(1-F563),0),Parámetros!$B$7)</f>
        <v>299</v>
      </c>
      <c r="K563" s="13" t="n">
        <f aca="false">IF(G563&lt;Parámetros!$B$13,G563,IF(H563&lt;Parámetros!$B$14,H563,IF(I563&lt;Parámetros!$B$15,I563,J563)))</f>
        <v>299</v>
      </c>
      <c r="L563" s="12"/>
      <c r="M563" s="12"/>
      <c r="N563" s="13" t="n">
        <f aca="false">IF(AND(ISNUMBER(M563),M563-Parámetros!$B$6&gt;=K563),M563-Parámetros!$B$6,K563)</f>
        <v>299</v>
      </c>
      <c r="O563" s="3" t="str">
        <f aca="false">IF(ISNUMBER(M563),N563/M563-1,"")</f>
        <v/>
      </c>
      <c r="P563" s="13" t="n">
        <f aca="false">VLOOKUP(N563,Parámetros!$A$13:$C$16,3,TRUE())</f>
        <v>0</v>
      </c>
      <c r="Q563" s="13" t="n">
        <f aca="false">IF(N563&gt;=Parámetros!$B$7,Parámetros!$B$8,0)</f>
        <v>0</v>
      </c>
      <c r="R563" s="13" t="n">
        <f aca="false">N563*(1-F563)-P563-Q563</f>
        <v>257.14</v>
      </c>
      <c r="S563" s="13" t="n">
        <f aca="false">R563-E563</f>
        <v>18.14</v>
      </c>
    </row>
    <row r="564" customFormat="false" ht="15" hidden="false" customHeight="false" outlineLevel="0" collapsed="false">
      <c r="A564" s="8" t="s">
        <v>6060</v>
      </c>
      <c r="B564" s="10" t="str">
        <f aca="false">'Layout Mercado Libre'!C564</f>
        <v>Talco para Pies Rexona Efficient Original 100 g</v>
      </c>
      <c r="C564" s="10" t="str">
        <f aca="false">IFERROR(LEFT('Layout Mercado Libre'!E564,FIND(" &gt; ",'Layout Mercado Libre'!E564)-1),"")</f>
        <v>Belleza y Cuidado Personal</v>
      </c>
      <c r="D564" s="12" t="n">
        <v>34.69</v>
      </c>
      <c r="E564" s="13" t="n">
        <f aca="false">D564+Parámetros!$B$5</f>
        <v>38.69</v>
      </c>
      <c r="F564" s="3" t="n">
        <f aca="false">IF(C564="",Parámetros!$B$9,IFERROR(VLOOKUP(C564,Parámetros!$A$20:$B$23,2,FALSE()),Parámetros!$B$9))</f>
        <v>0.14</v>
      </c>
      <c r="G564" s="13" t="n">
        <f aca="false">ROUNDUP((E564+Parámetros!$C$13)/(1-F564),0)</f>
        <v>75</v>
      </c>
      <c r="H564" s="13" t="n">
        <f aca="false">ROUNDUP((E564+Parámetros!$C$14)/(1-F564),0)</f>
        <v>80</v>
      </c>
      <c r="I564" s="13" t="n">
        <f aca="false">ROUNDUP((E564+Parámetros!$C$15)/(1-F564),0)</f>
        <v>89</v>
      </c>
      <c r="J564" s="13" t="n">
        <f aca="false">MAX(ROUNDUP((E564+Parámetros!$B$8)/(1-F564),0),Parámetros!$B$7)</f>
        <v>299</v>
      </c>
      <c r="K564" s="13" t="n">
        <f aca="false">IF(G564&lt;Parámetros!$B$13,G564,IF(H564&lt;Parámetros!$B$14,H564,IF(I564&lt;Parámetros!$B$15,I564,J564)))</f>
        <v>75</v>
      </c>
      <c r="L564" s="12"/>
      <c r="M564" s="12"/>
      <c r="N564" s="13" t="n">
        <f aca="false">IF(AND(ISNUMBER(M564),M564-Parámetros!$B$6&gt;=K564),M564-Parámetros!$B$6,K564)</f>
        <v>75</v>
      </c>
      <c r="O564" s="3" t="str">
        <f aca="false">IF(ISNUMBER(M564),N564/M564-1,"")</f>
        <v/>
      </c>
      <c r="P564" s="13" t="n">
        <f aca="false">VLOOKUP(N564,Parámetros!$A$13:$C$16,3,TRUE())</f>
        <v>25</v>
      </c>
      <c r="Q564" s="13" t="n">
        <f aca="false">IF(N564&gt;=Parámetros!$B$7,Parámetros!$B$8,0)</f>
        <v>0</v>
      </c>
      <c r="R564" s="13" t="n">
        <f aca="false">N564*(1-F564)-P564-Q564</f>
        <v>39.5</v>
      </c>
      <c r="S564" s="13" t="n">
        <f aca="false">R564-E564</f>
        <v>0.810000000000002</v>
      </c>
    </row>
    <row r="565" customFormat="false" ht="15" hidden="false" customHeight="false" outlineLevel="0" collapsed="false">
      <c r="A565" s="8" t="s">
        <v>6068</v>
      </c>
      <c r="B565" s="10" t="str">
        <f aca="false">'Layout Mercado Libre'!C565</f>
        <v>Vaselina Vaseline Original Pure Skin Jelly 42 g</v>
      </c>
      <c r="C565" s="10" t="str">
        <f aca="false">IFERROR(LEFT('Layout Mercado Libre'!E565,FIND(" &gt; ",'Layout Mercado Libre'!E565)-1),"")</f>
        <v>Belleza y Cuidado Personal</v>
      </c>
      <c r="D565" s="12" t="n">
        <v>27.56</v>
      </c>
      <c r="E565" s="13" t="n">
        <f aca="false">D565+Parámetros!$B$5</f>
        <v>31.56</v>
      </c>
      <c r="F565" s="3" t="n">
        <f aca="false">IF(C565="",Parámetros!$B$9,IFERROR(VLOOKUP(C565,Parámetros!$A$20:$B$23,2,FALSE()),Parámetros!$B$9))</f>
        <v>0.14</v>
      </c>
      <c r="G565" s="13" t="n">
        <f aca="false">ROUNDUP((E565+Parámetros!$C$13)/(1-F565),0)</f>
        <v>66</v>
      </c>
      <c r="H565" s="13" t="n">
        <f aca="false">ROUNDUP((E565+Parámetros!$C$14)/(1-F565),0)</f>
        <v>72</v>
      </c>
      <c r="I565" s="13" t="n">
        <f aca="false">ROUNDUP((E565+Parámetros!$C$15)/(1-F565),0)</f>
        <v>80</v>
      </c>
      <c r="J565" s="13" t="n">
        <f aca="false">MAX(ROUNDUP((E565+Parámetros!$B$8)/(1-F565),0),Parámetros!$B$7)</f>
        <v>299</v>
      </c>
      <c r="K565" s="13" t="n">
        <f aca="false">IF(G565&lt;Parámetros!$B$13,G565,IF(H565&lt;Parámetros!$B$14,H565,IF(I565&lt;Parámetros!$B$15,I565,J565)))</f>
        <v>66</v>
      </c>
      <c r="L565" s="12"/>
      <c r="M565" s="12"/>
      <c r="N565" s="13" t="n">
        <f aca="false">IF(AND(ISNUMBER(M565),M565-Parámetros!$B$6&gt;=K565),M565-Parámetros!$B$6,K565)</f>
        <v>66</v>
      </c>
      <c r="O565" s="3" t="str">
        <f aca="false">IF(ISNUMBER(M565),N565/M565-1,"")</f>
        <v/>
      </c>
      <c r="P565" s="13" t="n">
        <f aca="false">VLOOKUP(N565,Parámetros!$A$13:$C$16,3,TRUE())</f>
        <v>25</v>
      </c>
      <c r="Q565" s="13" t="n">
        <f aca="false">IF(N565&gt;=Parámetros!$B$7,Parámetros!$B$8,0)</f>
        <v>0</v>
      </c>
      <c r="R565" s="13" t="n">
        <f aca="false">N565*(1-F565)-P565-Q565</f>
        <v>31.76</v>
      </c>
      <c r="S565" s="13" t="n">
        <f aca="false">R565-E565</f>
        <v>0.199999999999999</v>
      </c>
    </row>
    <row r="566" customFormat="false" ht="15" hidden="false" customHeight="false" outlineLevel="0" collapsed="false">
      <c r="A566" s="8" t="s">
        <v>6077</v>
      </c>
      <c r="B566" s="10" t="str">
        <f aca="false">'Layout Mercado Libre'!C566</f>
        <v>Pomada Labial Jaloma Sabores Surtidos 60 Piezas</v>
      </c>
      <c r="C566" s="10" t="str">
        <f aca="false">IFERROR(LEFT('Layout Mercado Libre'!E566,FIND(" &gt; ",'Layout Mercado Libre'!E566)-1),"")</f>
        <v>Belleza y Cuidado Personal</v>
      </c>
      <c r="D566" s="12" t="n">
        <v>159.22</v>
      </c>
      <c r="E566" s="13" t="n">
        <f aca="false">D566+Parámetros!$B$5</f>
        <v>163.22</v>
      </c>
      <c r="F566" s="3" t="n">
        <f aca="false">IF(C566="",Parámetros!$B$9,IFERROR(VLOOKUP(C566,Parámetros!$A$20:$B$23,2,FALSE()),Parámetros!$B$9))</f>
        <v>0.14</v>
      </c>
      <c r="G566" s="13" t="n">
        <f aca="false">ROUNDUP((E566+Parámetros!$C$13)/(1-F566),0)</f>
        <v>219</v>
      </c>
      <c r="H566" s="13" t="n">
        <f aca="false">ROUNDUP((E566+Parámetros!$C$14)/(1-F566),0)</f>
        <v>225</v>
      </c>
      <c r="I566" s="13" t="n">
        <f aca="false">ROUNDUP((E566+Parámetros!$C$15)/(1-F566),0)</f>
        <v>233</v>
      </c>
      <c r="J566" s="13" t="n">
        <f aca="false">MAX(ROUNDUP((E566+Parámetros!$B$8)/(1-F566),0),Parámetros!$B$7)</f>
        <v>299</v>
      </c>
      <c r="K566" s="13" t="n">
        <f aca="false">IF(G566&lt;Parámetros!$B$13,G566,IF(H566&lt;Parámetros!$B$14,H566,IF(I566&lt;Parámetros!$B$15,I566,J566)))</f>
        <v>233</v>
      </c>
      <c r="L566" s="12"/>
      <c r="M566" s="12"/>
      <c r="N566" s="13" t="n">
        <f aca="false">IF(AND(ISNUMBER(M566),M566-Parámetros!$B$6&gt;=K566),M566-Parámetros!$B$6,K566)</f>
        <v>233</v>
      </c>
      <c r="O566" s="3" t="str">
        <f aca="false">IF(ISNUMBER(M566),N566/M566-1,"")</f>
        <v/>
      </c>
      <c r="P566" s="13" t="n">
        <f aca="false">VLOOKUP(N566,Parámetros!$A$13:$C$16,3,TRUE())</f>
        <v>37</v>
      </c>
      <c r="Q566" s="13" t="n">
        <f aca="false">IF(N566&gt;=Parámetros!$B$7,Parámetros!$B$8,0)</f>
        <v>0</v>
      </c>
      <c r="R566" s="13" t="n">
        <f aca="false">N566*(1-F566)-P566-Q566</f>
        <v>163.38</v>
      </c>
      <c r="S566" s="13" t="n">
        <f aca="false">R566-E566</f>
        <v>0.159999999999997</v>
      </c>
    </row>
    <row r="567" customFormat="false" ht="15" hidden="false" customHeight="false" outlineLevel="0" collapsed="false">
      <c r="A567" s="8" t="s">
        <v>6091</v>
      </c>
      <c r="B567" s="10" t="str">
        <f aca="false">'Layout Mercado Libre'!C567</f>
        <v>Toallitas Húmedas KleenBebé Absorsec 90 Piezas</v>
      </c>
      <c r="C567" s="10" t="str">
        <f aca="false">IFERROR(LEFT('Layout Mercado Libre'!E567,FIND(" &gt; ",'Layout Mercado Libre'!E567)-1),"")</f>
        <v>Bebés</v>
      </c>
      <c r="D567" s="12" t="n">
        <v>15.81</v>
      </c>
      <c r="E567" s="13" t="n">
        <f aca="false">D567+Parámetros!$B$5</f>
        <v>19.81</v>
      </c>
      <c r="F567" s="3" t="n">
        <f aca="false">IF(C567="",Parámetros!$B$9,IFERROR(VLOOKUP(C567,Parámetros!$A$20:$B$23,2,FALSE()),Parámetros!$B$9))</f>
        <v>0.15</v>
      </c>
      <c r="G567" s="13" t="n">
        <f aca="false">ROUNDUP((E567+Parámetros!$C$13)/(1-F567),0)</f>
        <v>53</v>
      </c>
      <c r="H567" s="13" t="n">
        <f aca="false">ROUNDUP((E567+Parámetros!$C$14)/(1-F567),0)</f>
        <v>59</v>
      </c>
      <c r="I567" s="13" t="n">
        <f aca="false">ROUNDUP((E567+Parámetros!$C$15)/(1-F567),0)</f>
        <v>67</v>
      </c>
      <c r="J567" s="13" t="n">
        <f aca="false">MAX(ROUNDUP((E567+Parámetros!$B$8)/(1-F567),0),Parámetros!$B$7)</f>
        <v>299</v>
      </c>
      <c r="K567" s="13" t="n">
        <f aca="false">IF(G567&lt;Parámetros!$B$13,G567,IF(H567&lt;Parámetros!$B$14,H567,IF(I567&lt;Parámetros!$B$15,I567,J567)))</f>
        <v>53</v>
      </c>
      <c r="L567" s="12"/>
      <c r="M567" s="12"/>
      <c r="N567" s="13" t="n">
        <f aca="false">IF(AND(ISNUMBER(M567),M567-Parámetros!$B$6&gt;=K567),M567-Parámetros!$B$6,K567)</f>
        <v>53</v>
      </c>
      <c r="O567" s="3" t="str">
        <f aca="false">IF(ISNUMBER(M567),N567/M567-1,"")</f>
        <v/>
      </c>
      <c r="P567" s="13" t="n">
        <f aca="false">VLOOKUP(N567,Parámetros!$A$13:$C$16,3,TRUE())</f>
        <v>25</v>
      </c>
      <c r="Q567" s="13" t="n">
        <f aca="false">IF(N567&gt;=Parámetros!$B$7,Parámetros!$B$8,0)</f>
        <v>0</v>
      </c>
      <c r="R567" s="13" t="n">
        <f aca="false">N567*(1-F567)-P567-Q567</f>
        <v>20.05</v>
      </c>
      <c r="S567" s="13" t="n">
        <f aca="false">R567-E567</f>
        <v>0.239999999999995</v>
      </c>
    </row>
    <row r="568" customFormat="false" ht="15" hidden="false" customHeight="false" outlineLevel="0" collapsed="false">
      <c r="A568" s="8" t="s">
        <v>6097</v>
      </c>
      <c r="B568" s="10" t="str">
        <f aca="false">'Layout Mercado Libre'!C568</f>
        <v>Pañales Huggies All Around Unisex Etapa 5 40 Piezas</v>
      </c>
      <c r="C568" s="10" t="str">
        <f aca="false">IFERROR(LEFT('Layout Mercado Libre'!E568,FIND(" &gt; ",'Layout Mercado Libre'!E568)-1),"")</f>
        <v>Bebés</v>
      </c>
      <c r="D568" s="12" t="n">
        <v>225.21</v>
      </c>
      <c r="E568" s="13" t="n">
        <f aca="false">D568+Parámetros!$B$5</f>
        <v>229.21</v>
      </c>
      <c r="F568" s="3" t="n">
        <f aca="false">IF(C568="",Parámetros!$B$9,IFERROR(VLOOKUP(C568,Parámetros!$A$20:$B$23,2,FALSE()),Parámetros!$B$9))</f>
        <v>0.15</v>
      </c>
      <c r="G568" s="13" t="n">
        <f aca="false">ROUNDUP((E568+Parámetros!$C$13)/(1-F568),0)</f>
        <v>300</v>
      </c>
      <c r="H568" s="13" t="n">
        <f aca="false">ROUNDUP((E568+Parámetros!$C$14)/(1-F568),0)</f>
        <v>305</v>
      </c>
      <c r="I568" s="13" t="n">
        <f aca="false">ROUNDUP((E568+Parámetros!$C$15)/(1-F568),0)</f>
        <v>314</v>
      </c>
      <c r="J568" s="13" t="n">
        <f aca="false">MAX(ROUNDUP((E568+Parámetros!$B$8)/(1-F568),0),Parámetros!$B$7)</f>
        <v>299</v>
      </c>
      <c r="K568" s="13" t="n">
        <f aca="false">IF(G568&lt;Parámetros!$B$13,G568,IF(H568&lt;Parámetros!$B$14,H568,IF(I568&lt;Parámetros!$B$15,I568,J568)))</f>
        <v>299</v>
      </c>
      <c r="L568" s="12"/>
      <c r="M568" s="12"/>
      <c r="N568" s="13" t="n">
        <f aca="false">IF(AND(ISNUMBER(M568),M568-Parámetros!$B$6&gt;=K568),M568-Parámetros!$B$6,K568)</f>
        <v>299</v>
      </c>
      <c r="O568" s="3" t="str">
        <f aca="false">IF(ISNUMBER(M568),N568/M568-1,"")</f>
        <v/>
      </c>
      <c r="P568" s="13" t="n">
        <f aca="false">VLOOKUP(N568,Parámetros!$A$13:$C$16,3,TRUE())</f>
        <v>0</v>
      </c>
      <c r="Q568" s="13" t="n">
        <f aca="false">IF(N568&gt;=Parámetros!$B$7,Parámetros!$B$8,0)</f>
        <v>0</v>
      </c>
      <c r="R568" s="13" t="n">
        <f aca="false">N568*(1-F568)-P568-Q568</f>
        <v>254.15</v>
      </c>
      <c r="S568" s="13" t="n">
        <f aca="false">R568-E568</f>
        <v>24.94</v>
      </c>
    </row>
    <row r="569" customFormat="false" ht="15" hidden="false" customHeight="false" outlineLevel="0" collapsed="false">
      <c r="A569" s="8" t="s">
        <v>6105</v>
      </c>
      <c r="B569" s="10" t="str">
        <f aca="false">'Layout Mercado Libre'!C569</f>
        <v>Pasta de Lassar Óxido de Zinc Coyoacán 145 g</v>
      </c>
      <c r="C569" s="10" t="str">
        <f aca="false">IFERROR(LEFT('Layout Mercado Libre'!E569,FIND(" &gt; ",'Layout Mercado Libre'!E569)-1),"")</f>
        <v>Salud y Equipamiento Médico</v>
      </c>
      <c r="D569" s="12" t="n">
        <v>43.46</v>
      </c>
      <c r="E569" s="13" t="n">
        <f aca="false">D569+Parámetros!$B$5</f>
        <v>47.46</v>
      </c>
      <c r="F569" s="3" t="n">
        <f aca="false">IF(C569="",Parámetros!$B$9,IFERROR(VLOOKUP(C569,Parámetros!$A$20:$B$23,2,FALSE()),Parámetros!$B$9))</f>
        <v>0.14</v>
      </c>
      <c r="G569" s="13" t="n">
        <f aca="false">ROUNDUP((E569+Parámetros!$C$13)/(1-F569),0)</f>
        <v>85</v>
      </c>
      <c r="H569" s="13" t="n">
        <f aca="false">ROUNDUP((E569+Parámetros!$C$14)/(1-F569),0)</f>
        <v>91</v>
      </c>
      <c r="I569" s="13" t="n">
        <f aca="false">ROUNDUP((E569+Parámetros!$C$15)/(1-F569),0)</f>
        <v>99</v>
      </c>
      <c r="J569" s="13" t="n">
        <f aca="false">MAX(ROUNDUP((E569+Parámetros!$B$8)/(1-F569),0),Parámetros!$B$7)</f>
        <v>299</v>
      </c>
      <c r="K569" s="13" t="n">
        <f aca="false">IF(G569&lt;Parámetros!$B$13,G569,IF(H569&lt;Parámetros!$B$14,H569,IF(I569&lt;Parámetros!$B$15,I569,J569)))</f>
        <v>85</v>
      </c>
      <c r="L569" s="12"/>
      <c r="M569" s="12"/>
      <c r="N569" s="13" t="n">
        <f aca="false">IF(AND(ISNUMBER(M569),M569-Parámetros!$B$6&gt;=K569),M569-Parámetros!$B$6,K569)</f>
        <v>85</v>
      </c>
      <c r="O569" s="3" t="str">
        <f aca="false">IF(ISNUMBER(M569),N569/M569-1,"")</f>
        <v/>
      </c>
      <c r="P569" s="13" t="n">
        <f aca="false">VLOOKUP(N569,Parámetros!$A$13:$C$16,3,TRUE())</f>
        <v>25</v>
      </c>
      <c r="Q569" s="13" t="n">
        <f aca="false">IF(N569&gt;=Parámetros!$B$7,Parámetros!$B$8,0)</f>
        <v>0</v>
      </c>
      <c r="R569" s="13" t="n">
        <f aca="false">N569*(1-F569)-P569-Q569</f>
        <v>48.1</v>
      </c>
      <c r="S569" s="13" t="n">
        <f aca="false">R569-E569</f>
        <v>0.639999999999994</v>
      </c>
    </row>
    <row r="570" customFormat="false" ht="15" hidden="false" customHeight="false" outlineLevel="0" collapsed="false">
      <c r="A570" s="8" t="s">
        <v>6114</v>
      </c>
      <c r="B570" s="10" t="str">
        <f aca="false">'Layout Mercado Libre'!C570</f>
        <v>Anara Picosulfato Sódico 5 mg 20 Tabletas</v>
      </c>
      <c r="C570" s="10" t="str">
        <f aca="false">IFERROR(LEFT('Layout Mercado Libre'!E570,FIND(" &gt; ",'Layout Mercado Libre'!E570)-1),"")</f>
        <v>Salud y Equipamiento Médico</v>
      </c>
      <c r="D570" s="12" t="n">
        <v>144.78</v>
      </c>
      <c r="E570" s="13" t="n">
        <f aca="false">D570+Parámetros!$B$5</f>
        <v>148.78</v>
      </c>
      <c r="F570" s="3" t="n">
        <f aca="false">IF(C570="",Parámetros!$B$9,IFERROR(VLOOKUP(C570,Parámetros!$A$20:$B$23,2,FALSE()),Parámetros!$B$9))</f>
        <v>0.14</v>
      </c>
      <c r="G570" s="13" t="n">
        <f aca="false">ROUNDUP((E570+Parámetros!$C$13)/(1-F570),0)</f>
        <v>203</v>
      </c>
      <c r="H570" s="13" t="n">
        <f aca="false">ROUNDUP((E570+Parámetros!$C$14)/(1-F570),0)</f>
        <v>208</v>
      </c>
      <c r="I570" s="13" t="n">
        <f aca="false">ROUNDUP((E570+Parámetros!$C$15)/(1-F570),0)</f>
        <v>217</v>
      </c>
      <c r="J570" s="13" t="n">
        <f aca="false">MAX(ROUNDUP((E570+Parámetros!$B$8)/(1-F570),0),Parámetros!$B$7)</f>
        <v>299</v>
      </c>
      <c r="K570" s="13" t="n">
        <f aca="false">IF(G570&lt;Parámetros!$B$13,G570,IF(H570&lt;Parámetros!$B$14,H570,IF(I570&lt;Parámetros!$B$15,I570,J570)))</f>
        <v>217</v>
      </c>
      <c r="L570" s="12"/>
      <c r="M570" s="12"/>
      <c r="N570" s="13" t="n">
        <f aca="false">IF(AND(ISNUMBER(M570),M570-Parámetros!$B$6&gt;=K570),M570-Parámetros!$B$6,K570)</f>
        <v>217</v>
      </c>
      <c r="O570" s="3" t="str">
        <f aca="false">IF(ISNUMBER(M570),N570/M570-1,"")</f>
        <v/>
      </c>
      <c r="P570" s="13" t="n">
        <f aca="false">VLOOKUP(N570,Parámetros!$A$13:$C$16,3,TRUE())</f>
        <v>37</v>
      </c>
      <c r="Q570" s="13" t="n">
        <f aca="false">IF(N570&gt;=Parámetros!$B$7,Parámetros!$B$8,0)</f>
        <v>0</v>
      </c>
      <c r="R570" s="13" t="n">
        <f aca="false">N570*(1-F570)-P570-Q570</f>
        <v>149.62</v>
      </c>
      <c r="S570" s="13" t="n">
        <f aca="false">R570-E570</f>
        <v>0.840000000000003</v>
      </c>
    </row>
    <row r="571" customFormat="false" ht="15" hidden="false" customHeight="false" outlineLevel="0" collapsed="false">
      <c r="A571" s="8" t="s">
        <v>6122</v>
      </c>
      <c r="B571" s="10" t="str">
        <f aca="false">'Layout Mercado Libre'!C571</f>
        <v>Argliptin-D Sitagliptina/Metformina 50/850 mg 56 Tabletas</v>
      </c>
      <c r="C571" s="10" t="str">
        <f aca="false">IFERROR(LEFT('Layout Mercado Libre'!E571,FIND(" &gt; ",'Layout Mercado Libre'!E571)-1),"")</f>
        <v>Salud y Equipamiento Médico</v>
      </c>
      <c r="D571" s="12" t="n">
        <v>339.43</v>
      </c>
      <c r="E571" s="13" t="n">
        <f aca="false">D571+Parámetros!$B$5</f>
        <v>343.43</v>
      </c>
      <c r="F571" s="3" t="n">
        <f aca="false">IF(C571="",Parámetros!$B$9,IFERROR(VLOOKUP(C571,Parámetros!$A$20:$B$23,2,FALSE()),Parámetros!$B$9))</f>
        <v>0.14</v>
      </c>
      <c r="G571" s="13" t="n">
        <f aca="false">ROUNDUP((E571+Parámetros!$C$13)/(1-F571),0)</f>
        <v>429</v>
      </c>
      <c r="H571" s="13" t="n">
        <f aca="false">ROUNDUP((E571+Parámetros!$C$14)/(1-F571),0)</f>
        <v>435</v>
      </c>
      <c r="I571" s="13" t="n">
        <f aca="false">ROUNDUP((E571+Parámetros!$C$15)/(1-F571),0)</f>
        <v>443</v>
      </c>
      <c r="J571" s="13" t="n">
        <f aca="false">MAX(ROUNDUP((E571+Parámetros!$B$8)/(1-F571),0),Parámetros!$B$7)</f>
        <v>400</v>
      </c>
      <c r="K571" s="13" t="n">
        <f aca="false">IF(G571&lt;Parámetros!$B$13,G571,IF(H571&lt;Parámetros!$B$14,H571,IF(I571&lt;Parámetros!$B$15,I571,J571)))</f>
        <v>400</v>
      </c>
      <c r="L571" s="12"/>
      <c r="M571" s="12"/>
      <c r="N571" s="13" t="n">
        <f aca="false">IF(AND(ISNUMBER(M571),M571-Parámetros!$B$6&gt;=K571),M571-Parámetros!$B$6,K571)</f>
        <v>400</v>
      </c>
      <c r="O571" s="3" t="str">
        <f aca="false">IF(ISNUMBER(M571),N571/M571-1,"")</f>
        <v/>
      </c>
      <c r="P571" s="13" t="n">
        <f aca="false">VLOOKUP(N571,Parámetros!$A$13:$C$16,3,TRUE())</f>
        <v>0</v>
      </c>
      <c r="Q571" s="13" t="n">
        <f aca="false">IF(N571&gt;=Parámetros!$B$7,Parámetros!$B$8,0)</f>
        <v>0</v>
      </c>
      <c r="R571" s="13" t="n">
        <f aca="false">N571*(1-F571)-P571-Q571</f>
        <v>344</v>
      </c>
      <c r="S571" s="13" t="n">
        <f aca="false">R571-E571</f>
        <v>0.569999999999993</v>
      </c>
    </row>
    <row r="572" customFormat="false" ht="15" hidden="false" customHeight="false" outlineLevel="0" collapsed="false">
      <c r="A572" s="8" t="s">
        <v>6133</v>
      </c>
      <c r="B572" s="10" t="str">
        <f aca="false">'Layout Mercado Libre'!C572</f>
        <v>Topron Nifuroxazida 400 mg 16 Cápsulas</v>
      </c>
      <c r="C572" s="10" t="str">
        <f aca="false">IFERROR(LEFT('Layout Mercado Libre'!E572,FIND(" &gt; ",'Layout Mercado Libre'!E572)-1),"")</f>
        <v>Salud y Equipamiento Médico</v>
      </c>
      <c r="D572" s="12" t="n">
        <v>149.6</v>
      </c>
      <c r="E572" s="13" t="n">
        <f aca="false">D572+Parámetros!$B$5</f>
        <v>153.6</v>
      </c>
      <c r="F572" s="3" t="n">
        <f aca="false">IF(C572="",Parámetros!$B$9,IFERROR(VLOOKUP(C572,Parámetros!$A$20:$B$23,2,FALSE()),Parámetros!$B$9))</f>
        <v>0.14</v>
      </c>
      <c r="G572" s="13" t="n">
        <f aca="false">ROUNDUP((E572+Parámetros!$C$13)/(1-F572),0)</f>
        <v>208</v>
      </c>
      <c r="H572" s="13" t="n">
        <f aca="false">ROUNDUP((E572+Parámetros!$C$14)/(1-F572),0)</f>
        <v>214</v>
      </c>
      <c r="I572" s="13" t="n">
        <f aca="false">ROUNDUP((E572+Parámetros!$C$15)/(1-F572),0)</f>
        <v>222</v>
      </c>
      <c r="J572" s="13" t="n">
        <f aca="false">MAX(ROUNDUP((E572+Parámetros!$B$8)/(1-F572),0),Parámetros!$B$7)</f>
        <v>299</v>
      </c>
      <c r="K572" s="13" t="n">
        <f aca="false">IF(G572&lt;Parámetros!$B$13,G572,IF(H572&lt;Parámetros!$B$14,H572,IF(I572&lt;Parámetros!$B$15,I572,J572)))</f>
        <v>222</v>
      </c>
      <c r="L572" s="12"/>
      <c r="M572" s="12"/>
      <c r="N572" s="13" t="n">
        <f aca="false">IF(AND(ISNUMBER(M572),M572-Parámetros!$B$6&gt;=K572),M572-Parámetros!$B$6,K572)</f>
        <v>222</v>
      </c>
      <c r="O572" s="3" t="str">
        <f aca="false">IF(ISNUMBER(M572),N572/M572-1,"")</f>
        <v/>
      </c>
      <c r="P572" s="13" t="n">
        <f aca="false">VLOOKUP(N572,Parámetros!$A$13:$C$16,3,TRUE())</f>
        <v>37</v>
      </c>
      <c r="Q572" s="13" t="n">
        <f aca="false">IF(N572&gt;=Parámetros!$B$7,Parámetros!$B$8,0)</f>
        <v>0</v>
      </c>
      <c r="R572" s="13" t="n">
        <f aca="false">N572*(1-F572)-P572-Q572</f>
        <v>153.92</v>
      </c>
      <c r="S572" s="13" t="n">
        <f aca="false">R572-E572</f>
        <v>0.319999999999993</v>
      </c>
    </row>
    <row r="573" customFormat="false" ht="15" hidden="false" customHeight="false" outlineLevel="0" collapsed="false">
      <c r="A573" s="8" t="s">
        <v>6142</v>
      </c>
      <c r="B573" s="10" t="str">
        <f aca="false">'Layout Mercado Libre'!C573</f>
        <v>Lactulax Lactulosa Jarabe 10 g/15 ml 250 ml</v>
      </c>
      <c r="C573" s="10" t="str">
        <f aca="false">IFERROR(LEFT('Layout Mercado Libre'!E573,FIND(" &gt; ",'Layout Mercado Libre'!E573)-1),"")</f>
        <v>Salud y Equipamiento Médico</v>
      </c>
      <c r="D573" s="12" t="n">
        <v>347.67</v>
      </c>
      <c r="E573" s="13" t="n">
        <f aca="false">D573+Parámetros!$B$5</f>
        <v>351.67</v>
      </c>
      <c r="F573" s="3" t="n">
        <f aca="false">IF(C573="",Parámetros!$B$9,IFERROR(VLOOKUP(C573,Parámetros!$A$20:$B$23,2,FALSE()),Parámetros!$B$9))</f>
        <v>0.14</v>
      </c>
      <c r="G573" s="13" t="n">
        <f aca="false">ROUNDUP((E573+Parámetros!$C$13)/(1-F573),0)</f>
        <v>438</v>
      </c>
      <c r="H573" s="13" t="n">
        <f aca="false">ROUNDUP((E573+Parámetros!$C$14)/(1-F573),0)</f>
        <v>444</v>
      </c>
      <c r="I573" s="13" t="n">
        <f aca="false">ROUNDUP((E573+Parámetros!$C$15)/(1-F573),0)</f>
        <v>452</v>
      </c>
      <c r="J573" s="13" t="n">
        <f aca="false">MAX(ROUNDUP((E573+Parámetros!$B$8)/(1-F573),0),Parámetros!$B$7)</f>
        <v>409</v>
      </c>
      <c r="K573" s="13" t="n">
        <f aca="false">IF(G573&lt;Parámetros!$B$13,G573,IF(H573&lt;Parámetros!$B$14,H573,IF(I573&lt;Parámetros!$B$15,I573,J573)))</f>
        <v>409</v>
      </c>
      <c r="L573" s="12"/>
      <c r="M573" s="12"/>
      <c r="N573" s="13" t="n">
        <f aca="false">IF(AND(ISNUMBER(M573),M573-Parámetros!$B$6&gt;=K573),M573-Parámetros!$B$6,K573)</f>
        <v>409</v>
      </c>
      <c r="O573" s="3" t="str">
        <f aca="false">IF(ISNUMBER(M573),N573/M573-1,"")</f>
        <v/>
      </c>
      <c r="P573" s="13" t="n">
        <f aca="false">VLOOKUP(N573,Parámetros!$A$13:$C$16,3,TRUE())</f>
        <v>0</v>
      </c>
      <c r="Q573" s="13" t="n">
        <f aca="false">IF(N573&gt;=Parámetros!$B$7,Parámetros!$B$8,0)</f>
        <v>0</v>
      </c>
      <c r="R573" s="13" t="n">
        <f aca="false">N573*(1-F573)-P573-Q573</f>
        <v>351.74</v>
      </c>
      <c r="S573" s="13" t="n">
        <f aca="false">R573-E573</f>
        <v>0.0699999999999932</v>
      </c>
    </row>
    <row r="574" customFormat="false" ht="15" hidden="false" customHeight="false" outlineLevel="0" collapsed="false">
      <c r="A574" s="8" t="s">
        <v>6148</v>
      </c>
      <c r="B574" s="10" t="str">
        <f aca="false">'Layout Mercado Libre'!C574</f>
        <v>Talco para Bebé Mennen Baby Magic Rosa 100 g</v>
      </c>
      <c r="C574" s="10" t="str">
        <f aca="false">IFERROR(LEFT('Layout Mercado Libre'!E574,FIND(" &gt; ",'Layout Mercado Libre'!E574)-1),"")</f>
        <v>Bebés</v>
      </c>
      <c r="D574" s="12" t="n">
        <v>34.68</v>
      </c>
      <c r="E574" s="13" t="n">
        <f aca="false">D574+Parámetros!$B$5</f>
        <v>38.68</v>
      </c>
      <c r="F574" s="3" t="n">
        <f aca="false">IF(C574="",Parámetros!$B$9,IFERROR(VLOOKUP(C574,Parámetros!$A$20:$B$23,2,FALSE()),Parámetros!$B$9))</f>
        <v>0.15</v>
      </c>
      <c r="G574" s="13" t="n">
        <f aca="false">ROUNDUP((E574+Parámetros!$C$13)/(1-F574),0)</f>
        <v>75</v>
      </c>
      <c r="H574" s="13" t="n">
        <f aca="false">ROUNDUP((E574+Parámetros!$C$14)/(1-F574),0)</f>
        <v>81</v>
      </c>
      <c r="I574" s="13" t="n">
        <f aca="false">ROUNDUP((E574+Parámetros!$C$15)/(1-F574),0)</f>
        <v>90</v>
      </c>
      <c r="J574" s="13" t="n">
        <f aca="false">MAX(ROUNDUP((E574+Parámetros!$B$8)/(1-F574),0),Parámetros!$B$7)</f>
        <v>299</v>
      </c>
      <c r="K574" s="13" t="n">
        <f aca="false">IF(G574&lt;Parámetros!$B$13,G574,IF(H574&lt;Parámetros!$B$14,H574,IF(I574&lt;Parámetros!$B$15,I574,J574)))</f>
        <v>75</v>
      </c>
      <c r="L574" s="12"/>
      <c r="M574" s="12"/>
      <c r="N574" s="13" t="n">
        <f aca="false">IF(AND(ISNUMBER(M574),M574-Parámetros!$B$6&gt;=K574),M574-Parámetros!$B$6,K574)</f>
        <v>75</v>
      </c>
      <c r="O574" s="3" t="str">
        <f aca="false">IF(ISNUMBER(M574),N574/M574-1,"")</f>
        <v/>
      </c>
      <c r="P574" s="13" t="n">
        <f aca="false">VLOOKUP(N574,Parámetros!$A$13:$C$16,3,TRUE())</f>
        <v>25</v>
      </c>
      <c r="Q574" s="13" t="n">
        <f aca="false">IF(N574&gt;=Parámetros!$B$7,Parámetros!$B$8,0)</f>
        <v>0</v>
      </c>
      <c r="R574" s="13" t="n">
        <f aca="false">N574*(1-F574)-P574-Q574</f>
        <v>38.75</v>
      </c>
      <c r="S574" s="13" t="n">
        <f aca="false">R574-E574</f>
        <v>0.0700000000000003</v>
      </c>
    </row>
    <row r="575" customFormat="false" ht="15" hidden="false" customHeight="false" outlineLevel="0" collapsed="false">
      <c r="A575" s="8" t="s">
        <v>6156</v>
      </c>
      <c r="B575" s="10" t="str">
        <f aca="false">'Layout Mercado Libre'!C575</f>
        <v>Isox 15D Itraconazol 100 mg 15 Cápsulas</v>
      </c>
      <c r="C575" s="10" t="str">
        <f aca="false">IFERROR(LEFT('Layout Mercado Libre'!E575,FIND(" &gt; ",'Layout Mercado Libre'!E575)-1),"")</f>
        <v>Salud y Equipamiento Médico</v>
      </c>
      <c r="D575" s="12" t="n">
        <v>488</v>
      </c>
      <c r="E575" s="13" t="n">
        <f aca="false">D575+Parámetros!$B$5</f>
        <v>492</v>
      </c>
      <c r="F575" s="3" t="n">
        <f aca="false">IF(C575="",Parámetros!$B$9,IFERROR(VLOOKUP(C575,Parámetros!$A$20:$B$23,2,FALSE()),Parámetros!$B$9))</f>
        <v>0.14</v>
      </c>
      <c r="G575" s="13" t="n">
        <f aca="false">ROUNDUP((E575+Parámetros!$C$13)/(1-F575),0)</f>
        <v>602</v>
      </c>
      <c r="H575" s="13" t="n">
        <f aca="false">ROUNDUP((E575+Parámetros!$C$14)/(1-F575),0)</f>
        <v>607</v>
      </c>
      <c r="I575" s="13" t="n">
        <f aca="false">ROUNDUP((E575+Parámetros!$C$15)/(1-F575),0)</f>
        <v>616</v>
      </c>
      <c r="J575" s="13" t="n">
        <f aca="false">MAX(ROUNDUP((E575+Parámetros!$B$8)/(1-F575),0),Parámetros!$B$7)</f>
        <v>573</v>
      </c>
      <c r="K575" s="13" t="n">
        <f aca="false">IF(G575&lt;Parámetros!$B$13,G575,IF(H575&lt;Parámetros!$B$14,H575,IF(I575&lt;Parámetros!$B$15,I575,J575)))</f>
        <v>573</v>
      </c>
      <c r="L575" s="12"/>
      <c r="M575" s="12"/>
      <c r="N575" s="13" t="n">
        <f aca="false">IF(AND(ISNUMBER(M575),M575-Parámetros!$B$6&gt;=K575),M575-Parámetros!$B$6,K575)</f>
        <v>573</v>
      </c>
      <c r="O575" s="3" t="str">
        <f aca="false">IF(ISNUMBER(M575),N575/M575-1,"")</f>
        <v/>
      </c>
      <c r="P575" s="13" t="n">
        <f aca="false">VLOOKUP(N575,Parámetros!$A$13:$C$16,3,TRUE())</f>
        <v>0</v>
      </c>
      <c r="Q575" s="13" t="n">
        <f aca="false">IF(N575&gt;=Parámetros!$B$7,Parámetros!$B$8,0)</f>
        <v>0</v>
      </c>
      <c r="R575" s="13" t="n">
        <f aca="false">N575*(1-F575)-P575-Q575</f>
        <v>492.78</v>
      </c>
      <c r="S575" s="13" t="n">
        <f aca="false">R575-E575</f>
        <v>0.779999999999973</v>
      </c>
    </row>
    <row r="576" customFormat="false" ht="15" hidden="false" customHeight="false" outlineLevel="0" collapsed="false">
      <c r="A576" s="8" t="s">
        <v>6167</v>
      </c>
      <c r="B576" s="10" t="str">
        <f aca="false">'Layout Mercado Libre'!C576</f>
        <v>Crema Dental Colgate Triple Acción Menta Original 100 ml</v>
      </c>
      <c r="C576" s="10" t="str">
        <f aca="false">IFERROR(LEFT('Layout Mercado Libre'!E576,FIND(" &gt; ",'Layout Mercado Libre'!E576)-1),"")</f>
        <v>Belleza y Cuidado Personal</v>
      </c>
      <c r="D576" s="12" t="n">
        <v>29.64</v>
      </c>
      <c r="E576" s="13" t="n">
        <f aca="false">D576+Parámetros!$B$5</f>
        <v>33.64</v>
      </c>
      <c r="F576" s="3" t="n">
        <f aca="false">IF(C576="",Parámetros!$B$9,IFERROR(VLOOKUP(C576,Parámetros!$A$20:$B$23,2,FALSE()),Parámetros!$B$9))</f>
        <v>0.14</v>
      </c>
      <c r="G576" s="13" t="n">
        <f aca="false">ROUNDUP((E576+Parámetros!$C$13)/(1-F576),0)</f>
        <v>69</v>
      </c>
      <c r="H576" s="13" t="n">
        <f aca="false">ROUNDUP((E576+Parámetros!$C$14)/(1-F576),0)</f>
        <v>74</v>
      </c>
      <c r="I576" s="13" t="n">
        <f aca="false">ROUNDUP((E576+Parámetros!$C$15)/(1-F576),0)</f>
        <v>83</v>
      </c>
      <c r="J576" s="13" t="n">
        <f aca="false">MAX(ROUNDUP((E576+Parámetros!$B$8)/(1-F576),0),Parámetros!$B$7)</f>
        <v>299</v>
      </c>
      <c r="K576" s="13" t="n">
        <f aca="false">IF(G576&lt;Parámetros!$B$13,G576,IF(H576&lt;Parámetros!$B$14,H576,IF(I576&lt;Parámetros!$B$15,I576,J576)))</f>
        <v>69</v>
      </c>
      <c r="L576" s="12"/>
      <c r="M576" s="12"/>
      <c r="N576" s="13" t="n">
        <f aca="false">IF(AND(ISNUMBER(M576),M576-Parámetros!$B$6&gt;=K576),M576-Parámetros!$B$6,K576)</f>
        <v>69</v>
      </c>
      <c r="O576" s="3" t="str">
        <f aca="false">IF(ISNUMBER(M576),N576/M576-1,"")</f>
        <v/>
      </c>
      <c r="P576" s="13" t="n">
        <f aca="false">VLOOKUP(N576,Parámetros!$A$13:$C$16,3,TRUE())</f>
        <v>25</v>
      </c>
      <c r="Q576" s="13" t="n">
        <f aca="false">IF(N576&gt;=Parámetros!$B$7,Parámetros!$B$8,0)</f>
        <v>0</v>
      </c>
      <c r="R576" s="13" t="n">
        <f aca="false">N576*(1-F576)-P576-Q576</f>
        <v>34.34</v>
      </c>
      <c r="S576" s="13" t="n">
        <f aca="false">R576-E576</f>
        <v>0.699999999999996</v>
      </c>
    </row>
    <row r="577" customFormat="false" ht="15" hidden="false" customHeight="false" outlineLevel="0" collapsed="false">
      <c r="A577" s="8" t="s">
        <v>6174</v>
      </c>
      <c r="B577" s="10" t="str">
        <f aca="false">'Layout Mercado Libre'!C577</f>
        <v>Spasmopriv Fenoverina 200 mg 24 Cápsulas</v>
      </c>
      <c r="C577" s="10" t="str">
        <f aca="false">IFERROR(LEFT('Layout Mercado Libre'!E577,FIND(" &gt; ",'Layout Mercado Libre'!E577)-1),"")</f>
        <v>Salud y Equipamiento Médico</v>
      </c>
      <c r="D577" s="12" t="n">
        <v>488</v>
      </c>
      <c r="E577" s="13" t="n">
        <f aca="false">D577+Parámetros!$B$5</f>
        <v>492</v>
      </c>
      <c r="F577" s="3" t="n">
        <f aca="false">IF(C577="",Parámetros!$B$9,IFERROR(VLOOKUP(C577,Parámetros!$A$20:$B$23,2,FALSE()),Parámetros!$B$9))</f>
        <v>0.14</v>
      </c>
      <c r="G577" s="13" t="n">
        <f aca="false">ROUNDUP((E577+Parámetros!$C$13)/(1-F577),0)</f>
        <v>602</v>
      </c>
      <c r="H577" s="13" t="n">
        <f aca="false">ROUNDUP((E577+Parámetros!$C$14)/(1-F577),0)</f>
        <v>607</v>
      </c>
      <c r="I577" s="13" t="n">
        <f aca="false">ROUNDUP((E577+Parámetros!$C$15)/(1-F577),0)</f>
        <v>616</v>
      </c>
      <c r="J577" s="13" t="n">
        <f aca="false">MAX(ROUNDUP((E577+Parámetros!$B$8)/(1-F577),0),Parámetros!$B$7)</f>
        <v>573</v>
      </c>
      <c r="K577" s="13" t="n">
        <f aca="false">IF(G577&lt;Parámetros!$B$13,G577,IF(H577&lt;Parámetros!$B$14,H577,IF(I577&lt;Parámetros!$B$15,I577,J577)))</f>
        <v>573</v>
      </c>
      <c r="L577" s="12"/>
      <c r="M577" s="12"/>
      <c r="N577" s="13" t="n">
        <f aca="false">IF(AND(ISNUMBER(M577),M577-Parámetros!$B$6&gt;=K577),M577-Parámetros!$B$6,K577)</f>
        <v>573</v>
      </c>
      <c r="O577" s="3" t="str">
        <f aca="false">IF(ISNUMBER(M577),N577/M577-1,"")</f>
        <v/>
      </c>
      <c r="P577" s="13" t="n">
        <f aca="false">VLOOKUP(N577,Parámetros!$A$13:$C$16,3,TRUE())</f>
        <v>0</v>
      </c>
      <c r="Q577" s="13" t="n">
        <f aca="false">IF(N577&gt;=Parámetros!$B$7,Parámetros!$B$8,0)</f>
        <v>0</v>
      </c>
      <c r="R577" s="13" t="n">
        <f aca="false">N577*(1-F577)-P577-Q577</f>
        <v>492.78</v>
      </c>
      <c r="S577" s="13" t="n">
        <f aca="false">R577-E577</f>
        <v>0.779999999999973</v>
      </c>
    </row>
    <row r="578" customFormat="false" ht="15" hidden="false" customHeight="false" outlineLevel="0" collapsed="false">
      <c r="A578" s="8" t="s">
        <v>6186</v>
      </c>
      <c r="B578" s="10" t="str">
        <f aca="false">'Layout Mercado Libre'!C578</f>
        <v>Tums Antiácido 750 mg Sabores Surtidos 48 Tabletas</v>
      </c>
      <c r="C578" s="10" t="str">
        <f aca="false">IFERROR(LEFT('Layout Mercado Libre'!E578,FIND(" &gt; ",'Layout Mercado Libre'!E578)-1),"")</f>
        <v>Salud y Equipamiento Médico</v>
      </c>
      <c r="D578" s="12" t="n">
        <v>84.22</v>
      </c>
      <c r="E578" s="13" t="n">
        <f aca="false">D578+Parámetros!$B$5</f>
        <v>88.22</v>
      </c>
      <c r="F578" s="3" t="n">
        <f aca="false">IF(C578="",Parámetros!$B$9,IFERROR(VLOOKUP(C578,Parámetros!$A$20:$B$23,2,FALSE()),Parámetros!$B$9))</f>
        <v>0.14</v>
      </c>
      <c r="G578" s="13" t="n">
        <f aca="false">ROUNDUP((E578+Parámetros!$C$13)/(1-F578),0)</f>
        <v>132</v>
      </c>
      <c r="H578" s="13" t="n">
        <f aca="false">ROUNDUP((E578+Parámetros!$C$14)/(1-F578),0)</f>
        <v>138</v>
      </c>
      <c r="I578" s="13" t="n">
        <f aca="false">ROUNDUP((E578+Parámetros!$C$15)/(1-F578),0)</f>
        <v>146</v>
      </c>
      <c r="J578" s="13" t="n">
        <f aca="false">MAX(ROUNDUP((E578+Parámetros!$B$8)/(1-F578),0),Parámetros!$B$7)</f>
        <v>299</v>
      </c>
      <c r="K578" s="13" t="n">
        <f aca="false">IF(G578&lt;Parámetros!$B$13,G578,IF(H578&lt;Parámetros!$B$14,H578,IF(I578&lt;Parámetros!$B$15,I578,J578)))</f>
        <v>138</v>
      </c>
      <c r="L578" s="12"/>
      <c r="M578" s="12"/>
      <c r="N578" s="13" t="n">
        <f aca="false">IF(AND(ISNUMBER(M578),M578-Parámetros!$B$6&gt;=K578),M578-Parámetros!$B$6,K578)</f>
        <v>138</v>
      </c>
      <c r="O578" s="3" t="str">
        <f aca="false">IF(ISNUMBER(M578),N578/M578-1,"")</f>
        <v/>
      </c>
      <c r="P578" s="13" t="n">
        <f aca="false">VLOOKUP(N578,Parámetros!$A$13:$C$16,3,TRUE())</f>
        <v>30</v>
      </c>
      <c r="Q578" s="13" t="n">
        <f aca="false">IF(N578&gt;=Parámetros!$B$7,Parámetros!$B$8,0)</f>
        <v>0</v>
      </c>
      <c r="R578" s="13" t="n">
        <f aca="false">N578*(1-F578)-P578-Q578</f>
        <v>88.68</v>
      </c>
      <c r="S578" s="13" t="n">
        <f aca="false">R578-E578</f>
        <v>0.459999999999994</v>
      </c>
    </row>
    <row r="579" customFormat="false" ht="15" hidden="false" customHeight="false" outlineLevel="0" collapsed="false">
      <c r="A579" s="8" t="s">
        <v>6196</v>
      </c>
      <c r="B579" s="10" t="str">
        <f aca="false">'Layout Mercado Libre'!C579</f>
        <v>Sinuberase Colitis Probiótico 4 Billones 10 Ampolletas</v>
      </c>
      <c r="C579" s="10" t="str">
        <f aca="false">IFERROR(LEFT('Layout Mercado Libre'!E579,FIND(" &gt; ",'Layout Mercado Libre'!E579)-1),"")</f>
        <v>Salud y Equipamiento Médico</v>
      </c>
      <c r="D579" s="12" t="n">
        <v>204.35</v>
      </c>
      <c r="E579" s="13" t="n">
        <f aca="false">D579+Parámetros!$B$5</f>
        <v>208.35</v>
      </c>
      <c r="F579" s="3" t="n">
        <f aca="false">IF(C579="",Parámetros!$B$9,IFERROR(VLOOKUP(C579,Parámetros!$A$20:$B$23,2,FALSE()),Parámetros!$B$9))</f>
        <v>0.14</v>
      </c>
      <c r="G579" s="13" t="n">
        <f aca="false">ROUNDUP((E579+Parámetros!$C$13)/(1-F579),0)</f>
        <v>272</v>
      </c>
      <c r="H579" s="13" t="n">
        <f aca="false">ROUNDUP((E579+Parámetros!$C$14)/(1-F579),0)</f>
        <v>278</v>
      </c>
      <c r="I579" s="13" t="n">
        <f aca="false">ROUNDUP((E579+Parámetros!$C$15)/(1-F579),0)</f>
        <v>286</v>
      </c>
      <c r="J579" s="13" t="n">
        <f aca="false">MAX(ROUNDUP((E579+Parámetros!$B$8)/(1-F579),0),Parámetros!$B$7)</f>
        <v>299</v>
      </c>
      <c r="K579" s="13" t="n">
        <f aca="false">IF(G579&lt;Parámetros!$B$13,G579,IF(H579&lt;Parámetros!$B$14,H579,IF(I579&lt;Parámetros!$B$15,I579,J579)))</f>
        <v>286</v>
      </c>
      <c r="L579" s="12"/>
      <c r="M579" s="12"/>
      <c r="N579" s="13" t="n">
        <f aca="false">IF(AND(ISNUMBER(M579),M579-Parámetros!$B$6&gt;=K579),M579-Parámetros!$B$6,K579)</f>
        <v>286</v>
      </c>
      <c r="O579" s="3" t="str">
        <f aca="false">IF(ISNUMBER(M579),N579/M579-1,"")</f>
        <v/>
      </c>
      <c r="P579" s="13" t="n">
        <f aca="false">VLOOKUP(N579,Parámetros!$A$13:$C$16,3,TRUE())</f>
        <v>37</v>
      </c>
      <c r="Q579" s="13" t="n">
        <f aca="false">IF(N579&gt;=Parámetros!$B$7,Parámetros!$B$8,0)</f>
        <v>0</v>
      </c>
      <c r="R579" s="13" t="n">
        <f aca="false">N579*(1-F579)-P579-Q579</f>
        <v>208.96</v>
      </c>
      <c r="S579" s="13" t="n">
        <f aca="false">R579-E579</f>
        <v>0.610000000000014</v>
      </c>
    </row>
    <row r="580" customFormat="false" ht="15" hidden="false" customHeight="false" outlineLevel="0" collapsed="false">
      <c r="A580" s="8" t="s">
        <v>6202</v>
      </c>
      <c r="B580" s="10" t="str">
        <f aca="false">'Layout Mercado Libre'!C580</f>
        <v>Despamen LBD Testosterona Estradiol 50/2.5 mg Jeringa</v>
      </c>
      <c r="C580" s="10" t="str">
        <f aca="false">IFERROR(LEFT('Layout Mercado Libre'!E580,FIND(" &gt; ",'Layout Mercado Libre'!E580)-1),"")</f>
        <v>Salud y Equipamiento Médico</v>
      </c>
      <c r="D580" s="12" t="n">
        <v>786.19</v>
      </c>
      <c r="E580" s="13" t="n">
        <f aca="false">D580+Parámetros!$B$5</f>
        <v>790.19</v>
      </c>
      <c r="F580" s="3" t="n">
        <f aca="false">IF(C580="",Parámetros!$B$9,IFERROR(VLOOKUP(C580,Parámetros!$A$20:$B$23,2,FALSE()),Parámetros!$B$9))</f>
        <v>0.14</v>
      </c>
      <c r="G580" s="13" t="n">
        <f aca="false">ROUNDUP((E580+Parámetros!$C$13)/(1-F580),0)</f>
        <v>948</v>
      </c>
      <c r="H580" s="13" t="n">
        <f aca="false">ROUNDUP((E580+Parámetros!$C$14)/(1-F580),0)</f>
        <v>954</v>
      </c>
      <c r="I580" s="13" t="n">
        <f aca="false">ROUNDUP((E580+Parámetros!$C$15)/(1-F580),0)</f>
        <v>962</v>
      </c>
      <c r="J580" s="13" t="n">
        <f aca="false">MAX(ROUNDUP((E580+Parámetros!$B$8)/(1-F580),0),Parámetros!$B$7)</f>
        <v>919</v>
      </c>
      <c r="K580" s="13" t="n">
        <f aca="false">IF(G580&lt;Parámetros!$B$13,G580,IF(H580&lt;Parámetros!$B$14,H580,IF(I580&lt;Parámetros!$B$15,I580,J580)))</f>
        <v>919</v>
      </c>
      <c r="L580" s="12"/>
      <c r="M580" s="12"/>
      <c r="N580" s="13" t="n">
        <f aca="false">IF(AND(ISNUMBER(M580),M580-Parámetros!$B$6&gt;=K580),M580-Parámetros!$B$6,K580)</f>
        <v>919</v>
      </c>
      <c r="O580" s="3" t="str">
        <f aca="false">IF(ISNUMBER(M580),N580/M580-1,"")</f>
        <v/>
      </c>
      <c r="P580" s="13" t="n">
        <f aca="false">VLOOKUP(N580,Parámetros!$A$13:$C$16,3,TRUE())</f>
        <v>0</v>
      </c>
      <c r="Q580" s="13" t="n">
        <f aca="false">IF(N580&gt;=Parámetros!$B$7,Parámetros!$B$8,0)</f>
        <v>0</v>
      </c>
      <c r="R580" s="13" t="n">
        <f aca="false">N580*(1-F580)-P580-Q580</f>
        <v>790.34</v>
      </c>
      <c r="S580" s="13" t="n">
        <f aca="false">R580-E580</f>
        <v>0.149999999999977</v>
      </c>
    </row>
    <row r="581" customFormat="false" ht="15" hidden="false" customHeight="false" outlineLevel="0" collapsed="false">
      <c r="A581" s="8" t="s">
        <v>6215</v>
      </c>
      <c r="B581" s="10" t="str">
        <f aca="false">'Layout Mercado Libre'!C581</f>
        <v>Caltrate 600+D Carbonato de Calcio Vitamina D 30 Tabletas</v>
      </c>
      <c r="C581" s="10" t="str">
        <f aca="false">IFERROR(LEFT('Layout Mercado Libre'!E581,FIND(" &gt; ",'Layout Mercado Libre'!E581)-1),"")</f>
        <v>Salud y Equipamiento Médico</v>
      </c>
      <c r="D581" s="12" t="n">
        <v>146.27</v>
      </c>
      <c r="E581" s="13" t="n">
        <f aca="false">D581+Parámetros!$B$5</f>
        <v>150.27</v>
      </c>
      <c r="F581" s="3" t="n">
        <f aca="false">IF(C581="",Parámetros!$B$9,IFERROR(VLOOKUP(C581,Parámetros!$A$20:$B$23,2,FALSE()),Parámetros!$B$9))</f>
        <v>0.14</v>
      </c>
      <c r="G581" s="13" t="n">
        <f aca="false">ROUNDUP((E581+Parámetros!$C$13)/(1-F581),0)</f>
        <v>204</v>
      </c>
      <c r="H581" s="13" t="n">
        <f aca="false">ROUNDUP((E581+Parámetros!$C$14)/(1-F581),0)</f>
        <v>210</v>
      </c>
      <c r="I581" s="13" t="n">
        <f aca="false">ROUNDUP((E581+Parámetros!$C$15)/(1-F581),0)</f>
        <v>218</v>
      </c>
      <c r="J581" s="13" t="n">
        <f aca="false">MAX(ROUNDUP((E581+Parámetros!$B$8)/(1-F581),0),Parámetros!$B$7)</f>
        <v>299</v>
      </c>
      <c r="K581" s="13" t="n">
        <f aca="false">IF(G581&lt;Parámetros!$B$13,G581,IF(H581&lt;Parámetros!$B$14,H581,IF(I581&lt;Parámetros!$B$15,I581,J581)))</f>
        <v>218</v>
      </c>
      <c r="L581" s="12"/>
      <c r="M581" s="12"/>
      <c r="N581" s="13" t="n">
        <f aca="false">IF(AND(ISNUMBER(M581),M581-Parámetros!$B$6&gt;=K581),M581-Parámetros!$B$6,K581)</f>
        <v>218</v>
      </c>
      <c r="O581" s="3" t="str">
        <f aca="false">IF(ISNUMBER(M581),N581/M581-1,"")</f>
        <v/>
      </c>
      <c r="P581" s="13" t="n">
        <f aca="false">VLOOKUP(N581,Parámetros!$A$13:$C$16,3,TRUE())</f>
        <v>37</v>
      </c>
      <c r="Q581" s="13" t="n">
        <f aca="false">IF(N581&gt;=Parámetros!$B$7,Parámetros!$B$8,0)</f>
        <v>0</v>
      </c>
      <c r="R581" s="13" t="n">
        <f aca="false">N581*(1-F581)-P581-Q581</f>
        <v>150.48</v>
      </c>
      <c r="S581" s="13" t="n">
        <f aca="false">R581-E581</f>
        <v>0.20999999999998</v>
      </c>
    </row>
    <row r="582" customFormat="false" ht="15" hidden="false" customHeight="false" outlineLevel="0" collapsed="false">
      <c r="A582" s="8" t="s">
        <v>6226</v>
      </c>
      <c r="B582" s="10" t="str">
        <f aca="false">'Layout Mercado Libre'!C582</f>
        <v>Galvus Met Vildagliptina/Metformina 50/850 mg 60 Comprimidos</v>
      </c>
      <c r="C582" s="10" t="str">
        <f aca="false">IFERROR(LEFT('Layout Mercado Libre'!E582,FIND(" &gt; ",'Layout Mercado Libre'!E582)-1),"")</f>
        <v>Salud y Equipamiento Médico</v>
      </c>
      <c r="D582" s="12" t="n">
        <v>990.5</v>
      </c>
      <c r="E582" s="13" t="n">
        <f aca="false">D582+Parámetros!$B$5</f>
        <v>994.5</v>
      </c>
      <c r="F582" s="3" t="n">
        <f aca="false">IF(C582="",Parámetros!$B$9,IFERROR(VLOOKUP(C582,Parámetros!$A$20:$B$23,2,FALSE()),Parámetros!$B$9))</f>
        <v>0.14</v>
      </c>
      <c r="G582" s="13" t="n">
        <f aca="false">ROUNDUP((E582+Parámetros!$C$13)/(1-F582),0)</f>
        <v>1186</v>
      </c>
      <c r="H582" s="13" t="n">
        <f aca="false">ROUNDUP((E582+Parámetros!$C$14)/(1-F582),0)</f>
        <v>1192</v>
      </c>
      <c r="I582" s="13" t="n">
        <f aca="false">ROUNDUP((E582+Parámetros!$C$15)/(1-F582),0)</f>
        <v>1200</v>
      </c>
      <c r="J582" s="13" t="n">
        <f aca="false">MAX(ROUNDUP((E582+Parámetros!$B$8)/(1-F582),0),Parámetros!$B$7)</f>
        <v>1157</v>
      </c>
      <c r="K582" s="13" t="n">
        <f aca="false">IF(G582&lt;Parámetros!$B$13,G582,IF(H582&lt;Parámetros!$B$14,H582,IF(I582&lt;Parámetros!$B$15,I582,J582)))</f>
        <v>1157</v>
      </c>
      <c r="L582" s="12"/>
      <c r="M582" s="12"/>
      <c r="N582" s="13" t="n">
        <f aca="false">IF(AND(ISNUMBER(M582),M582-Parámetros!$B$6&gt;=K582),M582-Parámetros!$B$6,K582)</f>
        <v>1157</v>
      </c>
      <c r="O582" s="3" t="str">
        <f aca="false">IF(ISNUMBER(M582),N582/M582-1,"")</f>
        <v/>
      </c>
      <c r="P582" s="13" t="n">
        <f aca="false">VLOOKUP(N582,Parámetros!$A$13:$C$16,3,TRUE())</f>
        <v>0</v>
      </c>
      <c r="Q582" s="13" t="n">
        <f aca="false">IF(N582&gt;=Parámetros!$B$7,Parámetros!$B$8,0)</f>
        <v>0</v>
      </c>
      <c r="R582" s="13" t="n">
        <f aca="false">N582*(1-F582)-P582-Q582</f>
        <v>995.02</v>
      </c>
      <c r="S582" s="13" t="n">
        <f aca="false">R582-E582</f>
        <v>0.519999999999982</v>
      </c>
    </row>
    <row r="583" customFormat="false" ht="15" hidden="false" customHeight="false" outlineLevel="0" collapsed="false">
      <c r="A583" s="8" t="s">
        <v>6234</v>
      </c>
      <c r="B583" s="10" t="str">
        <f aca="false">'Layout Mercado Libre'!C583</f>
        <v>Ardosons Indometacina/Betametasona/Metocarbamol 20 Cápsulas</v>
      </c>
      <c r="C583" s="10" t="str">
        <f aca="false">IFERROR(LEFT('Layout Mercado Libre'!E583,FIND(" &gt; ",'Layout Mercado Libre'!E583)-1),"")</f>
        <v>Salud y Equipamiento Médico</v>
      </c>
      <c r="D583" s="12" t="n">
        <v>61.09</v>
      </c>
      <c r="E583" s="13" t="n">
        <f aca="false">D583+Parámetros!$B$5</f>
        <v>65.09</v>
      </c>
      <c r="F583" s="3" t="n">
        <f aca="false">IF(C583="",Parámetros!$B$9,IFERROR(VLOOKUP(C583,Parámetros!$A$20:$B$23,2,FALSE()),Parámetros!$B$9))</f>
        <v>0.14</v>
      </c>
      <c r="G583" s="13" t="n">
        <f aca="false">ROUNDUP((E583+Parámetros!$C$13)/(1-F583),0)</f>
        <v>105</v>
      </c>
      <c r="H583" s="13" t="n">
        <f aca="false">ROUNDUP((E583+Parámetros!$C$14)/(1-F583),0)</f>
        <v>111</v>
      </c>
      <c r="I583" s="13" t="n">
        <f aca="false">ROUNDUP((E583+Parámetros!$C$15)/(1-F583),0)</f>
        <v>119</v>
      </c>
      <c r="J583" s="13" t="n">
        <f aca="false">MAX(ROUNDUP((E583+Parámetros!$B$8)/(1-F583),0),Parámetros!$B$7)</f>
        <v>299</v>
      </c>
      <c r="K583" s="13" t="n">
        <f aca="false">IF(G583&lt;Parámetros!$B$13,G583,IF(H583&lt;Parámetros!$B$14,H583,IF(I583&lt;Parámetros!$B$15,I583,J583)))</f>
        <v>111</v>
      </c>
      <c r="L583" s="12"/>
      <c r="M583" s="12"/>
      <c r="N583" s="13" t="n">
        <f aca="false">IF(AND(ISNUMBER(M583),M583-Parámetros!$B$6&gt;=K583),M583-Parámetros!$B$6,K583)</f>
        <v>111</v>
      </c>
      <c r="O583" s="3" t="str">
        <f aca="false">IF(ISNUMBER(M583),N583/M583-1,"")</f>
        <v/>
      </c>
      <c r="P583" s="13" t="n">
        <f aca="false">VLOOKUP(N583,Parámetros!$A$13:$C$16,3,TRUE())</f>
        <v>30</v>
      </c>
      <c r="Q583" s="13" t="n">
        <f aca="false">IF(N583&gt;=Parámetros!$B$7,Parámetros!$B$8,0)</f>
        <v>0</v>
      </c>
      <c r="R583" s="13" t="n">
        <f aca="false">N583*(1-F583)-P583-Q583</f>
        <v>65.46</v>
      </c>
      <c r="S583" s="13" t="n">
        <f aca="false">R583-E583</f>
        <v>0.36999999999999</v>
      </c>
    </row>
    <row r="584" customFormat="false" ht="15" hidden="false" customHeight="false" outlineLevel="0" collapsed="false">
      <c r="A584" s="8" t="s">
        <v>6244</v>
      </c>
      <c r="B584" s="10" t="str">
        <f aca="false">'Layout Mercado Libre'!C584</f>
        <v>Gel Antibacterial Dibar Aroma Limón 1 Litro</v>
      </c>
      <c r="C584" s="10" t="str">
        <f aca="false">IFERROR(LEFT('Layout Mercado Libre'!E584,FIND(" &gt; ",'Layout Mercado Libre'!E584)-1),"")</f>
        <v>Salud y Equipamiento Médico</v>
      </c>
      <c r="D584" s="12" t="n">
        <v>55.49</v>
      </c>
      <c r="E584" s="13" t="n">
        <f aca="false">D584+Parámetros!$B$5</f>
        <v>59.49</v>
      </c>
      <c r="F584" s="3" t="n">
        <f aca="false">IF(C584="",Parámetros!$B$9,IFERROR(VLOOKUP(C584,Parámetros!$A$20:$B$23,2,FALSE()),Parámetros!$B$9))</f>
        <v>0.14</v>
      </c>
      <c r="G584" s="13" t="n">
        <f aca="false">ROUNDUP((E584+Parámetros!$C$13)/(1-F584),0)</f>
        <v>99</v>
      </c>
      <c r="H584" s="13" t="n">
        <f aca="false">ROUNDUP((E584+Parámetros!$C$14)/(1-F584),0)</f>
        <v>105</v>
      </c>
      <c r="I584" s="13" t="n">
        <f aca="false">ROUNDUP((E584+Parámetros!$C$15)/(1-F584),0)</f>
        <v>113</v>
      </c>
      <c r="J584" s="13" t="n">
        <f aca="false">MAX(ROUNDUP((E584+Parámetros!$B$8)/(1-F584),0),Parámetros!$B$7)</f>
        <v>299</v>
      </c>
      <c r="K584" s="13" t="n">
        <f aca="false">IF(G584&lt;Parámetros!$B$13,G584,IF(H584&lt;Parámetros!$B$14,H584,IF(I584&lt;Parámetros!$B$15,I584,J584)))</f>
        <v>105</v>
      </c>
      <c r="L584" s="12"/>
      <c r="M584" s="12"/>
      <c r="N584" s="13" t="n">
        <f aca="false">IF(AND(ISNUMBER(M584),M584-Parámetros!$B$6&gt;=K584),M584-Parámetros!$B$6,K584)</f>
        <v>105</v>
      </c>
      <c r="O584" s="3" t="str">
        <f aca="false">IF(ISNUMBER(M584),N584/M584-1,"")</f>
        <v/>
      </c>
      <c r="P584" s="13" t="n">
        <f aca="false">VLOOKUP(N584,Parámetros!$A$13:$C$16,3,TRUE())</f>
        <v>30</v>
      </c>
      <c r="Q584" s="13" t="n">
        <f aca="false">IF(N584&gt;=Parámetros!$B$7,Parámetros!$B$8,0)</f>
        <v>0</v>
      </c>
      <c r="R584" s="13" t="n">
        <f aca="false">N584*(1-F584)-P584-Q584</f>
        <v>60.3</v>
      </c>
      <c r="S584" s="13" t="n">
        <f aca="false">R584-E584</f>
        <v>0.809999999999995</v>
      </c>
    </row>
    <row r="585" customFormat="false" ht="15" hidden="false" customHeight="false" outlineLevel="0" collapsed="false">
      <c r="A585" s="8" t="s">
        <v>6254</v>
      </c>
      <c r="B585" s="10" t="str">
        <f aca="false">'Layout Mercado Libre'!C585</f>
        <v>Cialis Tadalafilo 20 mg 1 Tableta</v>
      </c>
      <c r="C585" s="10" t="str">
        <f aca="false">IFERROR(LEFT('Layout Mercado Libre'!E585,FIND(" &gt; ",'Layout Mercado Libre'!E585)-1),"")</f>
        <v>Salud y Equipamiento Médico</v>
      </c>
      <c r="D585" s="12" t="n">
        <v>392.55</v>
      </c>
      <c r="E585" s="13" t="n">
        <f aca="false">D585+Parámetros!$B$5</f>
        <v>396.55</v>
      </c>
      <c r="F585" s="3" t="n">
        <f aca="false">IF(C585="",Parámetros!$B$9,IFERROR(VLOOKUP(C585,Parámetros!$A$20:$B$23,2,FALSE()),Parámetros!$B$9))</f>
        <v>0.14</v>
      </c>
      <c r="G585" s="13" t="n">
        <f aca="false">ROUNDUP((E585+Parámetros!$C$13)/(1-F585),0)</f>
        <v>491</v>
      </c>
      <c r="H585" s="13" t="n">
        <f aca="false">ROUNDUP((E585+Parámetros!$C$14)/(1-F585),0)</f>
        <v>496</v>
      </c>
      <c r="I585" s="13" t="n">
        <f aca="false">ROUNDUP((E585+Parámetros!$C$15)/(1-F585),0)</f>
        <v>505</v>
      </c>
      <c r="J585" s="13" t="n">
        <f aca="false">MAX(ROUNDUP((E585+Parámetros!$B$8)/(1-F585),0),Parámetros!$B$7)</f>
        <v>462</v>
      </c>
      <c r="K585" s="13" t="n">
        <f aca="false">IF(G585&lt;Parámetros!$B$13,G585,IF(H585&lt;Parámetros!$B$14,H585,IF(I585&lt;Parámetros!$B$15,I585,J585)))</f>
        <v>462</v>
      </c>
      <c r="L585" s="12"/>
      <c r="M585" s="12"/>
      <c r="N585" s="13" t="n">
        <f aca="false">IF(AND(ISNUMBER(M585),M585-Parámetros!$B$6&gt;=K585),M585-Parámetros!$B$6,K585)</f>
        <v>462</v>
      </c>
      <c r="O585" s="3" t="str">
        <f aca="false">IF(ISNUMBER(M585),N585/M585-1,"")</f>
        <v/>
      </c>
      <c r="P585" s="13" t="n">
        <f aca="false">VLOOKUP(N585,Parámetros!$A$13:$C$16,3,TRUE())</f>
        <v>0</v>
      </c>
      <c r="Q585" s="13" t="n">
        <f aca="false">IF(N585&gt;=Parámetros!$B$7,Parámetros!$B$8,0)</f>
        <v>0</v>
      </c>
      <c r="R585" s="13" t="n">
        <f aca="false">N585*(1-F585)-P585-Q585</f>
        <v>397.32</v>
      </c>
      <c r="S585" s="13" t="n">
        <f aca="false">R585-E585</f>
        <v>0.769999999999982</v>
      </c>
    </row>
    <row r="586" customFormat="false" ht="15" hidden="false" customHeight="false" outlineLevel="0" collapsed="false">
      <c r="A586" s="8" t="s">
        <v>6264</v>
      </c>
      <c r="B586" s="10" t="str">
        <f aca="false">'Layout Mercado Libre'!C586</f>
        <v>Celestamine NS Loratadina/Betametasona 5/0.25 mg 10 Tabletas</v>
      </c>
      <c r="C586" s="10" t="str">
        <f aca="false">IFERROR(LEFT('Layout Mercado Libre'!E586,FIND(" &gt; ",'Layout Mercado Libre'!E586)-1),"")</f>
        <v>Salud y Equipamiento Médico</v>
      </c>
      <c r="D586" s="12" t="n">
        <v>273.13</v>
      </c>
      <c r="E586" s="13" t="n">
        <f aca="false">D586+Parámetros!$B$5</f>
        <v>277.13</v>
      </c>
      <c r="F586" s="3" t="n">
        <f aca="false">IF(C586="",Parámetros!$B$9,IFERROR(VLOOKUP(C586,Parámetros!$A$20:$B$23,2,FALSE()),Parámetros!$B$9))</f>
        <v>0.14</v>
      </c>
      <c r="G586" s="13" t="n">
        <f aca="false">ROUNDUP((E586+Parámetros!$C$13)/(1-F586),0)</f>
        <v>352</v>
      </c>
      <c r="H586" s="13" t="n">
        <f aca="false">ROUNDUP((E586+Parámetros!$C$14)/(1-F586),0)</f>
        <v>358</v>
      </c>
      <c r="I586" s="13" t="n">
        <f aca="false">ROUNDUP((E586+Parámetros!$C$15)/(1-F586),0)</f>
        <v>366</v>
      </c>
      <c r="J586" s="13" t="n">
        <f aca="false">MAX(ROUNDUP((E586+Parámetros!$B$8)/(1-F586),0),Parámetros!$B$7)</f>
        <v>323</v>
      </c>
      <c r="K586" s="13" t="n">
        <f aca="false">IF(G586&lt;Parámetros!$B$13,G586,IF(H586&lt;Parámetros!$B$14,H586,IF(I586&lt;Parámetros!$B$15,I586,J586)))</f>
        <v>323</v>
      </c>
      <c r="L586" s="12"/>
      <c r="M586" s="12"/>
      <c r="N586" s="13" t="n">
        <f aca="false">IF(AND(ISNUMBER(M586),M586-Parámetros!$B$6&gt;=K586),M586-Parámetros!$B$6,K586)</f>
        <v>323</v>
      </c>
      <c r="O586" s="3" t="str">
        <f aca="false">IF(ISNUMBER(M586),N586/M586-1,"")</f>
        <v/>
      </c>
      <c r="P586" s="13" t="n">
        <f aca="false">VLOOKUP(N586,Parámetros!$A$13:$C$16,3,TRUE())</f>
        <v>0</v>
      </c>
      <c r="Q586" s="13" t="n">
        <f aca="false">IF(N586&gt;=Parámetros!$B$7,Parámetros!$B$8,0)</f>
        <v>0</v>
      </c>
      <c r="R586" s="13" t="n">
        <f aca="false">N586*(1-F586)-P586-Q586</f>
        <v>277.78</v>
      </c>
      <c r="S586" s="13" t="n">
        <f aca="false">R586-E586</f>
        <v>0.649999999999977</v>
      </c>
    </row>
    <row r="587" customFormat="false" ht="15" hidden="false" customHeight="false" outlineLevel="0" collapsed="false">
      <c r="A587" s="8" t="s">
        <v>6274</v>
      </c>
      <c r="B587" s="10" t="str">
        <f aca="false">'Layout Mercado Libre'!C587</f>
        <v>Vibramicina Doxiciclina 100 mg 10 Cápsulas</v>
      </c>
      <c r="C587" s="10" t="str">
        <f aca="false">IFERROR(LEFT('Layout Mercado Libre'!E587,FIND(" &gt; ",'Layout Mercado Libre'!E587)-1),"")</f>
        <v>Salud y Equipamiento Médico</v>
      </c>
      <c r="D587" s="12" t="n">
        <v>331.63</v>
      </c>
      <c r="E587" s="13" t="n">
        <f aca="false">D587+Parámetros!$B$5</f>
        <v>335.63</v>
      </c>
      <c r="F587" s="3" t="n">
        <f aca="false">IF(C587="",Parámetros!$B$9,IFERROR(VLOOKUP(C587,Parámetros!$A$20:$B$23,2,FALSE()),Parámetros!$B$9))</f>
        <v>0.14</v>
      </c>
      <c r="G587" s="13" t="n">
        <f aca="false">ROUNDUP((E587+Parámetros!$C$13)/(1-F587),0)</f>
        <v>420</v>
      </c>
      <c r="H587" s="13" t="n">
        <f aca="false">ROUNDUP((E587+Parámetros!$C$14)/(1-F587),0)</f>
        <v>426</v>
      </c>
      <c r="I587" s="13" t="n">
        <f aca="false">ROUNDUP((E587+Parámetros!$C$15)/(1-F587),0)</f>
        <v>434</v>
      </c>
      <c r="J587" s="13" t="n">
        <f aca="false">MAX(ROUNDUP((E587+Parámetros!$B$8)/(1-F587),0),Parámetros!$B$7)</f>
        <v>391</v>
      </c>
      <c r="K587" s="13" t="n">
        <f aca="false">IF(G587&lt;Parámetros!$B$13,G587,IF(H587&lt;Parámetros!$B$14,H587,IF(I587&lt;Parámetros!$B$15,I587,J587)))</f>
        <v>391</v>
      </c>
      <c r="L587" s="12"/>
      <c r="M587" s="12"/>
      <c r="N587" s="13" t="n">
        <f aca="false">IF(AND(ISNUMBER(M587),M587-Parámetros!$B$6&gt;=K587),M587-Parámetros!$B$6,K587)</f>
        <v>391</v>
      </c>
      <c r="O587" s="3" t="str">
        <f aca="false">IF(ISNUMBER(M587),N587/M587-1,"")</f>
        <v/>
      </c>
      <c r="P587" s="13" t="n">
        <f aca="false">VLOOKUP(N587,Parámetros!$A$13:$C$16,3,TRUE())</f>
        <v>0</v>
      </c>
      <c r="Q587" s="13" t="n">
        <f aca="false">IF(N587&gt;=Parámetros!$B$7,Parámetros!$B$8,0)</f>
        <v>0</v>
      </c>
      <c r="R587" s="13" t="n">
        <f aca="false">N587*(1-F587)-P587-Q587</f>
        <v>336.26</v>
      </c>
      <c r="S587" s="13" t="n">
        <f aca="false">R587-E587</f>
        <v>0.629999999999996</v>
      </c>
    </row>
    <row r="588" customFormat="false" ht="15" hidden="false" customHeight="false" outlineLevel="0" collapsed="false">
      <c r="A588" s="8" t="s">
        <v>6282</v>
      </c>
      <c r="B588" s="10" t="str">
        <f aca="false">'Layout Mercado Libre'!C588</f>
        <v>Pañales KleenBebé Suavelastic Etapa 2 Chico 16 Piezas</v>
      </c>
      <c r="C588" s="10" t="str">
        <f aca="false">IFERROR(LEFT('Layout Mercado Libre'!E588,FIND(" &gt; ",'Layout Mercado Libre'!E588)-1),"")</f>
        <v>Bebés</v>
      </c>
      <c r="D588" s="12" t="n">
        <v>37.26</v>
      </c>
      <c r="E588" s="13" t="n">
        <f aca="false">D588+Parámetros!$B$5</f>
        <v>41.26</v>
      </c>
      <c r="F588" s="3" t="n">
        <f aca="false">IF(C588="",Parámetros!$B$9,IFERROR(VLOOKUP(C588,Parámetros!$A$20:$B$23,2,FALSE()),Parámetros!$B$9))</f>
        <v>0.15</v>
      </c>
      <c r="G588" s="13" t="n">
        <f aca="false">ROUNDUP((E588+Parámetros!$C$13)/(1-F588),0)</f>
        <v>78</v>
      </c>
      <c r="H588" s="13" t="n">
        <f aca="false">ROUNDUP((E588+Parámetros!$C$14)/(1-F588),0)</f>
        <v>84</v>
      </c>
      <c r="I588" s="13" t="n">
        <f aca="false">ROUNDUP((E588+Parámetros!$C$15)/(1-F588),0)</f>
        <v>93</v>
      </c>
      <c r="J588" s="13" t="n">
        <f aca="false">MAX(ROUNDUP((E588+Parámetros!$B$8)/(1-F588),0),Parámetros!$B$7)</f>
        <v>299</v>
      </c>
      <c r="K588" s="13" t="n">
        <f aca="false">IF(G588&lt;Parámetros!$B$13,G588,IF(H588&lt;Parámetros!$B$14,H588,IF(I588&lt;Parámetros!$B$15,I588,J588)))</f>
        <v>78</v>
      </c>
      <c r="L588" s="12"/>
      <c r="M588" s="12"/>
      <c r="N588" s="13" t="n">
        <f aca="false">IF(AND(ISNUMBER(M588),M588-Parámetros!$B$6&gt;=K588),M588-Parámetros!$B$6,K588)</f>
        <v>78</v>
      </c>
      <c r="O588" s="3" t="str">
        <f aca="false">IF(ISNUMBER(M588),N588/M588-1,"")</f>
        <v/>
      </c>
      <c r="P588" s="13" t="n">
        <f aca="false">VLOOKUP(N588,Parámetros!$A$13:$C$16,3,TRUE())</f>
        <v>25</v>
      </c>
      <c r="Q588" s="13" t="n">
        <f aca="false">IF(N588&gt;=Parámetros!$B$7,Parámetros!$B$8,0)</f>
        <v>0</v>
      </c>
      <c r="R588" s="13" t="n">
        <f aca="false">N588*(1-F588)-P588-Q588</f>
        <v>41.3</v>
      </c>
      <c r="S588" s="13" t="n">
        <f aca="false">R588-E588</f>
        <v>0.0399999999999992</v>
      </c>
    </row>
    <row r="589" customFormat="false" ht="15" hidden="false" customHeight="false" outlineLevel="0" collapsed="false">
      <c r="A589" s="8" t="s">
        <v>6289</v>
      </c>
      <c r="B589" s="10" t="str">
        <f aca="false">'Layout Mercado Libre'!C589</f>
        <v>Libertrim SII 100 mg/37.5 mg 20 Comprimidos</v>
      </c>
      <c r="C589" s="10" t="str">
        <f aca="false">IFERROR(LEFT('Layout Mercado Libre'!E589,FIND(" &gt; ",'Layout Mercado Libre'!E589)-1),"")</f>
        <v>Salud y Equipamiento Médico</v>
      </c>
      <c r="D589" s="12" t="n">
        <v>479.61</v>
      </c>
      <c r="E589" s="13" t="n">
        <f aca="false">D589+Parámetros!$B$5</f>
        <v>483.61</v>
      </c>
      <c r="F589" s="3" t="n">
        <f aca="false">IF(C589="",Parámetros!$B$9,IFERROR(VLOOKUP(C589,Parámetros!$A$20:$B$23,2,FALSE()),Parámetros!$B$9))</f>
        <v>0.14</v>
      </c>
      <c r="G589" s="13" t="n">
        <f aca="false">ROUNDUP((E589+Parámetros!$C$13)/(1-F589),0)</f>
        <v>592</v>
      </c>
      <c r="H589" s="13" t="n">
        <f aca="false">ROUNDUP((E589+Parámetros!$C$14)/(1-F589),0)</f>
        <v>598</v>
      </c>
      <c r="I589" s="13" t="n">
        <f aca="false">ROUNDUP((E589+Parámetros!$C$15)/(1-F589),0)</f>
        <v>606</v>
      </c>
      <c r="J589" s="13" t="n">
        <f aca="false">MAX(ROUNDUP((E589+Parámetros!$B$8)/(1-F589),0),Parámetros!$B$7)</f>
        <v>563</v>
      </c>
      <c r="K589" s="13" t="n">
        <f aca="false">IF(G589&lt;Parámetros!$B$13,G589,IF(H589&lt;Parámetros!$B$14,H589,IF(I589&lt;Parámetros!$B$15,I589,J589)))</f>
        <v>563</v>
      </c>
      <c r="L589" s="12"/>
      <c r="M589" s="12"/>
      <c r="N589" s="13" t="n">
        <f aca="false">IF(AND(ISNUMBER(M589),M589-Parámetros!$B$6&gt;=K589),M589-Parámetros!$B$6,K589)</f>
        <v>563</v>
      </c>
      <c r="O589" s="3" t="str">
        <f aca="false">IF(ISNUMBER(M589),N589/M589-1,"")</f>
        <v/>
      </c>
      <c r="P589" s="13" t="n">
        <f aca="false">VLOOKUP(N589,Parámetros!$A$13:$C$16,3,TRUE())</f>
        <v>0</v>
      </c>
      <c r="Q589" s="13" t="n">
        <f aca="false">IF(N589&gt;=Parámetros!$B$7,Parámetros!$B$8,0)</f>
        <v>0</v>
      </c>
      <c r="R589" s="13" t="n">
        <f aca="false">N589*(1-F589)-P589-Q589</f>
        <v>484.18</v>
      </c>
      <c r="S589" s="13" t="n">
        <f aca="false">R589-E589</f>
        <v>0.569999999999993</v>
      </c>
    </row>
    <row r="590" customFormat="false" ht="15" hidden="false" customHeight="false" outlineLevel="0" collapsed="false">
      <c r="A590" s="8" t="s">
        <v>6303</v>
      </c>
      <c r="B590" s="10" t="str">
        <f aca="false">'Layout Mercado Libre'!C590</f>
        <v>Vaso Recolector Kohn Coprológico 120 ml 1 Pieza</v>
      </c>
      <c r="C590" s="10" t="str">
        <f aca="false">IFERROR(LEFT('Layout Mercado Libre'!E590,FIND(" &gt; ",'Layout Mercado Libre'!E590)-1),"")</f>
        <v>Salud y Equipamiento Médico</v>
      </c>
      <c r="D590" s="12" t="n">
        <v>3.41</v>
      </c>
      <c r="E590" s="13" t="n">
        <f aca="false">D590+Parámetros!$B$5</f>
        <v>7.41</v>
      </c>
      <c r="F590" s="3" t="n">
        <f aca="false">IF(C590="",Parámetros!$B$9,IFERROR(VLOOKUP(C590,Parámetros!$A$20:$B$23,2,FALSE()),Parámetros!$B$9))</f>
        <v>0.14</v>
      </c>
      <c r="G590" s="13" t="n">
        <f aca="false">ROUNDUP((E590+Parámetros!$C$13)/(1-F590),0)</f>
        <v>38</v>
      </c>
      <c r="H590" s="13" t="n">
        <f aca="false">ROUNDUP((E590+Parámetros!$C$14)/(1-F590),0)</f>
        <v>44</v>
      </c>
      <c r="I590" s="13" t="n">
        <f aca="false">ROUNDUP((E590+Parámetros!$C$15)/(1-F590),0)</f>
        <v>52</v>
      </c>
      <c r="J590" s="13" t="n">
        <f aca="false">MAX(ROUNDUP((E590+Parámetros!$B$8)/(1-F590),0),Parámetros!$B$7)</f>
        <v>299</v>
      </c>
      <c r="K590" s="13" t="n">
        <f aca="false">IF(G590&lt;Parámetros!$B$13,G590,IF(H590&lt;Parámetros!$B$14,H590,IF(I590&lt;Parámetros!$B$15,I590,J590)))</f>
        <v>38</v>
      </c>
      <c r="L590" s="12"/>
      <c r="M590" s="12"/>
      <c r="N590" s="13" t="n">
        <f aca="false">IF(AND(ISNUMBER(M590),M590-Parámetros!$B$6&gt;=K590),M590-Parámetros!$B$6,K590)</f>
        <v>38</v>
      </c>
      <c r="O590" s="3" t="str">
        <f aca="false">IF(ISNUMBER(M590),N590/M590-1,"")</f>
        <v/>
      </c>
      <c r="P590" s="13" t="n">
        <f aca="false">VLOOKUP(N590,Parámetros!$A$13:$C$16,3,TRUE())</f>
        <v>25</v>
      </c>
      <c r="Q590" s="13" t="n">
        <f aca="false">IF(N590&gt;=Parámetros!$B$7,Parámetros!$B$8,0)</f>
        <v>0</v>
      </c>
      <c r="R590" s="13" t="n">
        <f aca="false">N590*(1-F590)-P590-Q590</f>
        <v>7.68</v>
      </c>
      <c r="S590" s="13" t="n">
        <f aca="false">R590-E590</f>
        <v>0.27</v>
      </c>
    </row>
    <row r="591" customFormat="false" ht="15" hidden="false" customHeight="false" outlineLevel="0" collapsed="false">
      <c r="A591" s="8" t="s">
        <v>6312</v>
      </c>
      <c r="B591" s="10" t="str">
        <f aca="false">'Layout Mercado Libre'!C591</f>
        <v>Tri-Vi-Sol Pediátrico Gotas Vitaminas A, D y C 50 ml</v>
      </c>
      <c r="C591" s="10" t="str">
        <f aca="false">IFERROR(LEFT('Layout Mercado Libre'!E591,FIND(" &gt; ",'Layout Mercado Libre'!E591)-1),"")</f>
        <v>Salud y Equipamiento Médico</v>
      </c>
      <c r="D591" s="12" t="n">
        <v>232.72</v>
      </c>
      <c r="E591" s="13" t="n">
        <f aca="false">D591+Parámetros!$B$5</f>
        <v>236.72</v>
      </c>
      <c r="F591" s="3" t="n">
        <f aca="false">IF(C591="",Parámetros!$B$9,IFERROR(VLOOKUP(C591,Parámetros!$A$20:$B$23,2,FALSE()),Parámetros!$B$9))</f>
        <v>0.14</v>
      </c>
      <c r="G591" s="13" t="n">
        <f aca="false">ROUNDUP((E591+Parámetros!$C$13)/(1-F591),0)</f>
        <v>305</v>
      </c>
      <c r="H591" s="13" t="n">
        <f aca="false">ROUNDUP((E591+Parámetros!$C$14)/(1-F591),0)</f>
        <v>311</v>
      </c>
      <c r="I591" s="13" t="n">
        <f aca="false">ROUNDUP((E591+Parámetros!$C$15)/(1-F591),0)</f>
        <v>319</v>
      </c>
      <c r="J591" s="13" t="n">
        <f aca="false">MAX(ROUNDUP((E591+Parámetros!$B$8)/(1-F591),0),Parámetros!$B$7)</f>
        <v>299</v>
      </c>
      <c r="K591" s="13" t="n">
        <f aca="false">IF(G591&lt;Parámetros!$B$13,G591,IF(H591&lt;Parámetros!$B$14,H591,IF(I591&lt;Parámetros!$B$15,I591,J591)))</f>
        <v>299</v>
      </c>
      <c r="L591" s="12"/>
      <c r="M591" s="12"/>
      <c r="N591" s="13" t="n">
        <f aca="false">IF(AND(ISNUMBER(M591),M591-Parámetros!$B$6&gt;=K591),M591-Parámetros!$B$6,K591)</f>
        <v>299</v>
      </c>
      <c r="O591" s="3" t="str">
        <f aca="false">IF(ISNUMBER(M591),N591/M591-1,"")</f>
        <v/>
      </c>
      <c r="P591" s="13" t="n">
        <f aca="false">VLOOKUP(N591,Parámetros!$A$13:$C$16,3,TRUE())</f>
        <v>0</v>
      </c>
      <c r="Q591" s="13" t="n">
        <f aca="false">IF(N591&gt;=Parámetros!$B$7,Parámetros!$B$8,0)</f>
        <v>0</v>
      </c>
      <c r="R591" s="13" t="n">
        <f aca="false">N591*(1-F591)-P591-Q591</f>
        <v>257.14</v>
      </c>
      <c r="S591" s="13" t="n">
        <f aca="false">R591-E591</f>
        <v>20.42</v>
      </c>
    </row>
    <row r="592" customFormat="false" ht="15" hidden="false" customHeight="false" outlineLevel="0" collapsed="false">
      <c r="A592" s="8" t="s">
        <v>6329</v>
      </c>
      <c r="B592" s="10" t="str">
        <f aca="false">'Layout Mercado Libre'!C592</f>
        <v>Ropa Interior Tena Pants Nocturno Talla G 10 Piezas</v>
      </c>
      <c r="C592" s="10" t="str">
        <f aca="false">IFERROR(LEFT('Layout Mercado Libre'!E592,FIND(" &gt; ",'Layout Mercado Libre'!E592)-1),"")</f>
        <v>Salud y Equipamiento Médico</v>
      </c>
      <c r="D592" s="12" t="n">
        <v>146.0101</v>
      </c>
      <c r="E592" s="13" t="n">
        <f aca="false">D592+Parámetros!$B$5</f>
        <v>150.0101</v>
      </c>
      <c r="F592" s="3" t="n">
        <f aca="false">IF(C592="",Parámetros!$B$9,IFERROR(VLOOKUP(C592,Parámetros!$A$20:$B$23,2,FALSE()),Parámetros!$B$9))</f>
        <v>0.14</v>
      </c>
      <c r="G592" s="13" t="n">
        <f aca="false">ROUNDUP((E592+Parámetros!$C$13)/(1-F592),0)</f>
        <v>204</v>
      </c>
      <c r="H592" s="13" t="n">
        <f aca="false">ROUNDUP((E592+Parámetros!$C$14)/(1-F592),0)</f>
        <v>210</v>
      </c>
      <c r="I592" s="13" t="n">
        <f aca="false">ROUNDUP((E592+Parámetros!$C$15)/(1-F592),0)</f>
        <v>218</v>
      </c>
      <c r="J592" s="13" t="n">
        <f aca="false">MAX(ROUNDUP((E592+Parámetros!$B$8)/(1-F592),0),Parámetros!$B$7)</f>
        <v>299</v>
      </c>
      <c r="K592" s="13" t="n">
        <f aca="false">IF(G592&lt;Parámetros!$B$13,G592,IF(H592&lt;Parámetros!$B$14,H592,IF(I592&lt;Parámetros!$B$15,I592,J592)))</f>
        <v>218</v>
      </c>
      <c r="L592" s="12"/>
      <c r="M592" s="12"/>
      <c r="N592" s="13" t="n">
        <f aca="false">IF(AND(ISNUMBER(M592),M592-Parámetros!$B$6&gt;=K592),M592-Parámetros!$B$6,K592)</f>
        <v>218</v>
      </c>
      <c r="O592" s="3" t="str">
        <f aca="false">IF(ISNUMBER(M592),N592/M592-1,"")</f>
        <v/>
      </c>
      <c r="P592" s="13" t="n">
        <f aca="false">VLOOKUP(N592,Parámetros!$A$13:$C$16,3,TRUE())</f>
        <v>37</v>
      </c>
      <c r="Q592" s="13" t="n">
        <f aca="false">IF(N592&gt;=Parámetros!$B$7,Parámetros!$B$8,0)</f>
        <v>0</v>
      </c>
      <c r="R592" s="13" t="n">
        <f aca="false">N592*(1-F592)-P592-Q592</f>
        <v>150.48</v>
      </c>
      <c r="S592" s="13" t="n">
        <f aca="false">R592-E592</f>
        <v>0.469899999999996</v>
      </c>
    </row>
    <row r="593" customFormat="false" ht="15" hidden="false" customHeight="false" outlineLevel="0" collapsed="false">
      <c r="A593" s="8" t="s">
        <v>6338</v>
      </c>
      <c r="B593" s="10" t="str">
        <f aca="false">'Layout Mercado Libre'!C593</f>
        <v>Pharmaton Complete con Ginseng G115 30 Tabletas</v>
      </c>
      <c r="C593" s="10" t="str">
        <f aca="false">IFERROR(LEFT('Layout Mercado Libre'!E593,FIND(" &gt; ",'Layout Mercado Libre'!E593)-1),"")</f>
        <v>Salud y Equipamiento Médico</v>
      </c>
      <c r="D593" s="12" t="n">
        <v>120.72</v>
      </c>
      <c r="E593" s="13" t="n">
        <f aca="false">D593+Parámetros!$B$5</f>
        <v>124.72</v>
      </c>
      <c r="F593" s="3" t="n">
        <f aca="false">IF(C593="",Parámetros!$B$9,IFERROR(VLOOKUP(C593,Parámetros!$A$20:$B$23,2,FALSE()),Parámetros!$B$9))</f>
        <v>0.14</v>
      </c>
      <c r="G593" s="13" t="n">
        <f aca="false">ROUNDUP((E593+Parámetros!$C$13)/(1-F593),0)</f>
        <v>175</v>
      </c>
      <c r="H593" s="13" t="n">
        <f aca="false">ROUNDUP((E593+Parámetros!$C$14)/(1-F593),0)</f>
        <v>180</v>
      </c>
      <c r="I593" s="13" t="n">
        <f aca="false">ROUNDUP((E593+Parámetros!$C$15)/(1-F593),0)</f>
        <v>189</v>
      </c>
      <c r="J593" s="13" t="n">
        <f aca="false">MAX(ROUNDUP((E593+Parámetros!$B$8)/(1-F593),0),Parámetros!$B$7)</f>
        <v>299</v>
      </c>
      <c r="K593" s="13" t="n">
        <f aca="false">IF(G593&lt;Parámetros!$B$13,G593,IF(H593&lt;Parámetros!$B$14,H593,IF(I593&lt;Parámetros!$B$15,I593,J593)))</f>
        <v>189</v>
      </c>
      <c r="L593" s="12"/>
      <c r="M593" s="12"/>
      <c r="N593" s="13" t="n">
        <f aca="false">IF(AND(ISNUMBER(M593),M593-Parámetros!$B$6&gt;=K593),M593-Parámetros!$B$6,K593)</f>
        <v>189</v>
      </c>
      <c r="O593" s="3" t="str">
        <f aca="false">IF(ISNUMBER(M593),N593/M593-1,"")</f>
        <v/>
      </c>
      <c r="P593" s="13" t="n">
        <f aca="false">VLOOKUP(N593,Parámetros!$A$13:$C$16,3,TRUE())</f>
        <v>37</v>
      </c>
      <c r="Q593" s="13" t="n">
        <f aca="false">IF(N593&gt;=Parámetros!$B$7,Parámetros!$B$8,0)</f>
        <v>0</v>
      </c>
      <c r="R593" s="13" t="n">
        <f aca="false">N593*(1-F593)-P593-Q593</f>
        <v>125.54</v>
      </c>
      <c r="S593" s="13" t="n">
        <f aca="false">R593-E593</f>
        <v>0.819999999999993</v>
      </c>
    </row>
    <row r="594" customFormat="false" ht="15" hidden="false" customHeight="false" outlineLevel="0" collapsed="false">
      <c r="A594" s="8" t="s">
        <v>6352</v>
      </c>
      <c r="B594" s="10" t="str">
        <f aca="false">'Layout Mercado Libre'!C594</f>
        <v>Talco Mexsana Polvo Desodorante Corporal 160 g</v>
      </c>
      <c r="C594" s="10" t="str">
        <f aca="false">IFERROR(LEFT('Layout Mercado Libre'!E594,FIND(" &gt; ",'Layout Mercado Libre'!E594)-1),"")</f>
        <v>Belleza y Cuidado Personal</v>
      </c>
      <c r="D594" s="12" t="n">
        <v>71.58</v>
      </c>
      <c r="E594" s="13" t="n">
        <f aca="false">D594+Parámetros!$B$5</f>
        <v>75.58</v>
      </c>
      <c r="F594" s="3" t="n">
        <f aca="false">IF(C594="",Parámetros!$B$9,IFERROR(VLOOKUP(C594,Parámetros!$A$20:$B$23,2,FALSE()),Parámetros!$B$9))</f>
        <v>0.14</v>
      </c>
      <c r="G594" s="13" t="n">
        <f aca="false">ROUNDUP((E594+Parámetros!$C$13)/(1-F594),0)</f>
        <v>117</v>
      </c>
      <c r="H594" s="13" t="n">
        <f aca="false">ROUNDUP((E594+Parámetros!$C$14)/(1-F594),0)</f>
        <v>123</v>
      </c>
      <c r="I594" s="13" t="n">
        <f aca="false">ROUNDUP((E594+Parámetros!$C$15)/(1-F594),0)</f>
        <v>131</v>
      </c>
      <c r="J594" s="13" t="n">
        <f aca="false">MAX(ROUNDUP((E594+Parámetros!$B$8)/(1-F594),0),Parámetros!$B$7)</f>
        <v>299</v>
      </c>
      <c r="K594" s="13" t="n">
        <f aca="false">IF(G594&lt;Parámetros!$B$13,G594,IF(H594&lt;Parámetros!$B$14,H594,IF(I594&lt;Parámetros!$B$15,I594,J594)))</f>
        <v>123</v>
      </c>
      <c r="L594" s="12"/>
      <c r="M594" s="12"/>
      <c r="N594" s="13" t="n">
        <f aca="false">IF(AND(ISNUMBER(M594),M594-Parámetros!$B$6&gt;=K594),M594-Parámetros!$B$6,K594)</f>
        <v>123</v>
      </c>
      <c r="O594" s="3" t="str">
        <f aca="false">IF(ISNUMBER(M594),N594/M594-1,"")</f>
        <v/>
      </c>
      <c r="P594" s="13" t="n">
        <f aca="false">VLOOKUP(N594,Parámetros!$A$13:$C$16,3,TRUE())</f>
        <v>30</v>
      </c>
      <c r="Q594" s="13" t="n">
        <f aca="false">IF(N594&gt;=Parámetros!$B$7,Parámetros!$B$8,0)</f>
        <v>0</v>
      </c>
      <c r="R594" s="13" t="n">
        <f aca="false">N594*(1-F594)-P594-Q594</f>
        <v>75.78</v>
      </c>
      <c r="S594" s="13" t="n">
        <f aca="false">R594-E594</f>
        <v>0.200000000000003</v>
      </c>
    </row>
    <row r="595" customFormat="false" ht="15" hidden="false" customHeight="false" outlineLevel="0" collapsed="false">
      <c r="A595" s="8" t="s">
        <v>6362</v>
      </c>
      <c r="B595" s="10" t="str">
        <f aca="false">'Layout Mercado Libre'!C595</f>
        <v>Incresina Duo 12.5 mg/850 mg 56 Tabletas</v>
      </c>
      <c r="C595" s="10" t="str">
        <f aca="false">IFERROR(LEFT('Layout Mercado Libre'!E595,FIND(" &gt; ",'Layout Mercado Libre'!E595)-1),"")</f>
        <v>Salud y Equipamiento Médico</v>
      </c>
      <c r="D595" s="12" t="n">
        <v>957.25</v>
      </c>
      <c r="E595" s="13" t="n">
        <f aca="false">D595+Parámetros!$B$5</f>
        <v>961.25</v>
      </c>
      <c r="F595" s="3" t="n">
        <f aca="false">IF(C595="",Parámetros!$B$9,IFERROR(VLOOKUP(C595,Parámetros!$A$20:$B$23,2,FALSE()),Parámetros!$B$9))</f>
        <v>0.14</v>
      </c>
      <c r="G595" s="13" t="n">
        <f aca="false">ROUNDUP((E595+Parámetros!$C$13)/(1-F595),0)</f>
        <v>1147</v>
      </c>
      <c r="H595" s="13" t="n">
        <f aca="false">ROUNDUP((E595+Parámetros!$C$14)/(1-F595),0)</f>
        <v>1153</v>
      </c>
      <c r="I595" s="13" t="n">
        <f aca="false">ROUNDUP((E595+Parámetros!$C$15)/(1-F595),0)</f>
        <v>1161</v>
      </c>
      <c r="J595" s="13" t="n">
        <f aca="false">MAX(ROUNDUP((E595+Parámetros!$B$8)/(1-F595),0),Parámetros!$B$7)</f>
        <v>1118</v>
      </c>
      <c r="K595" s="13" t="n">
        <f aca="false">IF(G595&lt;Parámetros!$B$13,G595,IF(H595&lt;Parámetros!$B$14,H595,IF(I595&lt;Parámetros!$B$15,I595,J595)))</f>
        <v>1118</v>
      </c>
      <c r="L595" s="12"/>
      <c r="M595" s="12"/>
      <c r="N595" s="13" t="n">
        <f aca="false">IF(AND(ISNUMBER(M595),M595-Parámetros!$B$6&gt;=K595),M595-Parámetros!$B$6,K595)</f>
        <v>1118</v>
      </c>
      <c r="O595" s="3" t="str">
        <f aca="false">IF(ISNUMBER(M595),N595/M595-1,"")</f>
        <v/>
      </c>
      <c r="P595" s="13" t="n">
        <f aca="false">VLOOKUP(N595,Parámetros!$A$13:$C$16,3,TRUE())</f>
        <v>0</v>
      </c>
      <c r="Q595" s="13" t="n">
        <f aca="false">IF(N595&gt;=Parámetros!$B$7,Parámetros!$B$8,0)</f>
        <v>0</v>
      </c>
      <c r="R595" s="13" t="n">
        <f aca="false">N595*(1-F595)-P595-Q595</f>
        <v>961.48</v>
      </c>
      <c r="S595" s="13" t="n">
        <f aca="false">R595-E595</f>
        <v>0.230000000000018</v>
      </c>
    </row>
    <row r="596" customFormat="false" ht="15" hidden="false" customHeight="false" outlineLevel="0" collapsed="false">
      <c r="A596" s="8" t="s">
        <v>6374</v>
      </c>
      <c r="B596" s="10" t="str">
        <f aca="false">'Layout Mercado Libre'!C596</f>
        <v>Pasta Adhesiva Fixodent Fresh para Dentadura 40 ml</v>
      </c>
      <c r="C596" s="10" t="str">
        <f aca="false">IFERROR(LEFT('Layout Mercado Libre'!E596,FIND(" &gt; ",'Layout Mercado Libre'!E596)-1),"")</f>
        <v>Belleza y Cuidado Personal</v>
      </c>
      <c r="D596" s="12" t="n">
        <v>76.9</v>
      </c>
      <c r="E596" s="13" t="n">
        <f aca="false">D596+Parámetros!$B$5</f>
        <v>80.9</v>
      </c>
      <c r="F596" s="3" t="n">
        <f aca="false">IF(C596="",Parámetros!$B$9,IFERROR(VLOOKUP(C596,Parámetros!$A$20:$B$23,2,FALSE()),Parámetros!$B$9))</f>
        <v>0.14</v>
      </c>
      <c r="G596" s="13" t="n">
        <f aca="false">ROUNDUP((E596+Parámetros!$C$13)/(1-F596),0)</f>
        <v>124</v>
      </c>
      <c r="H596" s="13" t="n">
        <f aca="false">ROUNDUP((E596+Parámetros!$C$14)/(1-F596),0)</f>
        <v>129</v>
      </c>
      <c r="I596" s="13" t="n">
        <f aca="false">ROUNDUP((E596+Parámetros!$C$15)/(1-F596),0)</f>
        <v>138</v>
      </c>
      <c r="J596" s="13" t="n">
        <f aca="false">MAX(ROUNDUP((E596+Parámetros!$B$8)/(1-F596),0),Parámetros!$B$7)</f>
        <v>299</v>
      </c>
      <c r="K596" s="13" t="n">
        <f aca="false">IF(G596&lt;Parámetros!$B$13,G596,IF(H596&lt;Parámetros!$B$14,H596,IF(I596&lt;Parámetros!$B$15,I596,J596)))</f>
        <v>129</v>
      </c>
      <c r="L596" s="12"/>
      <c r="M596" s="12"/>
      <c r="N596" s="13" t="n">
        <f aca="false">IF(AND(ISNUMBER(M596),M596-Parámetros!$B$6&gt;=K596),M596-Parámetros!$B$6,K596)</f>
        <v>129</v>
      </c>
      <c r="O596" s="3" t="str">
        <f aca="false">IF(ISNUMBER(M596),N596/M596-1,"")</f>
        <v/>
      </c>
      <c r="P596" s="13" t="n">
        <f aca="false">VLOOKUP(N596,Parámetros!$A$13:$C$16,3,TRUE())</f>
        <v>30</v>
      </c>
      <c r="Q596" s="13" t="n">
        <f aca="false">IF(N596&gt;=Parámetros!$B$7,Parámetros!$B$8,0)</f>
        <v>0</v>
      </c>
      <c r="R596" s="13" t="n">
        <f aca="false">N596*(1-F596)-P596-Q596</f>
        <v>80.94</v>
      </c>
      <c r="S596" s="13" t="n">
        <f aca="false">R596-E596</f>
        <v>0.039999999999992</v>
      </c>
    </row>
    <row r="597" customFormat="false" ht="15" hidden="false" customHeight="false" outlineLevel="0" collapsed="false">
      <c r="A597" s="8" t="s">
        <v>6382</v>
      </c>
      <c r="B597" s="10" t="str">
        <f aca="false">'Layout Mercado Libre'!C597</f>
        <v>Dabex Metformina 850 mg 30 Tabletas</v>
      </c>
      <c r="C597" s="10" t="str">
        <f aca="false">IFERROR(LEFT('Layout Mercado Libre'!E597,FIND(" &gt; ",'Layout Mercado Libre'!E597)-1),"")</f>
        <v>Salud y Equipamiento Médico</v>
      </c>
      <c r="D597" s="12" t="n">
        <v>270.06</v>
      </c>
      <c r="E597" s="13" t="n">
        <f aca="false">D597+Parámetros!$B$5</f>
        <v>274.06</v>
      </c>
      <c r="F597" s="3" t="n">
        <f aca="false">IF(C597="",Parámetros!$B$9,IFERROR(VLOOKUP(C597,Parámetros!$A$20:$B$23,2,FALSE()),Parámetros!$B$9))</f>
        <v>0.14</v>
      </c>
      <c r="G597" s="13" t="n">
        <f aca="false">ROUNDUP((E597+Parámetros!$C$13)/(1-F597),0)</f>
        <v>348</v>
      </c>
      <c r="H597" s="13" t="n">
        <f aca="false">ROUNDUP((E597+Parámetros!$C$14)/(1-F597),0)</f>
        <v>354</v>
      </c>
      <c r="I597" s="13" t="n">
        <f aca="false">ROUNDUP((E597+Parámetros!$C$15)/(1-F597),0)</f>
        <v>362</v>
      </c>
      <c r="J597" s="13" t="n">
        <f aca="false">MAX(ROUNDUP((E597+Parámetros!$B$8)/(1-F597),0),Parámetros!$B$7)</f>
        <v>319</v>
      </c>
      <c r="K597" s="13" t="n">
        <f aca="false">IF(G597&lt;Parámetros!$B$13,G597,IF(H597&lt;Parámetros!$B$14,H597,IF(I597&lt;Parámetros!$B$15,I597,J597)))</f>
        <v>319</v>
      </c>
      <c r="L597" s="12"/>
      <c r="M597" s="12"/>
      <c r="N597" s="13" t="n">
        <f aca="false">IF(AND(ISNUMBER(M597),M597-Parámetros!$B$6&gt;=K597),M597-Parámetros!$B$6,K597)</f>
        <v>319</v>
      </c>
      <c r="O597" s="3" t="str">
        <f aca="false">IF(ISNUMBER(M597),N597/M597-1,"")</f>
        <v/>
      </c>
      <c r="P597" s="13" t="n">
        <f aca="false">VLOOKUP(N597,Parámetros!$A$13:$C$16,3,TRUE())</f>
        <v>0</v>
      </c>
      <c r="Q597" s="13" t="n">
        <f aca="false">IF(N597&gt;=Parámetros!$B$7,Parámetros!$B$8,0)</f>
        <v>0</v>
      </c>
      <c r="R597" s="13" t="n">
        <f aca="false">N597*(1-F597)-P597-Q597</f>
        <v>274.34</v>
      </c>
      <c r="S597" s="13" t="n">
        <f aca="false">R597-E597</f>
        <v>0.279999999999973</v>
      </c>
    </row>
    <row r="598" customFormat="false" ht="15" hidden="false" customHeight="false" outlineLevel="0" collapsed="false">
      <c r="A598" s="8" t="s">
        <v>6391</v>
      </c>
      <c r="B598" s="10" t="str">
        <f aca="false">'Layout Mercado Libre'!C598</f>
        <v>Hepa-Merz Granulado 3 g L-Ornitina L-Aspartato 30 Sobres</v>
      </c>
      <c r="C598" s="10" t="str">
        <f aca="false">IFERROR(LEFT('Layout Mercado Libre'!E598,FIND(" &gt; ",'Layout Mercado Libre'!E598)-1),"")</f>
        <v>Salud y Equipamiento Médico</v>
      </c>
      <c r="D598" s="12" t="n">
        <v>818.08</v>
      </c>
      <c r="E598" s="13" t="n">
        <f aca="false">D598+Parámetros!$B$5</f>
        <v>822.08</v>
      </c>
      <c r="F598" s="3" t="n">
        <f aca="false">IF(C598="",Parámetros!$B$9,IFERROR(VLOOKUP(C598,Parámetros!$A$20:$B$23,2,FALSE()),Parámetros!$B$9))</f>
        <v>0.14</v>
      </c>
      <c r="G598" s="13" t="n">
        <f aca="false">ROUNDUP((E598+Parámetros!$C$13)/(1-F598),0)</f>
        <v>985</v>
      </c>
      <c r="H598" s="13" t="n">
        <f aca="false">ROUNDUP((E598+Parámetros!$C$14)/(1-F598),0)</f>
        <v>991</v>
      </c>
      <c r="I598" s="13" t="n">
        <f aca="false">ROUNDUP((E598+Parámetros!$C$15)/(1-F598),0)</f>
        <v>999</v>
      </c>
      <c r="J598" s="13" t="n">
        <f aca="false">MAX(ROUNDUP((E598+Parámetros!$B$8)/(1-F598),0),Parámetros!$B$7)</f>
        <v>956</v>
      </c>
      <c r="K598" s="13" t="n">
        <f aca="false">IF(G598&lt;Parámetros!$B$13,G598,IF(H598&lt;Parámetros!$B$14,H598,IF(I598&lt;Parámetros!$B$15,I598,J598)))</f>
        <v>956</v>
      </c>
      <c r="L598" s="12"/>
      <c r="M598" s="12"/>
      <c r="N598" s="13" t="n">
        <f aca="false">IF(AND(ISNUMBER(M598),M598-Parámetros!$B$6&gt;=K598),M598-Parámetros!$B$6,K598)</f>
        <v>956</v>
      </c>
      <c r="O598" s="3" t="str">
        <f aca="false">IF(ISNUMBER(M598),N598/M598-1,"")</f>
        <v/>
      </c>
      <c r="P598" s="13" t="n">
        <f aca="false">VLOOKUP(N598,Parámetros!$A$13:$C$16,3,TRUE())</f>
        <v>0</v>
      </c>
      <c r="Q598" s="13" t="n">
        <f aca="false">IF(N598&gt;=Parámetros!$B$7,Parámetros!$B$8,0)</f>
        <v>0</v>
      </c>
      <c r="R598" s="13" t="n">
        <f aca="false">N598*(1-F598)-P598-Q598</f>
        <v>822.16</v>
      </c>
      <c r="S598" s="13" t="n">
        <f aca="false">R598-E598</f>
        <v>0.0799999999999272</v>
      </c>
    </row>
    <row r="599" customFormat="false" ht="15" hidden="false" customHeight="false" outlineLevel="0" collapsed="false">
      <c r="A599" s="8" t="s">
        <v>6403</v>
      </c>
      <c r="B599" s="10" t="str">
        <f aca="false">'Layout Mercado Libre'!C599</f>
        <v>Pañal para Adulto Tena Slip Nocturno Talla G 8 Piezas</v>
      </c>
      <c r="C599" s="10" t="str">
        <f aca="false">IFERROR(LEFT('Layout Mercado Libre'!E599,FIND(" &gt; ",'Layout Mercado Libre'!E599)-1),"")</f>
        <v>Salud y Equipamiento Médico</v>
      </c>
      <c r="D599" s="12" t="n">
        <v>127.925</v>
      </c>
      <c r="E599" s="13" t="n">
        <f aca="false">D599+Parámetros!$B$5</f>
        <v>131.925</v>
      </c>
      <c r="F599" s="3" t="n">
        <f aca="false">IF(C599="",Parámetros!$B$9,IFERROR(VLOOKUP(C599,Parámetros!$A$20:$B$23,2,FALSE()),Parámetros!$B$9))</f>
        <v>0.14</v>
      </c>
      <c r="G599" s="13" t="n">
        <f aca="false">ROUNDUP((E599+Parámetros!$C$13)/(1-F599),0)</f>
        <v>183</v>
      </c>
      <c r="H599" s="13" t="n">
        <f aca="false">ROUNDUP((E599+Parámetros!$C$14)/(1-F599),0)</f>
        <v>189</v>
      </c>
      <c r="I599" s="13" t="n">
        <f aca="false">ROUNDUP((E599+Parámetros!$C$15)/(1-F599),0)</f>
        <v>197</v>
      </c>
      <c r="J599" s="13" t="n">
        <f aca="false">MAX(ROUNDUP((E599+Parámetros!$B$8)/(1-F599),0),Parámetros!$B$7)</f>
        <v>299</v>
      </c>
      <c r="K599" s="13" t="n">
        <f aca="false">IF(G599&lt;Parámetros!$B$13,G599,IF(H599&lt;Parámetros!$B$14,H599,IF(I599&lt;Parámetros!$B$15,I599,J599)))</f>
        <v>197</v>
      </c>
      <c r="L599" s="12"/>
      <c r="M599" s="12"/>
      <c r="N599" s="13" t="n">
        <f aca="false">IF(AND(ISNUMBER(M599),M599-Parámetros!$B$6&gt;=K599),M599-Parámetros!$B$6,K599)</f>
        <v>197</v>
      </c>
      <c r="O599" s="3" t="str">
        <f aca="false">IF(ISNUMBER(M599),N599/M599-1,"")</f>
        <v/>
      </c>
      <c r="P599" s="13" t="n">
        <f aca="false">VLOOKUP(N599,Parámetros!$A$13:$C$16,3,TRUE())</f>
        <v>37</v>
      </c>
      <c r="Q599" s="13" t="n">
        <f aca="false">IF(N599&gt;=Parámetros!$B$7,Parámetros!$B$8,0)</f>
        <v>0</v>
      </c>
      <c r="R599" s="13" t="n">
        <f aca="false">N599*(1-F599)-P599-Q599</f>
        <v>132.42</v>
      </c>
      <c r="S599" s="13" t="n">
        <f aca="false">R599-E599</f>
        <v>0.494999999999976</v>
      </c>
    </row>
    <row r="600" customFormat="false" ht="15" hidden="false" customHeight="false" outlineLevel="0" collapsed="false">
      <c r="A600" s="8" t="s">
        <v>6412</v>
      </c>
      <c r="B600" s="10" t="str">
        <f aca="false">'Layout Mercado Libre'!C600</f>
        <v>Alcohol Etílico Dibar 96° 125 ml Caja con 48 Piezas</v>
      </c>
      <c r="C600" s="10" t="str">
        <f aca="false">IFERROR(LEFT('Layout Mercado Libre'!E600,FIND(" &gt; ",'Layout Mercado Libre'!E600)-1),"")</f>
        <v>Salud y Equipamiento Médico</v>
      </c>
      <c r="D600" s="12" t="n">
        <v>320.12</v>
      </c>
      <c r="E600" s="13" t="n">
        <f aca="false">D600+Parámetros!$B$5</f>
        <v>324.12</v>
      </c>
      <c r="F600" s="3" t="n">
        <f aca="false">IF(C600="",Parámetros!$B$9,IFERROR(VLOOKUP(C600,Parámetros!$A$20:$B$23,2,FALSE()),Parámetros!$B$9))</f>
        <v>0.14</v>
      </c>
      <c r="G600" s="13" t="n">
        <f aca="false">ROUNDUP((E600+Parámetros!$C$13)/(1-F600),0)</f>
        <v>406</v>
      </c>
      <c r="H600" s="13" t="n">
        <f aca="false">ROUNDUP((E600+Parámetros!$C$14)/(1-F600),0)</f>
        <v>412</v>
      </c>
      <c r="I600" s="13" t="n">
        <f aca="false">ROUNDUP((E600+Parámetros!$C$15)/(1-F600),0)</f>
        <v>420</v>
      </c>
      <c r="J600" s="13" t="n">
        <f aca="false">MAX(ROUNDUP((E600+Parámetros!$B$8)/(1-F600),0),Parámetros!$B$7)</f>
        <v>377</v>
      </c>
      <c r="K600" s="13" t="n">
        <f aca="false">IF(G600&lt;Parámetros!$B$13,G600,IF(H600&lt;Parámetros!$B$14,H600,IF(I600&lt;Parámetros!$B$15,I600,J600)))</f>
        <v>377</v>
      </c>
      <c r="L600" s="12"/>
      <c r="M600" s="12"/>
      <c r="N600" s="13" t="n">
        <f aca="false">IF(AND(ISNUMBER(M600),M600-Parámetros!$B$6&gt;=K600),M600-Parámetros!$B$6,K600)</f>
        <v>377</v>
      </c>
      <c r="O600" s="3" t="str">
        <f aca="false">IF(ISNUMBER(M600),N600/M600-1,"")</f>
        <v/>
      </c>
      <c r="P600" s="13" t="n">
        <f aca="false">VLOOKUP(N600,Parámetros!$A$13:$C$16,3,TRUE())</f>
        <v>0</v>
      </c>
      <c r="Q600" s="13" t="n">
        <f aca="false">IF(N600&gt;=Parámetros!$B$7,Parámetros!$B$8,0)</f>
        <v>0</v>
      </c>
      <c r="R600" s="13" t="n">
        <f aca="false">N600*(1-F600)-P600-Q600</f>
        <v>324.22</v>
      </c>
      <c r="S600" s="13" t="n">
        <f aca="false">R600-E600</f>
        <v>0.0999999999999659</v>
      </c>
    </row>
    <row r="601" customFormat="false" ht="15" hidden="false" customHeight="false" outlineLevel="0" collapsed="false">
      <c r="A601" s="8" t="s">
        <v>6421</v>
      </c>
      <c r="B601" s="10" t="str">
        <f aca="false">'Layout Mercado Libre'!C601</f>
        <v>Pañal para Adulto Tena Slip Comfort Talla G 10 Piezas</v>
      </c>
      <c r="C601" s="10" t="str">
        <f aca="false">IFERROR(LEFT('Layout Mercado Libre'!E601,FIND(" &gt; ",'Layout Mercado Libre'!E601)-1),"")</f>
        <v>Salud y Equipamiento Médico</v>
      </c>
      <c r="D601" s="12" t="n">
        <v>106.1596</v>
      </c>
      <c r="E601" s="13" t="n">
        <f aca="false">D601+Parámetros!$B$5</f>
        <v>110.1596</v>
      </c>
      <c r="F601" s="3" t="n">
        <f aca="false">IF(C601="",Parámetros!$B$9,IFERROR(VLOOKUP(C601,Parámetros!$A$20:$B$23,2,FALSE()),Parámetros!$B$9))</f>
        <v>0.14</v>
      </c>
      <c r="G601" s="13" t="n">
        <f aca="false">ROUNDUP((E601+Parámetros!$C$13)/(1-F601),0)</f>
        <v>158</v>
      </c>
      <c r="H601" s="13" t="n">
        <f aca="false">ROUNDUP((E601+Parámetros!$C$14)/(1-F601),0)</f>
        <v>163</v>
      </c>
      <c r="I601" s="13" t="n">
        <f aca="false">ROUNDUP((E601+Parámetros!$C$15)/(1-F601),0)</f>
        <v>172</v>
      </c>
      <c r="J601" s="13" t="n">
        <f aca="false">MAX(ROUNDUP((E601+Parámetros!$B$8)/(1-F601),0),Parámetros!$B$7)</f>
        <v>299</v>
      </c>
      <c r="K601" s="13" t="n">
        <f aca="false">IF(G601&lt;Parámetros!$B$13,G601,IF(H601&lt;Parámetros!$B$14,H601,IF(I601&lt;Parámetros!$B$15,I601,J601)))</f>
        <v>172</v>
      </c>
      <c r="L601" s="12"/>
      <c r="M601" s="12"/>
      <c r="N601" s="13" t="n">
        <f aca="false">IF(AND(ISNUMBER(M601),M601-Parámetros!$B$6&gt;=K601),M601-Parámetros!$B$6,K601)</f>
        <v>172</v>
      </c>
      <c r="O601" s="3" t="str">
        <f aca="false">IF(ISNUMBER(M601),N601/M601-1,"")</f>
        <v/>
      </c>
      <c r="P601" s="13" t="n">
        <f aca="false">VLOOKUP(N601,Parámetros!$A$13:$C$16,3,TRUE())</f>
        <v>37</v>
      </c>
      <c r="Q601" s="13" t="n">
        <f aca="false">IF(N601&gt;=Parámetros!$B$7,Parámetros!$B$8,0)</f>
        <v>0</v>
      </c>
      <c r="R601" s="13" t="n">
        <f aca="false">N601*(1-F601)-P601-Q601</f>
        <v>110.92</v>
      </c>
      <c r="S601" s="13" t="n">
        <f aca="false">R601-E601</f>
        <v>0.76039999999999</v>
      </c>
    </row>
    <row r="602" customFormat="false" ht="15" hidden="false" customHeight="false" outlineLevel="0" collapsed="false">
      <c r="A602" s="8" t="s">
        <v>6429</v>
      </c>
      <c r="B602" s="10" t="str">
        <f aca="false">'Layout Mercado Libre'!C602</f>
        <v>Ceftriaxona 1 g Solución Inyectable Bruluagsa</v>
      </c>
      <c r="C602" s="10" t="str">
        <f aca="false">IFERROR(LEFT('Layout Mercado Libre'!E602,FIND(" &gt; ",'Layout Mercado Libre'!E602)-1),"")</f>
        <v>Salud y Equipamiento Médico</v>
      </c>
      <c r="D602" s="12" t="n">
        <v>14.47</v>
      </c>
      <c r="E602" s="13" t="n">
        <f aca="false">D602+Parámetros!$B$5</f>
        <v>18.47</v>
      </c>
      <c r="F602" s="3" t="n">
        <f aca="false">IF(C602="",Parámetros!$B$9,IFERROR(VLOOKUP(C602,Parámetros!$A$20:$B$23,2,FALSE()),Parámetros!$B$9))</f>
        <v>0.14</v>
      </c>
      <c r="G602" s="13" t="n">
        <f aca="false">ROUNDUP((E602+Parámetros!$C$13)/(1-F602),0)</f>
        <v>51</v>
      </c>
      <c r="H602" s="13" t="n">
        <f aca="false">ROUNDUP((E602+Parámetros!$C$14)/(1-F602),0)</f>
        <v>57</v>
      </c>
      <c r="I602" s="13" t="n">
        <f aca="false">ROUNDUP((E602+Parámetros!$C$15)/(1-F602),0)</f>
        <v>65</v>
      </c>
      <c r="J602" s="13" t="n">
        <f aca="false">MAX(ROUNDUP((E602+Parámetros!$B$8)/(1-F602),0),Parámetros!$B$7)</f>
        <v>299</v>
      </c>
      <c r="K602" s="13" t="n">
        <f aca="false">IF(G602&lt;Parámetros!$B$13,G602,IF(H602&lt;Parámetros!$B$14,H602,IF(I602&lt;Parámetros!$B$15,I602,J602)))</f>
        <v>51</v>
      </c>
      <c r="L602" s="12"/>
      <c r="M602" s="12"/>
      <c r="N602" s="13" t="n">
        <f aca="false">IF(AND(ISNUMBER(M602),M602-Parámetros!$B$6&gt;=K602),M602-Parámetros!$B$6,K602)</f>
        <v>51</v>
      </c>
      <c r="O602" s="3" t="str">
        <f aca="false">IF(ISNUMBER(M602),N602/M602-1,"")</f>
        <v/>
      </c>
      <c r="P602" s="13" t="n">
        <f aca="false">VLOOKUP(N602,Parámetros!$A$13:$C$16,3,TRUE())</f>
        <v>25</v>
      </c>
      <c r="Q602" s="13" t="n">
        <f aca="false">IF(N602&gt;=Parámetros!$B$7,Parámetros!$B$8,0)</f>
        <v>0</v>
      </c>
      <c r="R602" s="13" t="n">
        <f aca="false">N602*(1-F602)-P602-Q602</f>
        <v>18.86</v>
      </c>
      <c r="S602" s="13" t="n">
        <f aca="false">R602-E602</f>
        <v>0.390000000000001</v>
      </c>
    </row>
    <row r="603" customFormat="false" ht="15" hidden="false" customHeight="false" outlineLevel="0" collapsed="false">
      <c r="A603" s="8" t="s">
        <v>6442</v>
      </c>
      <c r="B603" s="10" t="str">
        <f aca="false">'Layout Mercado Libre'!C603</f>
        <v>Topron Nifuroxazida Suspensión 4.4 g/100 ml 120 ml</v>
      </c>
      <c r="C603" s="10" t="str">
        <f aca="false">IFERROR(LEFT('Layout Mercado Libre'!E603,FIND(" &gt; ",'Layout Mercado Libre'!E603)-1),"")</f>
        <v>Salud y Equipamiento Médico</v>
      </c>
      <c r="D603" s="12" t="n">
        <v>201.3</v>
      </c>
      <c r="E603" s="13" t="n">
        <f aca="false">D603+Parámetros!$B$5</f>
        <v>205.3</v>
      </c>
      <c r="F603" s="3" t="n">
        <f aca="false">IF(C603="",Parámetros!$B$9,IFERROR(VLOOKUP(C603,Parámetros!$A$20:$B$23,2,FALSE()),Parámetros!$B$9))</f>
        <v>0.14</v>
      </c>
      <c r="G603" s="13" t="n">
        <f aca="false">ROUNDUP((E603+Parámetros!$C$13)/(1-F603),0)</f>
        <v>268</v>
      </c>
      <c r="H603" s="13" t="n">
        <f aca="false">ROUNDUP((E603+Parámetros!$C$14)/(1-F603),0)</f>
        <v>274</v>
      </c>
      <c r="I603" s="13" t="n">
        <f aca="false">ROUNDUP((E603+Parámetros!$C$15)/(1-F603),0)</f>
        <v>282</v>
      </c>
      <c r="J603" s="13" t="n">
        <f aca="false">MAX(ROUNDUP((E603+Parámetros!$B$8)/(1-F603),0),Parámetros!$B$7)</f>
        <v>299</v>
      </c>
      <c r="K603" s="13" t="n">
        <f aca="false">IF(G603&lt;Parámetros!$B$13,G603,IF(H603&lt;Parámetros!$B$14,H603,IF(I603&lt;Parámetros!$B$15,I603,J603)))</f>
        <v>282</v>
      </c>
      <c r="L603" s="12"/>
      <c r="M603" s="12"/>
      <c r="N603" s="13" t="n">
        <f aca="false">IF(AND(ISNUMBER(M603),M603-Parámetros!$B$6&gt;=K603),M603-Parámetros!$B$6,K603)</f>
        <v>282</v>
      </c>
      <c r="O603" s="3" t="str">
        <f aca="false">IF(ISNUMBER(M603),N603/M603-1,"")</f>
        <v/>
      </c>
      <c r="P603" s="13" t="n">
        <f aca="false">VLOOKUP(N603,Parámetros!$A$13:$C$16,3,TRUE())</f>
        <v>37</v>
      </c>
      <c r="Q603" s="13" t="n">
        <f aca="false">IF(N603&gt;=Parámetros!$B$7,Parámetros!$B$8,0)</f>
        <v>0</v>
      </c>
      <c r="R603" s="13" t="n">
        <f aca="false">N603*(1-F603)-P603-Q603</f>
        <v>205.52</v>
      </c>
      <c r="S603" s="13" t="n">
        <f aca="false">R603-E603</f>
        <v>0.219999999999999</v>
      </c>
    </row>
    <row r="604" customFormat="false" ht="15" hidden="false" customHeight="false" outlineLevel="0" collapsed="false">
      <c r="A604" s="8" t="s">
        <v>6456</v>
      </c>
      <c r="B604" s="10" t="str">
        <f aca="false">'Layout Mercado Libre'!C604</f>
        <v>Histiacil Fam Infantil Jarabe Sabor Fresa 140 ml</v>
      </c>
      <c r="C604" s="10" t="str">
        <f aca="false">IFERROR(LEFT('Layout Mercado Libre'!E604,FIND(" &gt; ",'Layout Mercado Libre'!E604)-1),"")</f>
        <v>Salud y Equipamiento Médico</v>
      </c>
      <c r="D604" s="12" t="n">
        <v>122.26</v>
      </c>
      <c r="E604" s="13" t="n">
        <f aca="false">D604+Parámetros!$B$5</f>
        <v>126.26</v>
      </c>
      <c r="F604" s="3" t="n">
        <f aca="false">IF(C604="",Parámetros!$B$9,IFERROR(VLOOKUP(C604,Parámetros!$A$20:$B$23,2,FALSE()),Parámetros!$B$9))</f>
        <v>0.14</v>
      </c>
      <c r="G604" s="13" t="n">
        <f aca="false">ROUNDUP((E604+Parámetros!$C$13)/(1-F604),0)</f>
        <v>176</v>
      </c>
      <c r="H604" s="13" t="n">
        <f aca="false">ROUNDUP((E604+Parámetros!$C$14)/(1-F604),0)</f>
        <v>182</v>
      </c>
      <c r="I604" s="13" t="n">
        <f aca="false">ROUNDUP((E604+Parámetros!$C$15)/(1-F604),0)</f>
        <v>190</v>
      </c>
      <c r="J604" s="13" t="n">
        <f aca="false">MAX(ROUNDUP((E604+Parámetros!$B$8)/(1-F604),0),Parámetros!$B$7)</f>
        <v>299</v>
      </c>
      <c r="K604" s="13" t="n">
        <f aca="false">IF(G604&lt;Parámetros!$B$13,G604,IF(H604&lt;Parámetros!$B$14,H604,IF(I604&lt;Parámetros!$B$15,I604,J604)))</f>
        <v>190</v>
      </c>
      <c r="L604" s="12"/>
      <c r="M604" s="12"/>
      <c r="N604" s="13" t="n">
        <f aca="false">IF(AND(ISNUMBER(M604),M604-Parámetros!$B$6&gt;=K604),M604-Parámetros!$B$6,K604)</f>
        <v>190</v>
      </c>
      <c r="O604" s="3" t="str">
        <f aca="false">IF(ISNUMBER(M604),N604/M604-1,"")</f>
        <v/>
      </c>
      <c r="P604" s="13" t="n">
        <f aca="false">VLOOKUP(N604,Parámetros!$A$13:$C$16,3,TRUE())</f>
        <v>37</v>
      </c>
      <c r="Q604" s="13" t="n">
        <f aca="false">IF(N604&gt;=Parámetros!$B$7,Parámetros!$B$8,0)</f>
        <v>0</v>
      </c>
      <c r="R604" s="13" t="n">
        <f aca="false">N604*(1-F604)-P604-Q604</f>
        <v>126.4</v>
      </c>
      <c r="S604" s="13" t="n">
        <f aca="false">R604-E604</f>
        <v>0.140000000000001</v>
      </c>
    </row>
    <row r="605" customFormat="false" ht="15" hidden="false" customHeight="false" outlineLevel="0" collapsed="false">
      <c r="A605" s="8" t="s">
        <v>6471</v>
      </c>
      <c r="B605" s="10" t="str">
        <f aca="false">'Layout Mercado Libre'!C605</f>
        <v>Brillantina Palmolive Líquida con Aceite de Oliva 52 ml</v>
      </c>
      <c r="C605" s="10" t="str">
        <f aca="false">IFERROR(LEFT('Layout Mercado Libre'!E605,FIND(" &gt; ",'Layout Mercado Libre'!E605)-1),"")</f>
        <v>Belleza y Cuidado Personal</v>
      </c>
      <c r="D605" s="12" t="n">
        <v>27.61</v>
      </c>
      <c r="E605" s="13" t="n">
        <f aca="false">D605+Parámetros!$B$5</f>
        <v>31.61</v>
      </c>
      <c r="F605" s="3" t="n">
        <f aca="false">IF(C605="",Parámetros!$B$9,IFERROR(VLOOKUP(C605,Parámetros!$A$20:$B$23,2,FALSE()),Parámetros!$B$9))</f>
        <v>0.14</v>
      </c>
      <c r="G605" s="13" t="n">
        <f aca="false">ROUNDUP((E605+Parámetros!$C$13)/(1-F605),0)</f>
        <v>66</v>
      </c>
      <c r="H605" s="13" t="n">
        <f aca="false">ROUNDUP((E605+Parámetros!$C$14)/(1-F605),0)</f>
        <v>72</v>
      </c>
      <c r="I605" s="13" t="n">
        <f aca="false">ROUNDUP((E605+Parámetros!$C$15)/(1-F605),0)</f>
        <v>80</v>
      </c>
      <c r="J605" s="13" t="n">
        <f aca="false">MAX(ROUNDUP((E605+Parámetros!$B$8)/(1-F605),0),Parámetros!$B$7)</f>
        <v>299</v>
      </c>
      <c r="K605" s="13" t="n">
        <f aca="false">IF(G605&lt;Parámetros!$B$13,G605,IF(H605&lt;Parámetros!$B$14,H605,IF(I605&lt;Parámetros!$B$15,I605,J605)))</f>
        <v>66</v>
      </c>
      <c r="L605" s="12"/>
      <c r="M605" s="12"/>
      <c r="N605" s="13" t="n">
        <f aca="false">IF(AND(ISNUMBER(M605),M605-Parámetros!$B$6&gt;=K605),M605-Parámetros!$B$6,K605)</f>
        <v>66</v>
      </c>
      <c r="O605" s="3" t="str">
        <f aca="false">IF(ISNUMBER(M605),N605/M605-1,"")</f>
        <v/>
      </c>
      <c r="P605" s="13" t="n">
        <f aca="false">VLOOKUP(N605,Parámetros!$A$13:$C$16,3,TRUE())</f>
        <v>25</v>
      </c>
      <c r="Q605" s="13" t="n">
        <f aca="false">IF(N605&gt;=Parámetros!$B$7,Parámetros!$B$8,0)</f>
        <v>0</v>
      </c>
      <c r="R605" s="13" t="n">
        <f aca="false">N605*(1-F605)-P605-Q605</f>
        <v>31.76</v>
      </c>
      <c r="S605" s="13" t="n">
        <f aca="false">R605-E605</f>
        <v>0.149999999999999</v>
      </c>
    </row>
    <row r="606" customFormat="false" ht="15" hidden="false" customHeight="false" outlineLevel="0" collapsed="false">
      <c r="A606" s="8" t="s">
        <v>6479</v>
      </c>
      <c r="B606" s="10" t="str">
        <f aca="false">'Layout Mercado Libre'!C606</f>
        <v>Pasta Lassar Andrómaco Óxido de Zinc 25% Tarro 30 g</v>
      </c>
      <c r="C606" s="10" t="str">
        <f aca="false">IFERROR(LEFT('Layout Mercado Libre'!E606,FIND(" &gt; ",'Layout Mercado Libre'!E606)-1),"")</f>
        <v>Salud y Equipamiento Médico</v>
      </c>
      <c r="D606" s="12" t="n">
        <v>22.5</v>
      </c>
      <c r="E606" s="13" t="n">
        <f aca="false">D606+Parámetros!$B$5</f>
        <v>26.5</v>
      </c>
      <c r="F606" s="3" t="n">
        <f aca="false">IF(C606="",Parámetros!$B$9,IFERROR(VLOOKUP(C606,Parámetros!$A$20:$B$23,2,FALSE()),Parámetros!$B$9))</f>
        <v>0.14</v>
      </c>
      <c r="G606" s="13" t="n">
        <f aca="false">ROUNDUP((E606+Parámetros!$C$13)/(1-F606),0)</f>
        <v>60</v>
      </c>
      <c r="H606" s="13" t="n">
        <f aca="false">ROUNDUP((E606+Parámetros!$C$14)/(1-F606),0)</f>
        <v>66</v>
      </c>
      <c r="I606" s="13" t="n">
        <f aca="false">ROUNDUP((E606+Parámetros!$C$15)/(1-F606),0)</f>
        <v>74</v>
      </c>
      <c r="J606" s="13" t="n">
        <f aca="false">MAX(ROUNDUP((E606+Parámetros!$B$8)/(1-F606),0),Parámetros!$B$7)</f>
        <v>299</v>
      </c>
      <c r="K606" s="13" t="n">
        <f aca="false">IF(G606&lt;Parámetros!$B$13,G606,IF(H606&lt;Parámetros!$B$14,H606,IF(I606&lt;Parámetros!$B$15,I606,J606)))</f>
        <v>60</v>
      </c>
      <c r="L606" s="12"/>
      <c r="M606" s="12"/>
      <c r="N606" s="13" t="n">
        <f aca="false">IF(AND(ISNUMBER(M606),M606-Parámetros!$B$6&gt;=K606),M606-Parámetros!$B$6,K606)</f>
        <v>60</v>
      </c>
      <c r="O606" s="3" t="str">
        <f aca="false">IF(ISNUMBER(M606),N606/M606-1,"")</f>
        <v/>
      </c>
      <c r="P606" s="13" t="n">
        <f aca="false">VLOOKUP(N606,Parámetros!$A$13:$C$16,3,TRUE())</f>
        <v>25</v>
      </c>
      <c r="Q606" s="13" t="n">
        <f aca="false">IF(N606&gt;=Parámetros!$B$7,Parámetros!$B$8,0)</f>
        <v>0</v>
      </c>
      <c r="R606" s="13" t="n">
        <f aca="false">N606*(1-F606)-P606-Q606</f>
        <v>26.6</v>
      </c>
      <c r="S606" s="13" t="n">
        <f aca="false">R606-E606</f>
        <v>0.100000000000001</v>
      </c>
    </row>
    <row r="607" customFormat="false" ht="15" hidden="false" customHeight="false" outlineLevel="0" collapsed="false">
      <c r="A607" s="8" t="s">
        <v>6491</v>
      </c>
      <c r="B607" s="10" t="str">
        <f aca="false">'Layout Mercado Libre'!C607</f>
        <v>Uroclasio NF Solución Citrato de Potasio 150 ml</v>
      </c>
      <c r="C607" s="10" t="str">
        <f aca="false">IFERROR(LEFT('Layout Mercado Libre'!E607,FIND(" &gt; ",'Layout Mercado Libre'!E607)-1),"")</f>
        <v>Salud y Equipamiento Médico</v>
      </c>
      <c r="D607" s="12" t="n">
        <v>441.44</v>
      </c>
      <c r="E607" s="13" t="n">
        <f aca="false">D607+Parámetros!$B$5</f>
        <v>445.44</v>
      </c>
      <c r="F607" s="3" t="n">
        <f aca="false">IF(C607="",Parámetros!$B$9,IFERROR(VLOOKUP(C607,Parámetros!$A$20:$B$23,2,FALSE()),Parámetros!$B$9))</f>
        <v>0.14</v>
      </c>
      <c r="G607" s="13" t="n">
        <f aca="false">ROUNDUP((E607+Parámetros!$C$13)/(1-F607),0)</f>
        <v>548</v>
      </c>
      <c r="H607" s="13" t="n">
        <f aca="false">ROUNDUP((E607+Parámetros!$C$14)/(1-F607),0)</f>
        <v>553</v>
      </c>
      <c r="I607" s="13" t="n">
        <f aca="false">ROUNDUP((E607+Parámetros!$C$15)/(1-F607),0)</f>
        <v>561</v>
      </c>
      <c r="J607" s="13" t="n">
        <f aca="false">MAX(ROUNDUP((E607+Parámetros!$B$8)/(1-F607),0),Parámetros!$B$7)</f>
        <v>518</v>
      </c>
      <c r="K607" s="13" t="n">
        <f aca="false">IF(G607&lt;Parámetros!$B$13,G607,IF(H607&lt;Parámetros!$B$14,H607,IF(I607&lt;Parámetros!$B$15,I607,J607)))</f>
        <v>518</v>
      </c>
      <c r="L607" s="12"/>
      <c r="M607" s="12"/>
      <c r="N607" s="13" t="n">
        <f aca="false">IF(AND(ISNUMBER(M607),M607-Parámetros!$B$6&gt;=K607),M607-Parámetros!$B$6,K607)</f>
        <v>518</v>
      </c>
      <c r="O607" s="3" t="str">
        <f aca="false">IF(ISNUMBER(M607),N607/M607-1,"")</f>
        <v/>
      </c>
      <c r="P607" s="13" t="n">
        <f aca="false">VLOOKUP(N607,Parámetros!$A$13:$C$16,3,TRUE())</f>
        <v>0</v>
      </c>
      <c r="Q607" s="13" t="n">
        <f aca="false">IF(N607&gt;=Parámetros!$B$7,Parámetros!$B$8,0)</f>
        <v>0</v>
      </c>
      <c r="R607" s="13" t="n">
        <f aca="false">N607*(1-F607)-P607-Q607</f>
        <v>445.48</v>
      </c>
      <c r="S607" s="13" t="n">
        <f aca="false">R607-E607</f>
        <v>0.0400000000000205</v>
      </c>
    </row>
    <row r="608" customFormat="false" ht="15" hidden="false" customHeight="false" outlineLevel="0" collapsed="false">
      <c r="A608" s="8" t="s">
        <v>6503</v>
      </c>
      <c r="B608" s="10" t="str">
        <f aca="false">'Layout Mercado Libre'!C608</f>
        <v>Desodorante en Aerosol Stefano Royal Hombre 159 ml</v>
      </c>
      <c r="C608" s="10" t="str">
        <f aca="false">IFERROR(LEFT('Layout Mercado Libre'!E608,FIND(" &gt; ",'Layout Mercado Libre'!E608)-1),"")</f>
        <v>Belleza y Cuidado Personal</v>
      </c>
      <c r="D608" s="12" t="n">
        <v>52.74</v>
      </c>
      <c r="E608" s="13" t="n">
        <f aca="false">D608+Parámetros!$B$5</f>
        <v>56.74</v>
      </c>
      <c r="F608" s="3" t="n">
        <f aca="false">IF(C608="",Parámetros!$B$9,IFERROR(VLOOKUP(C608,Parámetros!$A$20:$B$23,2,FALSE()),Parámetros!$B$9))</f>
        <v>0.14</v>
      </c>
      <c r="G608" s="13" t="n">
        <f aca="false">ROUNDUP((E608+Parámetros!$C$13)/(1-F608),0)</f>
        <v>96</v>
      </c>
      <c r="H608" s="13" t="n">
        <f aca="false">ROUNDUP((E608+Parámetros!$C$14)/(1-F608),0)</f>
        <v>101</v>
      </c>
      <c r="I608" s="13" t="n">
        <f aca="false">ROUNDUP((E608+Parámetros!$C$15)/(1-F608),0)</f>
        <v>109</v>
      </c>
      <c r="J608" s="13" t="n">
        <f aca="false">MAX(ROUNDUP((E608+Parámetros!$B$8)/(1-F608),0),Parámetros!$B$7)</f>
        <v>299</v>
      </c>
      <c r="K608" s="13" t="n">
        <f aca="false">IF(G608&lt;Parámetros!$B$13,G608,IF(H608&lt;Parámetros!$B$14,H608,IF(I608&lt;Parámetros!$B$15,I608,J608)))</f>
        <v>96</v>
      </c>
      <c r="L608" s="12"/>
      <c r="M608" s="12"/>
      <c r="N608" s="13" t="n">
        <f aca="false">IF(AND(ISNUMBER(M608),M608-Parámetros!$B$6&gt;=K608),M608-Parámetros!$B$6,K608)</f>
        <v>96</v>
      </c>
      <c r="O608" s="3" t="str">
        <f aca="false">IF(ISNUMBER(M608),N608/M608-1,"")</f>
        <v/>
      </c>
      <c r="P608" s="13" t="n">
        <f aca="false">VLOOKUP(N608,Parámetros!$A$13:$C$16,3,TRUE())</f>
        <v>25</v>
      </c>
      <c r="Q608" s="13" t="n">
        <f aca="false">IF(N608&gt;=Parámetros!$B$7,Parámetros!$B$8,0)</f>
        <v>0</v>
      </c>
      <c r="R608" s="13" t="n">
        <f aca="false">N608*(1-F608)-P608-Q608</f>
        <v>57.56</v>
      </c>
      <c r="S608" s="13" t="n">
        <f aca="false">R608-E608</f>
        <v>0.82</v>
      </c>
    </row>
    <row r="609" customFormat="false" ht="15" hidden="false" customHeight="false" outlineLevel="0" collapsed="false">
      <c r="A609" s="8" t="s">
        <v>6515</v>
      </c>
      <c r="B609" s="10" t="str">
        <f aca="false">'Layout Mercado Libre'!C609</f>
        <v>Troferit Flow Dropropizina/Ambroxol 30 mg/30 mg 15 Tabletas</v>
      </c>
      <c r="C609" s="10" t="str">
        <f aca="false">IFERROR(LEFT('Layout Mercado Libre'!E609,FIND(" &gt; ",'Layout Mercado Libre'!E609)-1),"")</f>
        <v>Salud y Equipamiento Médico</v>
      </c>
      <c r="D609" s="12" t="n">
        <v>202.83</v>
      </c>
      <c r="E609" s="13" t="n">
        <f aca="false">D609+Parámetros!$B$5</f>
        <v>206.83</v>
      </c>
      <c r="F609" s="3" t="n">
        <f aca="false">IF(C609="",Parámetros!$B$9,IFERROR(VLOOKUP(C609,Parámetros!$A$20:$B$23,2,FALSE()),Parámetros!$B$9))</f>
        <v>0.14</v>
      </c>
      <c r="G609" s="13" t="n">
        <f aca="false">ROUNDUP((E609+Parámetros!$C$13)/(1-F609),0)</f>
        <v>270</v>
      </c>
      <c r="H609" s="13" t="n">
        <f aca="false">ROUNDUP((E609+Parámetros!$C$14)/(1-F609),0)</f>
        <v>276</v>
      </c>
      <c r="I609" s="13" t="n">
        <f aca="false">ROUNDUP((E609+Parámetros!$C$15)/(1-F609),0)</f>
        <v>284</v>
      </c>
      <c r="J609" s="13" t="n">
        <f aca="false">MAX(ROUNDUP((E609+Parámetros!$B$8)/(1-F609),0),Parámetros!$B$7)</f>
        <v>299</v>
      </c>
      <c r="K609" s="13" t="n">
        <f aca="false">IF(G609&lt;Parámetros!$B$13,G609,IF(H609&lt;Parámetros!$B$14,H609,IF(I609&lt;Parámetros!$B$15,I609,J609)))</f>
        <v>284</v>
      </c>
      <c r="L609" s="12"/>
      <c r="M609" s="12"/>
      <c r="N609" s="13" t="n">
        <f aca="false">IF(AND(ISNUMBER(M609),M609-Parámetros!$B$6&gt;=K609),M609-Parámetros!$B$6,K609)</f>
        <v>284</v>
      </c>
      <c r="O609" s="3" t="str">
        <f aca="false">IF(ISNUMBER(M609),N609/M609-1,"")</f>
        <v/>
      </c>
      <c r="P609" s="13" t="n">
        <f aca="false">VLOOKUP(N609,Parámetros!$A$13:$C$16,3,TRUE())</f>
        <v>37</v>
      </c>
      <c r="Q609" s="13" t="n">
        <f aca="false">IF(N609&gt;=Parámetros!$B$7,Parámetros!$B$8,0)</f>
        <v>0</v>
      </c>
      <c r="R609" s="13" t="n">
        <f aca="false">N609*(1-F609)-P609-Q609</f>
        <v>207.24</v>
      </c>
      <c r="S609" s="13" t="n">
        <f aca="false">R609-E609</f>
        <v>0.409999999999997</v>
      </c>
    </row>
    <row r="610" customFormat="false" ht="15" hidden="false" customHeight="false" outlineLevel="0" collapsed="false">
      <c r="A610" s="8" t="s">
        <v>6528</v>
      </c>
      <c r="B610" s="10" t="str">
        <f aca="false">'Layout Mercado Libre'!C610</f>
        <v>Flausiver Diosmina/Hesperidina 450 mg/50 mg 20 Tabletas</v>
      </c>
      <c r="C610" s="10" t="str">
        <f aca="false">IFERROR(LEFT('Layout Mercado Libre'!E610,FIND(" &gt; ",'Layout Mercado Libre'!E610)-1),"")</f>
        <v>Salud y Equipamiento Médico</v>
      </c>
      <c r="D610" s="12" t="n">
        <v>69.75</v>
      </c>
      <c r="E610" s="13" t="n">
        <f aca="false">D610+Parámetros!$B$5</f>
        <v>73.75</v>
      </c>
      <c r="F610" s="3" t="n">
        <f aca="false">IF(C610="",Parámetros!$B$9,IFERROR(VLOOKUP(C610,Parámetros!$A$20:$B$23,2,FALSE()),Parámetros!$B$9))</f>
        <v>0.14</v>
      </c>
      <c r="G610" s="13" t="n">
        <f aca="false">ROUNDUP((E610+Parámetros!$C$13)/(1-F610),0)</f>
        <v>115</v>
      </c>
      <c r="H610" s="13" t="n">
        <f aca="false">ROUNDUP((E610+Parámetros!$C$14)/(1-F610),0)</f>
        <v>121</v>
      </c>
      <c r="I610" s="13" t="n">
        <f aca="false">ROUNDUP((E610+Parámetros!$C$15)/(1-F610),0)</f>
        <v>129</v>
      </c>
      <c r="J610" s="13" t="n">
        <f aca="false">MAX(ROUNDUP((E610+Parámetros!$B$8)/(1-F610),0),Parámetros!$B$7)</f>
        <v>299</v>
      </c>
      <c r="K610" s="13" t="n">
        <f aca="false">IF(G610&lt;Parámetros!$B$13,G610,IF(H610&lt;Parámetros!$B$14,H610,IF(I610&lt;Parámetros!$B$15,I610,J610)))</f>
        <v>121</v>
      </c>
      <c r="L610" s="12"/>
      <c r="M610" s="12"/>
      <c r="N610" s="13" t="n">
        <f aca="false">IF(AND(ISNUMBER(M610),M610-Parámetros!$B$6&gt;=K610),M610-Parámetros!$B$6,K610)</f>
        <v>121</v>
      </c>
      <c r="O610" s="3" t="str">
        <f aca="false">IF(ISNUMBER(M610),N610/M610-1,"")</f>
        <v/>
      </c>
      <c r="P610" s="13" t="n">
        <f aca="false">VLOOKUP(N610,Parámetros!$A$13:$C$16,3,TRUE())</f>
        <v>30</v>
      </c>
      <c r="Q610" s="13" t="n">
        <f aca="false">IF(N610&gt;=Parámetros!$B$7,Parámetros!$B$8,0)</f>
        <v>0</v>
      </c>
      <c r="R610" s="13" t="n">
        <f aca="false">N610*(1-F610)-P610-Q610</f>
        <v>74.06</v>
      </c>
      <c r="S610" s="13" t="n">
        <f aca="false">R610-E610</f>
        <v>0.310000000000002</v>
      </c>
    </row>
    <row r="611" customFormat="false" ht="15" hidden="false" customHeight="false" outlineLevel="0" collapsed="false">
      <c r="A611" s="8" t="s">
        <v>6539</v>
      </c>
      <c r="B611" s="10" t="str">
        <f aca="false">'Layout Mercado Libre'!C611</f>
        <v>Desodorante en Aerosol Axe Fusion Men 150 ml</v>
      </c>
      <c r="C611" s="10" t="str">
        <f aca="false">IFERROR(LEFT('Layout Mercado Libre'!E611,FIND(" &gt; ",'Layout Mercado Libre'!E611)-1),"")</f>
        <v>Belleza y Cuidado Personal</v>
      </c>
      <c r="D611" s="12" t="n">
        <v>39.51</v>
      </c>
      <c r="E611" s="13" t="n">
        <f aca="false">D611+Parámetros!$B$5</f>
        <v>43.51</v>
      </c>
      <c r="F611" s="3" t="n">
        <f aca="false">IF(C611="",Parámetros!$B$9,IFERROR(VLOOKUP(C611,Parámetros!$A$20:$B$23,2,FALSE()),Parámetros!$B$9))</f>
        <v>0.14</v>
      </c>
      <c r="G611" s="13" t="n">
        <f aca="false">ROUNDUP((E611+Parámetros!$C$13)/(1-F611),0)</f>
        <v>80</v>
      </c>
      <c r="H611" s="13" t="n">
        <f aca="false">ROUNDUP((E611+Parámetros!$C$14)/(1-F611),0)</f>
        <v>86</v>
      </c>
      <c r="I611" s="13" t="n">
        <f aca="false">ROUNDUP((E611+Parámetros!$C$15)/(1-F611),0)</f>
        <v>94</v>
      </c>
      <c r="J611" s="13" t="n">
        <f aca="false">MAX(ROUNDUP((E611+Parámetros!$B$8)/(1-F611),0),Parámetros!$B$7)</f>
        <v>299</v>
      </c>
      <c r="K611" s="13" t="n">
        <f aca="false">IF(G611&lt;Parámetros!$B$13,G611,IF(H611&lt;Parámetros!$B$14,H611,IF(I611&lt;Parámetros!$B$15,I611,J611)))</f>
        <v>80</v>
      </c>
      <c r="L611" s="12"/>
      <c r="M611" s="12"/>
      <c r="N611" s="13" t="n">
        <f aca="false">IF(AND(ISNUMBER(M611),M611-Parámetros!$B$6&gt;=K611),M611-Parámetros!$B$6,K611)</f>
        <v>80</v>
      </c>
      <c r="O611" s="3" t="str">
        <f aca="false">IF(ISNUMBER(M611),N611/M611-1,"")</f>
        <v/>
      </c>
      <c r="P611" s="13" t="n">
        <f aca="false">VLOOKUP(N611,Parámetros!$A$13:$C$16,3,TRUE())</f>
        <v>25</v>
      </c>
      <c r="Q611" s="13" t="n">
        <f aca="false">IF(N611&gt;=Parámetros!$B$7,Parámetros!$B$8,0)</f>
        <v>0</v>
      </c>
      <c r="R611" s="13" t="n">
        <f aca="false">N611*(1-F611)-P611-Q611</f>
        <v>43.8</v>
      </c>
      <c r="S611" s="13" t="n">
        <f aca="false">R611-E611</f>
        <v>0.289999999999999</v>
      </c>
    </row>
    <row r="612" customFormat="false" ht="15" hidden="false" customHeight="false" outlineLevel="0" collapsed="false">
      <c r="A612" s="8" t="s">
        <v>6550</v>
      </c>
      <c r="B612" s="10" t="str">
        <f aca="false">'Layout Mercado Libre'!C612</f>
        <v>Condones Prudence Clásico Lubricados Vitrolero 100 Piezas</v>
      </c>
      <c r="C612" s="10" t="str">
        <f aca="false">IFERROR(LEFT('Layout Mercado Libre'!E612,FIND(" &gt; ",'Layout Mercado Libre'!E612)-1),"")</f>
        <v>Salud y Equipamiento Médico</v>
      </c>
      <c r="D612" s="12" t="n">
        <v>519.78</v>
      </c>
      <c r="E612" s="13" t="n">
        <f aca="false">D612+Parámetros!$B$5</f>
        <v>523.78</v>
      </c>
      <c r="F612" s="3" t="n">
        <f aca="false">IF(C612="",Parámetros!$B$9,IFERROR(VLOOKUP(C612,Parámetros!$A$20:$B$23,2,FALSE()),Parámetros!$B$9))</f>
        <v>0.14</v>
      </c>
      <c r="G612" s="13" t="n">
        <f aca="false">ROUNDUP((E612+Parámetros!$C$13)/(1-F612),0)</f>
        <v>639</v>
      </c>
      <c r="H612" s="13" t="n">
        <f aca="false">ROUNDUP((E612+Parámetros!$C$14)/(1-F612),0)</f>
        <v>644</v>
      </c>
      <c r="I612" s="13" t="n">
        <f aca="false">ROUNDUP((E612+Parámetros!$C$15)/(1-F612),0)</f>
        <v>653</v>
      </c>
      <c r="J612" s="13" t="n">
        <f aca="false">MAX(ROUNDUP((E612+Parámetros!$B$8)/(1-F612),0),Parámetros!$B$7)</f>
        <v>610</v>
      </c>
      <c r="K612" s="13" t="n">
        <f aca="false">IF(G612&lt;Parámetros!$B$13,G612,IF(H612&lt;Parámetros!$B$14,H612,IF(I612&lt;Parámetros!$B$15,I612,J612)))</f>
        <v>610</v>
      </c>
      <c r="L612" s="12"/>
      <c r="M612" s="12"/>
      <c r="N612" s="13" t="n">
        <f aca="false">IF(AND(ISNUMBER(M612),M612-Parámetros!$B$6&gt;=K612),M612-Parámetros!$B$6,K612)</f>
        <v>610</v>
      </c>
      <c r="O612" s="3" t="str">
        <f aca="false">IF(ISNUMBER(M612),N612/M612-1,"")</f>
        <v/>
      </c>
      <c r="P612" s="13" t="n">
        <f aca="false">VLOOKUP(N612,Parámetros!$A$13:$C$16,3,TRUE())</f>
        <v>0</v>
      </c>
      <c r="Q612" s="13" t="n">
        <f aca="false">IF(N612&gt;=Parámetros!$B$7,Parámetros!$B$8,0)</f>
        <v>0</v>
      </c>
      <c r="R612" s="13" t="n">
        <f aca="false">N612*(1-F612)-P612-Q612</f>
        <v>524.6</v>
      </c>
      <c r="S612" s="13" t="n">
        <f aca="false">R612-E612</f>
        <v>0.82000000000005</v>
      </c>
    </row>
    <row r="613" customFormat="false" ht="15" hidden="false" customHeight="false" outlineLevel="0" collapsed="false">
      <c r="A613" s="8" t="s">
        <v>6563</v>
      </c>
      <c r="B613" s="10" t="str">
        <f aca="false">'Layout Mercado Libre'!C613</f>
        <v>Evipress Lercanidipino 10 mg 30 Tabletas</v>
      </c>
      <c r="C613" s="10" t="str">
        <f aca="false">IFERROR(LEFT('Layout Mercado Libre'!E613,FIND(" &gt; ",'Layout Mercado Libre'!E613)-1),"")</f>
        <v>Salud y Equipamiento Médico</v>
      </c>
      <c r="D613" s="12" t="n">
        <v>1073.6</v>
      </c>
      <c r="E613" s="13" t="n">
        <f aca="false">D613+Parámetros!$B$5</f>
        <v>1077.6</v>
      </c>
      <c r="F613" s="3" t="n">
        <f aca="false">IF(C613="",Parámetros!$B$9,IFERROR(VLOOKUP(C613,Parámetros!$A$20:$B$23,2,FALSE()),Parámetros!$B$9))</f>
        <v>0.14</v>
      </c>
      <c r="G613" s="13" t="n">
        <f aca="false">ROUNDUP((E613+Parámetros!$C$13)/(1-F613),0)</f>
        <v>1283</v>
      </c>
      <c r="H613" s="13" t="n">
        <f aca="false">ROUNDUP((E613+Parámetros!$C$14)/(1-F613),0)</f>
        <v>1288</v>
      </c>
      <c r="I613" s="13" t="n">
        <f aca="false">ROUNDUP((E613+Parámetros!$C$15)/(1-F613),0)</f>
        <v>1297</v>
      </c>
      <c r="J613" s="13" t="n">
        <f aca="false">MAX(ROUNDUP((E613+Parámetros!$B$8)/(1-F613),0),Parámetros!$B$7)</f>
        <v>1254</v>
      </c>
      <c r="K613" s="13" t="n">
        <f aca="false">IF(G613&lt;Parámetros!$B$13,G613,IF(H613&lt;Parámetros!$B$14,H613,IF(I613&lt;Parámetros!$B$15,I613,J613)))</f>
        <v>1254</v>
      </c>
      <c r="L613" s="12"/>
      <c r="M613" s="12"/>
      <c r="N613" s="13" t="n">
        <f aca="false">IF(AND(ISNUMBER(M613),M613-Parámetros!$B$6&gt;=K613),M613-Parámetros!$B$6,K613)</f>
        <v>1254</v>
      </c>
      <c r="O613" s="3" t="str">
        <f aca="false">IF(ISNUMBER(M613),N613/M613-1,"")</f>
        <v/>
      </c>
      <c r="P613" s="13" t="n">
        <f aca="false">VLOOKUP(N613,Parámetros!$A$13:$C$16,3,TRUE())</f>
        <v>0</v>
      </c>
      <c r="Q613" s="13" t="n">
        <f aca="false">IF(N613&gt;=Parámetros!$B$7,Parámetros!$B$8,0)</f>
        <v>0</v>
      </c>
      <c r="R613" s="13" t="n">
        <f aca="false">N613*(1-F613)-P613-Q613</f>
        <v>1078.44</v>
      </c>
      <c r="S613" s="13" t="n">
        <f aca="false">R613-E613</f>
        <v>0.840000000000146</v>
      </c>
    </row>
    <row r="614" customFormat="false" ht="15" hidden="false" customHeight="false" outlineLevel="0" collapsed="false">
      <c r="A614" s="8" t="s">
        <v>6572</v>
      </c>
      <c r="B614" s="10" t="str">
        <f aca="false">'Layout Mercado Libre'!C614</f>
        <v>BioGaia Protectis Probiótico en Gotas 5 ml</v>
      </c>
      <c r="C614" s="10" t="str">
        <f aca="false">IFERROR(LEFT('Layout Mercado Libre'!E614,FIND(" &gt; ",'Layout Mercado Libre'!E614)-1),"")</f>
        <v>Salud y Equipamiento Médico</v>
      </c>
      <c r="D614" s="12" t="n">
        <v>304.13</v>
      </c>
      <c r="E614" s="13" t="n">
        <f aca="false">D614+Parámetros!$B$5</f>
        <v>308.13</v>
      </c>
      <c r="F614" s="3" t="n">
        <f aca="false">IF(C614="",Parámetros!$B$9,IFERROR(VLOOKUP(C614,Parámetros!$A$20:$B$23,2,FALSE()),Parámetros!$B$9))</f>
        <v>0.14</v>
      </c>
      <c r="G614" s="13" t="n">
        <f aca="false">ROUNDUP((E614+Parámetros!$C$13)/(1-F614),0)</f>
        <v>388</v>
      </c>
      <c r="H614" s="13" t="n">
        <f aca="false">ROUNDUP((E614+Parámetros!$C$14)/(1-F614),0)</f>
        <v>394</v>
      </c>
      <c r="I614" s="13" t="n">
        <f aca="false">ROUNDUP((E614+Parámetros!$C$15)/(1-F614),0)</f>
        <v>402</v>
      </c>
      <c r="J614" s="13" t="n">
        <f aca="false">MAX(ROUNDUP((E614+Parámetros!$B$8)/(1-F614),0),Parámetros!$B$7)</f>
        <v>359</v>
      </c>
      <c r="K614" s="13" t="n">
        <f aca="false">IF(G614&lt;Parámetros!$B$13,G614,IF(H614&lt;Parámetros!$B$14,H614,IF(I614&lt;Parámetros!$B$15,I614,J614)))</f>
        <v>359</v>
      </c>
      <c r="L614" s="12"/>
      <c r="M614" s="12"/>
      <c r="N614" s="13" t="n">
        <f aca="false">IF(AND(ISNUMBER(M614),M614-Parámetros!$B$6&gt;=K614),M614-Parámetros!$B$6,K614)</f>
        <v>359</v>
      </c>
      <c r="O614" s="3" t="str">
        <f aca="false">IF(ISNUMBER(M614),N614/M614-1,"")</f>
        <v/>
      </c>
      <c r="P614" s="13" t="n">
        <f aca="false">VLOOKUP(N614,Parámetros!$A$13:$C$16,3,TRUE())</f>
        <v>0</v>
      </c>
      <c r="Q614" s="13" t="n">
        <f aca="false">IF(N614&gt;=Parámetros!$B$7,Parámetros!$B$8,0)</f>
        <v>0</v>
      </c>
      <c r="R614" s="13" t="n">
        <f aca="false">N614*(1-F614)-P614-Q614</f>
        <v>308.74</v>
      </c>
      <c r="S614" s="13" t="n">
        <f aca="false">R614-E614</f>
        <v>0.610000000000014</v>
      </c>
    </row>
    <row r="615" customFormat="false" ht="15" hidden="false" customHeight="false" outlineLevel="0" collapsed="false">
      <c r="A615" s="8" t="s">
        <v>6585</v>
      </c>
      <c r="B615" s="10" t="str">
        <f aca="false">'Layout Mercado Libre'!C615</f>
        <v>Ciprolisina Solución Oral 220 ml Ciproheptadina</v>
      </c>
      <c r="C615" s="10" t="str">
        <f aca="false">IFERROR(LEFT('Layout Mercado Libre'!E615,FIND(" &gt; ",'Layout Mercado Libre'!E615)-1),"")</f>
        <v>Salud y Equipamiento Médico</v>
      </c>
      <c r="D615" s="12" t="n">
        <v>367.73</v>
      </c>
      <c r="E615" s="13" t="n">
        <f aca="false">D615+Parámetros!$B$5</f>
        <v>371.73</v>
      </c>
      <c r="F615" s="3" t="n">
        <f aca="false">IF(C615="",Parámetros!$B$9,IFERROR(VLOOKUP(C615,Parámetros!$A$20:$B$23,2,FALSE()),Parámetros!$B$9))</f>
        <v>0.14</v>
      </c>
      <c r="G615" s="13" t="n">
        <f aca="false">ROUNDUP((E615+Parámetros!$C$13)/(1-F615),0)</f>
        <v>462</v>
      </c>
      <c r="H615" s="13" t="n">
        <f aca="false">ROUNDUP((E615+Parámetros!$C$14)/(1-F615),0)</f>
        <v>468</v>
      </c>
      <c r="I615" s="13" t="n">
        <f aca="false">ROUNDUP((E615+Parámetros!$C$15)/(1-F615),0)</f>
        <v>476</v>
      </c>
      <c r="J615" s="13" t="n">
        <f aca="false">MAX(ROUNDUP((E615+Parámetros!$B$8)/(1-F615),0),Parámetros!$B$7)</f>
        <v>433</v>
      </c>
      <c r="K615" s="13" t="n">
        <f aca="false">IF(G615&lt;Parámetros!$B$13,G615,IF(H615&lt;Parámetros!$B$14,H615,IF(I615&lt;Parámetros!$B$15,I615,J615)))</f>
        <v>433</v>
      </c>
      <c r="L615" s="12"/>
      <c r="M615" s="12"/>
      <c r="N615" s="13" t="n">
        <f aca="false">IF(AND(ISNUMBER(M615),M615-Parámetros!$B$6&gt;=K615),M615-Parámetros!$B$6,K615)</f>
        <v>433</v>
      </c>
      <c r="O615" s="3" t="str">
        <f aca="false">IF(ISNUMBER(M615),N615/M615-1,"")</f>
        <v/>
      </c>
      <c r="P615" s="13" t="n">
        <f aca="false">VLOOKUP(N615,Parámetros!$A$13:$C$16,3,TRUE())</f>
        <v>0</v>
      </c>
      <c r="Q615" s="13" t="n">
        <f aca="false">IF(N615&gt;=Parámetros!$B$7,Parámetros!$B$8,0)</f>
        <v>0</v>
      </c>
      <c r="R615" s="13" t="n">
        <f aca="false">N615*(1-F615)-P615-Q615</f>
        <v>372.38</v>
      </c>
      <c r="S615" s="13" t="n">
        <f aca="false">R615-E615</f>
        <v>0.649999999999977</v>
      </c>
    </row>
    <row r="616" customFormat="false" ht="15" hidden="false" customHeight="false" outlineLevel="0" collapsed="false">
      <c r="A616" s="8" t="s">
        <v>6595</v>
      </c>
      <c r="B616" s="10" t="str">
        <f aca="false">'Layout Mercado Libre'!C616</f>
        <v>Fosfocil Fosfomicina Suspensión 250 mg/5 ml 60 ml</v>
      </c>
      <c r="C616" s="10" t="str">
        <f aca="false">IFERROR(LEFT('Layout Mercado Libre'!E616,FIND(" &gt; ",'Layout Mercado Libre'!E616)-1),"")</f>
        <v>Salud y Equipamiento Médico</v>
      </c>
      <c r="D616" s="12" t="n">
        <v>250.1</v>
      </c>
      <c r="E616" s="13" t="n">
        <f aca="false">D616+Parámetros!$B$5</f>
        <v>254.1</v>
      </c>
      <c r="F616" s="3" t="n">
        <f aca="false">IF(C616="",Parámetros!$B$9,IFERROR(VLOOKUP(C616,Parámetros!$A$20:$B$23,2,FALSE()),Parámetros!$B$9))</f>
        <v>0.14</v>
      </c>
      <c r="G616" s="13" t="n">
        <f aca="false">ROUNDUP((E616+Parámetros!$C$13)/(1-F616),0)</f>
        <v>325</v>
      </c>
      <c r="H616" s="13" t="n">
        <f aca="false">ROUNDUP((E616+Parámetros!$C$14)/(1-F616),0)</f>
        <v>331</v>
      </c>
      <c r="I616" s="13" t="n">
        <f aca="false">ROUNDUP((E616+Parámetros!$C$15)/(1-F616),0)</f>
        <v>339</v>
      </c>
      <c r="J616" s="13" t="n">
        <f aca="false">MAX(ROUNDUP((E616+Parámetros!$B$8)/(1-F616),0),Parámetros!$B$7)</f>
        <v>299</v>
      </c>
      <c r="K616" s="13" t="n">
        <f aca="false">IF(G616&lt;Parámetros!$B$13,G616,IF(H616&lt;Parámetros!$B$14,H616,IF(I616&lt;Parámetros!$B$15,I616,J616)))</f>
        <v>299</v>
      </c>
      <c r="L616" s="12"/>
      <c r="M616" s="12"/>
      <c r="N616" s="13" t="n">
        <f aca="false">IF(AND(ISNUMBER(M616),M616-Parámetros!$B$6&gt;=K616),M616-Parámetros!$B$6,K616)</f>
        <v>299</v>
      </c>
      <c r="O616" s="3" t="str">
        <f aca="false">IF(ISNUMBER(M616),N616/M616-1,"")</f>
        <v/>
      </c>
      <c r="P616" s="13" t="n">
        <f aca="false">VLOOKUP(N616,Parámetros!$A$13:$C$16,3,TRUE())</f>
        <v>0</v>
      </c>
      <c r="Q616" s="13" t="n">
        <f aca="false">IF(N616&gt;=Parámetros!$B$7,Parámetros!$B$8,0)</f>
        <v>0</v>
      </c>
      <c r="R616" s="13" t="n">
        <f aca="false">N616*(1-F616)-P616-Q616</f>
        <v>257.14</v>
      </c>
      <c r="S616" s="13" t="n">
        <f aca="false">R616-E616</f>
        <v>3.03999999999999</v>
      </c>
    </row>
    <row r="617" customFormat="false" ht="15" hidden="false" customHeight="false" outlineLevel="0" collapsed="false">
      <c r="A617" s="8" t="s">
        <v>6606</v>
      </c>
      <c r="B617" s="10" t="str">
        <f aca="false">'Layout Mercado Libre'!C617</f>
        <v>Allegra Fexofenadina 180 mg 10 Tabletas</v>
      </c>
      <c r="C617" s="10" t="str">
        <f aca="false">IFERROR(LEFT('Layout Mercado Libre'!E617,FIND(" &gt; ",'Layout Mercado Libre'!E617)-1),"")</f>
        <v>Salud y Equipamiento Médico</v>
      </c>
      <c r="D617" s="12" t="n">
        <v>348.98</v>
      </c>
      <c r="E617" s="13" t="n">
        <f aca="false">D617+Parámetros!$B$5</f>
        <v>352.98</v>
      </c>
      <c r="F617" s="3" t="n">
        <f aca="false">IF(C617="",Parámetros!$B$9,IFERROR(VLOOKUP(C617,Parámetros!$A$20:$B$23,2,FALSE()),Parámetros!$B$9))</f>
        <v>0.14</v>
      </c>
      <c r="G617" s="13" t="n">
        <f aca="false">ROUNDUP((E617+Parámetros!$C$13)/(1-F617),0)</f>
        <v>440</v>
      </c>
      <c r="H617" s="13" t="n">
        <f aca="false">ROUNDUP((E617+Parámetros!$C$14)/(1-F617),0)</f>
        <v>446</v>
      </c>
      <c r="I617" s="13" t="n">
        <f aca="false">ROUNDUP((E617+Parámetros!$C$15)/(1-F617),0)</f>
        <v>454</v>
      </c>
      <c r="J617" s="13" t="n">
        <f aca="false">MAX(ROUNDUP((E617+Parámetros!$B$8)/(1-F617),0),Parámetros!$B$7)</f>
        <v>411</v>
      </c>
      <c r="K617" s="13" t="n">
        <f aca="false">IF(G617&lt;Parámetros!$B$13,G617,IF(H617&lt;Parámetros!$B$14,H617,IF(I617&lt;Parámetros!$B$15,I617,J617)))</f>
        <v>411</v>
      </c>
      <c r="L617" s="12"/>
      <c r="M617" s="12"/>
      <c r="N617" s="13" t="n">
        <f aca="false">IF(AND(ISNUMBER(M617),M617-Parámetros!$B$6&gt;=K617),M617-Parámetros!$B$6,K617)</f>
        <v>411</v>
      </c>
      <c r="O617" s="3" t="str">
        <f aca="false">IF(ISNUMBER(M617),N617/M617-1,"")</f>
        <v/>
      </c>
      <c r="P617" s="13" t="n">
        <f aca="false">VLOOKUP(N617,Parámetros!$A$13:$C$16,3,TRUE())</f>
        <v>0</v>
      </c>
      <c r="Q617" s="13" t="n">
        <f aca="false">IF(N617&gt;=Parámetros!$B$7,Parámetros!$B$8,0)</f>
        <v>0</v>
      </c>
      <c r="R617" s="13" t="n">
        <f aca="false">N617*(1-F617)-P617-Q617</f>
        <v>353.46</v>
      </c>
      <c r="S617" s="13" t="n">
        <f aca="false">R617-E617</f>
        <v>0.479999999999961</v>
      </c>
    </row>
    <row r="618" customFormat="false" ht="15" hidden="false" customHeight="false" outlineLevel="0" collapsed="false">
      <c r="A618" s="8" t="s">
        <v>6617</v>
      </c>
      <c r="B618" s="10" t="str">
        <f aca="false">'Layout Mercado Libre'!C618</f>
        <v>Jarsix Loratadina Betametasona 5 mg/0.25 mg 10 Tabletas</v>
      </c>
      <c r="C618" s="10" t="str">
        <f aca="false">IFERROR(LEFT('Layout Mercado Libre'!E618,FIND(" &gt; ",'Layout Mercado Libre'!E618)-1),"")</f>
        <v>Salud y Equipamiento Médico</v>
      </c>
      <c r="D618" s="12" t="n">
        <v>244</v>
      </c>
      <c r="E618" s="13" t="n">
        <f aca="false">D618+Parámetros!$B$5</f>
        <v>248</v>
      </c>
      <c r="F618" s="3" t="n">
        <f aca="false">IF(C618="",Parámetros!$B$9,IFERROR(VLOOKUP(C618,Parámetros!$A$20:$B$23,2,FALSE()),Parámetros!$B$9))</f>
        <v>0.14</v>
      </c>
      <c r="G618" s="13" t="n">
        <f aca="false">ROUNDUP((E618+Parámetros!$C$13)/(1-F618),0)</f>
        <v>318</v>
      </c>
      <c r="H618" s="13" t="n">
        <f aca="false">ROUNDUP((E618+Parámetros!$C$14)/(1-F618),0)</f>
        <v>324</v>
      </c>
      <c r="I618" s="13" t="n">
        <f aca="false">ROUNDUP((E618+Parámetros!$C$15)/(1-F618),0)</f>
        <v>332</v>
      </c>
      <c r="J618" s="13" t="n">
        <f aca="false">MAX(ROUNDUP((E618+Parámetros!$B$8)/(1-F618),0),Parámetros!$B$7)</f>
        <v>299</v>
      </c>
      <c r="K618" s="13" t="n">
        <f aca="false">IF(G618&lt;Parámetros!$B$13,G618,IF(H618&lt;Parámetros!$B$14,H618,IF(I618&lt;Parámetros!$B$15,I618,J618)))</f>
        <v>299</v>
      </c>
      <c r="L618" s="12"/>
      <c r="M618" s="12"/>
      <c r="N618" s="13" t="n">
        <f aca="false">IF(AND(ISNUMBER(M618),M618-Parámetros!$B$6&gt;=K618),M618-Parámetros!$B$6,K618)</f>
        <v>299</v>
      </c>
      <c r="O618" s="3" t="str">
        <f aca="false">IF(ISNUMBER(M618),N618/M618-1,"")</f>
        <v/>
      </c>
      <c r="P618" s="13" t="n">
        <f aca="false">VLOOKUP(N618,Parámetros!$A$13:$C$16,3,TRUE())</f>
        <v>0</v>
      </c>
      <c r="Q618" s="13" t="n">
        <f aca="false">IF(N618&gt;=Parámetros!$B$7,Parámetros!$B$8,0)</f>
        <v>0</v>
      </c>
      <c r="R618" s="13" t="n">
        <f aca="false">N618*(1-F618)-P618-Q618</f>
        <v>257.14</v>
      </c>
      <c r="S618" s="13" t="n">
        <f aca="false">R618-E618</f>
        <v>9.13999999999999</v>
      </c>
    </row>
    <row r="619" customFormat="false" ht="15" hidden="false" customHeight="false" outlineLevel="0" collapsed="false">
      <c r="A619" s="8" t="s">
        <v>6626</v>
      </c>
      <c r="B619" s="10" t="str">
        <f aca="false">'Layout Mercado Libre'!C619</f>
        <v>Suma-B Solución Inyectable 2 ml 5 Ampolletas con Jeringas</v>
      </c>
      <c r="C619" s="10" t="str">
        <f aca="false">IFERROR(LEFT('Layout Mercado Libre'!E619,FIND(" &gt; ",'Layout Mercado Libre'!E619)-1),"")</f>
        <v>Salud y Equipamiento Médico</v>
      </c>
      <c r="D619" s="12" t="n">
        <v>276.89</v>
      </c>
      <c r="E619" s="13" t="n">
        <f aca="false">D619+Parámetros!$B$5</f>
        <v>280.89</v>
      </c>
      <c r="F619" s="3" t="n">
        <f aca="false">IF(C619="",Parámetros!$B$9,IFERROR(VLOOKUP(C619,Parámetros!$A$20:$B$23,2,FALSE()),Parámetros!$B$9))</f>
        <v>0.14</v>
      </c>
      <c r="G619" s="13" t="n">
        <f aca="false">ROUNDUP((E619+Parámetros!$C$13)/(1-F619),0)</f>
        <v>356</v>
      </c>
      <c r="H619" s="13" t="n">
        <f aca="false">ROUNDUP((E619+Parámetros!$C$14)/(1-F619),0)</f>
        <v>362</v>
      </c>
      <c r="I619" s="13" t="n">
        <f aca="false">ROUNDUP((E619+Parámetros!$C$15)/(1-F619),0)</f>
        <v>370</v>
      </c>
      <c r="J619" s="13" t="n">
        <f aca="false">MAX(ROUNDUP((E619+Parámetros!$B$8)/(1-F619),0),Parámetros!$B$7)</f>
        <v>327</v>
      </c>
      <c r="K619" s="13" t="n">
        <f aca="false">IF(G619&lt;Parámetros!$B$13,G619,IF(H619&lt;Parámetros!$B$14,H619,IF(I619&lt;Parámetros!$B$15,I619,J619)))</f>
        <v>327</v>
      </c>
      <c r="L619" s="12"/>
      <c r="M619" s="12"/>
      <c r="N619" s="13" t="n">
        <f aca="false">IF(AND(ISNUMBER(M619),M619-Parámetros!$B$6&gt;=K619),M619-Parámetros!$B$6,K619)</f>
        <v>327</v>
      </c>
      <c r="O619" s="3" t="str">
        <f aca="false">IF(ISNUMBER(M619),N619/M619-1,"")</f>
        <v/>
      </c>
      <c r="P619" s="13" t="n">
        <f aca="false">VLOOKUP(N619,Parámetros!$A$13:$C$16,3,TRUE())</f>
        <v>0</v>
      </c>
      <c r="Q619" s="13" t="n">
        <f aca="false">IF(N619&gt;=Parámetros!$B$7,Parámetros!$B$8,0)</f>
        <v>0</v>
      </c>
      <c r="R619" s="13" t="n">
        <f aca="false">N619*(1-F619)-P619-Q619</f>
        <v>281.22</v>
      </c>
      <c r="S619" s="13" t="n">
        <f aca="false">R619-E619</f>
        <v>0.329999999999984</v>
      </c>
    </row>
    <row r="620" customFormat="false" ht="15" hidden="false" customHeight="false" outlineLevel="0" collapsed="false">
      <c r="A620" s="8" t="s">
        <v>6637</v>
      </c>
      <c r="B620" s="10" t="str">
        <f aca="false">'Layout Mercado Libre'!C620</f>
        <v>Alka-Seltzer Antiácido Analgésico 12 Tabletas Efervescentes</v>
      </c>
      <c r="C620" s="10" t="str">
        <f aca="false">IFERROR(LEFT('Layout Mercado Libre'!E620,FIND(" &gt; ",'Layout Mercado Libre'!E620)-1),"")</f>
        <v>Salud y Equipamiento Médico</v>
      </c>
      <c r="D620" s="12" t="n">
        <v>38.96</v>
      </c>
      <c r="E620" s="13" t="n">
        <f aca="false">D620+Parámetros!$B$5</f>
        <v>42.96</v>
      </c>
      <c r="F620" s="3" t="n">
        <f aca="false">IF(C620="",Parámetros!$B$9,IFERROR(VLOOKUP(C620,Parámetros!$A$20:$B$23,2,FALSE()),Parámetros!$B$9))</f>
        <v>0.14</v>
      </c>
      <c r="G620" s="13" t="n">
        <f aca="false">ROUNDUP((E620+Parámetros!$C$13)/(1-F620),0)</f>
        <v>80</v>
      </c>
      <c r="H620" s="13" t="n">
        <f aca="false">ROUNDUP((E620+Parámetros!$C$14)/(1-F620),0)</f>
        <v>85</v>
      </c>
      <c r="I620" s="13" t="n">
        <f aca="false">ROUNDUP((E620+Parámetros!$C$15)/(1-F620),0)</f>
        <v>93</v>
      </c>
      <c r="J620" s="13" t="n">
        <f aca="false">MAX(ROUNDUP((E620+Parámetros!$B$8)/(1-F620),0),Parámetros!$B$7)</f>
        <v>299</v>
      </c>
      <c r="K620" s="13" t="n">
        <f aca="false">IF(G620&lt;Parámetros!$B$13,G620,IF(H620&lt;Parámetros!$B$14,H620,IF(I620&lt;Parámetros!$B$15,I620,J620)))</f>
        <v>80</v>
      </c>
      <c r="L620" s="12"/>
      <c r="M620" s="12"/>
      <c r="N620" s="13" t="n">
        <f aca="false">IF(AND(ISNUMBER(M620),M620-Parámetros!$B$6&gt;=K620),M620-Parámetros!$B$6,K620)</f>
        <v>80</v>
      </c>
      <c r="O620" s="3" t="str">
        <f aca="false">IF(ISNUMBER(M620),N620/M620-1,"")</f>
        <v/>
      </c>
      <c r="P620" s="13" t="n">
        <f aca="false">VLOOKUP(N620,Parámetros!$A$13:$C$16,3,TRUE())</f>
        <v>25</v>
      </c>
      <c r="Q620" s="13" t="n">
        <f aca="false">IF(N620&gt;=Parámetros!$B$7,Parámetros!$B$8,0)</f>
        <v>0</v>
      </c>
      <c r="R620" s="13" t="n">
        <f aca="false">N620*(1-F620)-P620-Q620</f>
        <v>43.8</v>
      </c>
      <c r="S620" s="13" t="n">
        <f aca="false">R620-E620</f>
        <v>0.839999999999996</v>
      </c>
    </row>
    <row r="621" customFormat="false" ht="15" hidden="false" customHeight="false" outlineLevel="0" collapsed="false">
      <c r="A621" s="8" t="s">
        <v>6646</v>
      </c>
      <c r="B621" s="10" t="str">
        <f aca="false">'Layout Mercado Libre'!C621</f>
        <v>Tampones Kotex Unika Súper Plus 12 Piezas</v>
      </c>
      <c r="C621" s="10" t="str">
        <f aca="false">IFERROR(LEFT('Layout Mercado Libre'!E621,FIND(" &gt; ",'Layout Mercado Libre'!E621)-1),"")</f>
        <v>Belleza y Cuidado Personal</v>
      </c>
      <c r="D621" s="12" t="n">
        <v>29.75</v>
      </c>
      <c r="E621" s="13" t="n">
        <f aca="false">D621+Parámetros!$B$5</f>
        <v>33.75</v>
      </c>
      <c r="F621" s="3" t="n">
        <f aca="false">IF(C621="",Parámetros!$B$9,IFERROR(VLOOKUP(C621,Parámetros!$A$20:$B$23,2,FALSE()),Parámetros!$B$9))</f>
        <v>0.14</v>
      </c>
      <c r="G621" s="13" t="n">
        <f aca="false">ROUNDUP((E621+Parámetros!$C$13)/(1-F621),0)</f>
        <v>69</v>
      </c>
      <c r="H621" s="13" t="n">
        <f aca="false">ROUNDUP((E621+Parámetros!$C$14)/(1-F621),0)</f>
        <v>75</v>
      </c>
      <c r="I621" s="13" t="n">
        <f aca="false">ROUNDUP((E621+Parámetros!$C$15)/(1-F621),0)</f>
        <v>83</v>
      </c>
      <c r="J621" s="13" t="n">
        <f aca="false">MAX(ROUNDUP((E621+Parámetros!$B$8)/(1-F621),0),Parámetros!$B$7)</f>
        <v>299</v>
      </c>
      <c r="K621" s="13" t="n">
        <f aca="false">IF(G621&lt;Parámetros!$B$13,G621,IF(H621&lt;Parámetros!$B$14,H621,IF(I621&lt;Parámetros!$B$15,I621,J621)))</f>
        <v>69</v>
      </c>
      <c r="L621" s="12"/>
      <c r="M621" s="12"/>
      <c r="N621" s="13" t="n">
        <f aca="false">IF(AND(ISNUMBER(M621),M621-Parámetros!$B$6&gt;=K621),M621-Parámetros!$B$6,K621)</f>
        <v>69</v>
      </c>
      <c r="O621" s="3" t="str">
        <f aca="false">IF(ISNUMBER(M621),N621/M621-1,"")</f>
        <v/>
      </c>
      <c r="P621" s="13" t="n">
        <f aca="false">VLOOKUP(N621,Parámetros!$A$13:$C$16,3,TRUE())</f>
        <v>25</v>
      </c>
      <c r="Q621" s="13" t="n">
        <f aca="false">IF(N621&gt;=Parámetros!$B$7,Parámetros!$B$8,0)</f>
        <v>0</v>
      </c>
      <c r="R621" s="13" t="n">
        <f aca="false">N621*(1-F621)-P621-Q621</f>
        <v>34.34</v>
      </c>
      <c r="S621" s="13" t="n">
        <f aca="false">R621-E621</f>
        <v>0.589999999999996</v>
      </c>
    </row>
    <row r="622" customFormat="false" ht="15" hidden="false" customHeight="false" outlineLevel="0" collapsed="false">
      <c r="A622" s="8" t="s">
        <v>6658</v>
      </c>
      <c r="B622" s="10" t="str">
        <f aca="false">'Layout Mercado Libre'!C622</f>
        <v>Desodorante Lady Speed Stick 24/7 Gel Floral Fresh 65 g</v>
      </c>
      <c r="C622" s="10" t="str">
        <f aca="false">IFERROR(LEFT('Layout Mercado Libre'!E622,FIND(" &gt; ",'Layout Mercado Libre'!E622)-1),"")</f>
        <v>Belleza y Cuidado Personal</v>
      </c>
      <c r="D622" s="12" t="n">
        <v>46.48</v>
      </c>
      <c r="E622" s="13" t="n">
        <f aca="false">D622+Parámetros!$B$5</f>
        <v>50.48</v>
      </c>
      <c r="F622" s="3" t="n">
        <f aca="false">IF(C622="",Parámetros!$B$9,IFERROR(VLOOKUP(C622,Parámetros!$A$20:$B$23,2,FALSE()),Parámetros!$B$9))</f>
        <v>0.14</v>
      </c>
      <c r="G622" s="13" t="n">
        <f aca="false">ROUNDUP((E622+Parámetros!$C$13)/(1-F622),0)</f>
        <v>88</v>
      </c>
      <c r="H622" s="13" t="n">
        <f aca="false">ROUNDUP((E622+Parámetros!$C$14)/(1-F622),0)</f>
        <v>94</v>
      </c>
      <c r="I622" s="13" t="n">
        <f aca="false">ROUNDUP((E622+Parámetros!$C$15)/(1-F622),0)</f>
        <v>102</v>
      </c>
      <c r="J622" s="13" t="n">
        <f aca="false">MAX(ROUNDUP((E622+Parámetros!$B$8)/(1-F622),0),Parámetros!$B$7)</f>
        <v>299</v>
      </c>
      <c r="K622" s="13" t="n">
        <f aca="false">IF(G622&lt;Parámetros!$B$13,G622,IF(H622&lt;Parámetros!$B$14,H622,IF(I622&lt;Parámetros!$B$15,I622,J622)))</f>
        <v>88</v>
      </c>
      <c r="L622" s="12"/>
      <c r="M622" s="12"/>
      <c r="N622" s="13" t="n">
        <f aca="false">IF(AND(ISNUMBER(M622),M622-Parámetros!$B$6&gt;=K622),M622-Parámetros!$B$6,K622)</f>
        <v>88</v>
      </c>
      <c r="O622" s="3" t="str">
        <f aca="false">IF(ISNUMBER(M622),N622/M622-1,"")</f>
        <v/>
      </c>
      <c r="P622" s="13" t="n">
        <f aca="false">VLOOKUP(N622,Parámetros!$A$13:$C$16,3,TRUE())</f>
        <v>25</v>
      </c>
      <c r="Q622" s="13" t="n">
        <f aca="false">IF(N622&gt;=Parámetros!$B$7,Parámetros!$B$8,0)</f>
        <v>0</v>
      </c>
      <c r="R622" s="13" t="n">
        <f aca="false">N622*(1-F622)-P622-Q622</f>
        <v>50.68</v>
      </c>
      <c r="S622" s="13" t="n">
        <f aca="false">R622-E622</f>
        <v>0.199999999999996</v>
      </c>
    </row>
    <row r="623" customFormat="false" ht="15" hidden="false" customHeight="false" outlineLevel="0" collapsed="false">
      <c r="A623" s="8" t="s">
        <v>6668</v>
      </c>
      <c r="B623" s="10" t="str">
        <f aca="false">'Layout Mercado Libre'!C623</f>
        <v>Alcohol Etílico Dibar 500 ml Caja con 24 Piezas</v>
      </c>
      <c r="C623" s="10" t="str">
        <f aca="false">IFERROR(LEFT('Layout Mercado Libre'!E623,FIND(" &gt; ",'Layout Mercado Libre'!E623)-1),"")</f>
        <v>Salud y Equipamiento Médico</v>
      </c>
      <c r="D623" s="12" t="n">
        <v>437.08</v>
      </c>
      <c r="E623" s="13" t="n">
        <f aca="false">D623+Parámetros!$B$5</f>
        <v>441.08</v>
      </c>
      <c r="F623" s="3" t="n">
        <f aca="false">IF(C623="",Parámetros!$B$9,IFERROR(VLOOKUP(C623,Parámetros!$A$20:$B$23,2,FALSE()),Parámetros!$B$9))</f>
        <v>0.14</v>
      </c>
      <c r="G623" s="13" t="n">
        <f aca="false">ROUNDUP((E623+Parámetros!$C$13)/(1-F623),0)</f>
        <v>542</v>
      </c>
      <c r="H623" s="13" t="n">
        <f aca="false">ROUNDUP((E623+Parámetros!$C$14)/(1-F623),0)</f>
        <v>548</v>
      </c>
      <c r="I623" s="13" t="n">
        <f aca="false">ROUNDUP((E623+Parámetros!$C$15)/(1-F623),0)</f>
        <v>556</v>
      </c>
      <c r="J623" s="13" t="n">
        <f aca="false">MAX(ROUNDUP((E623+Parámetros!$B$8)/(1-F623),0),Parámetros!$B$7)</f>
        <v>513</v>
      </c>
      <c r="K623" s="13" t="n">
        <f aca="false">IF(G623&lt;Parámetros!$B$13,G623,IF(H623&lt;Parámetros!$B$14,H623,IF(I623&lt;Parámetros!$B$15,I623,J623)))</f>
        <v>513</v>
      </c>
      <c r="L623" s="12"/>
      <c r="M623" s="12"/>
      <c r="N623" s="13" t="n">
        <f aca="false">IF(AND(ISNUMBER(M623),M623-Parámetros!$B$6&gt;=K623),M623-Parámetros!$B$6,K623)</f>
        <v>513</v>
      </c>
      <c r="O623" s="3" t="str">
        <f aca="false">IF(ISNUMBER(M623),N623/M623-1,"")</f>
        <v/>
      </c>
      <c r="P623" s="13" t="n">
        <f aca="false">VLOOKUP(N623,Parámetros!$A$13:$C$16,3,TRUE())</f>
        <v>0</v>
      </c>
      <c r="Q623" s="13" t="n">
        <f aca="false">IF(N623&gt;=Parámetros!$B$7,Parámetros!$B$8,0)</f>
        <v>0</v>
      </c>
      <c r="R623" s="13" t="n">
        <f aca="false">N623*(1-F623)-P623-Q623</f>
        <v>441.18</v>
      </c>
      <c r="S623" s="13" t="n">
        <f aca="false">R623-E623</f>
        <v>0.100000000000023</v>
      </c>
    </row>
    <row r="624" customFormat="false" ht="15" hidden="false" customHeight="false" outlineLevel="0" collapsed="false">
      <c r="A624" s="8" t="s">
        <v>6676</v>
      </c>
      <c r="B624" s="10" t="str">
        <f aca="false">'Layout Mercado Libre'!C624</f>
        <v>Keflex Cefalexina 500 mg 12 Tabletas</v>
      </c>
      <c r="C624" s="10" t="str">
        <f aca="false">IFERROR(LEFT('Layout Mercado Libre'!E624,FIND(" &gt; ",'Layout Mercado Libre'!E624)-1),"")</f>
        <v>Salud y Equipamiento Médico</v>
      </c>
      <c r="D624" s="12" t="n">
        <v>580.49</v>
      </c>
      <c r="E624" s="13" t="n">
        <f aca="false">D624+Parámetros!$B$5</f>
        <v>584.49</v>
      </c>
      <c r="F624" s="3" t="n">
        <f aca="false">IF(C624="",Parámetros!$B$9,IFERROR(VLOOKUP(C624,Parámetros!$A$20:$B$23,2,FALSE()),Parámetros!$B$9))</f>
        <v>0.14</v>
      </c>
      <c r="G624" s="13" t="n">
        <f aca="false">ROUNDUP((E624+Parámetros!$C$13)/(1-F624),0)</f>
        <v>709</v>
      </c>
      <c r="H624" s="13" t="n">
        <f aca="false">ROUNDUP((E624+Parámetros!$C$14)/(1-F624),0)</f>
        <v>715</v>
      </c>
      <c r="I624" s="13" t="n">
        <f aca="false">ROUNDUP((E624+Parámetros!$C$15)/(1-F624),0)</f>
        <v>723</v>
      </c>
      <c r="J624" s="13" t="n">
        <f aca="false">MAX(ROUNDUP((E624+Parámetros!$B$8)/(1-F624),0),Parámetros!$B$7)</f>
        <v>680</v>
      </c>
      <c r="K624" s="13" t="n">
        <f aca="false">IF(G624&lt;Parámetros!$B$13,G624,IF(H624&lt;Parámetros!$B$14,H624,IF(I624&lt;Parámetros!$B$15,I624,J624)))</f>
        <v>680</v>
      </c>
      <c r="L624" s="12"/>
      <c r="M624" s="12"/>
      <c r="N624" s="13" t="n">
        <f aca="false">IF(AND(ISNUMBER(M624),M624-Parámetros!$B$6&gt;=K624),M624-Parámetros!$B$6,K624)</f>
        <v>680</v>
      </c>
      <c r="O624" s="3" t="str">
        <f aca="false">IF(ISNUMBER(M624),N624/M624-1,"")</f>
        <v/>
      </c>
      <c r="P624" s="13" t="n">
        <f aca="false">VLOOKUP(N624,Parámetros!$A$13:$C$16,3,TRUE())</f>
        <v>0</v>
      </c>
      <c r="Q624" s="13" t="n">
        <f aca="false">IF(N624&gt;=Parámetros!$B$7,Parámetros!$B$8,0)</f>
        <v>0</v>
      </c>
      <c r="R624" s="13" t="n">
        <f aca="false">N624*(1-F624)-P624-Q624</f>
        <v>584.8</v>
      </c>
      <c r="S624" s="13" t="n">
        <f aca="false">R624-E624</f>
        <v>0.309999999999945</v>
      </c>
    </row>
    <row r="625" customFormat="false" ht="15" hidden="false" customHeight="false" outlineLevel="0" collapsed="false">
      <c r="A625" s="8" t="s">
        <v>6686</v>
      </c>
      <c r="B625" s="10" t="str">
        <f aca="false">'Layout Mercado Libre'!C625</f>
        <v>Crema Dental Colgate Máxima Protección Anticaries 50 ml</v>
      </c>
      <c r="C625" s="10" t="str">
        <f aca="false">IFERROR(LEFT('Layout Mercado Libre'!E625,FIND(" &gt; ",'Layout Mercado Libre'!E625)-1),"")</f>
        <v>Belleza y Cuidado Personal</v>
      </c>
      <c r="D625" s="12" t="n">
        <v>17.04</v>
      </c>
      <c r="E625" s="13" t="n">
        <f aca="false">D625+Parámetros!$B$5</f>
        <v>21.04</v>
      </c>
      <c r="F625" s="3" t="n">
        <f aca="false">IF(C625="",Parámetros!$B$9,IFERROR(VLOOKUP(C625,Parámetros!$A$20:$B$23,2,FALSE()),Parámetros!$B$9))</f>
        <v>0.14</v>
      </c>
      <c r="G625" s="13" t="n">
        <f aca="false">ROUNDUP((E625+Parámetros!$C$13)/(1-F625),0)</f>
        <v>54</v>
      </c>
      <c r="H625" s="13" t="n">
        <f aca="false">ROUNDUP((E625+Parámetros!$C$14)/(1-F625),0)</f>
        <v>60</v>
      </c>
      <c r="I625" s="13" t="n">
        <f aca="false">ROUNDUP((E625+Parámetros!$C$15)/(1-F625),0)</f>
        <v>68</v>
      </c>
      <c r="J625" s="13" t="n">
        <f aca="false">MAX(ROUNDUP((E625+Parámetros!$B$8)/(1-F625),0),Parámetros!$B$7)</f>
        <v>299</v>
      </c>
      <c r="K625" s="13" t="n">
        <f aca="false">IF(G625&lt;Parámetros!$B$13,G625,IF(H625&lt;Parámetros!$B$14,H625,IF(I625&lt;Parámetros!$B$15,I625,J625)))</f>
        <v>54</v>
      </c>
      <c r="L625" s="12"/>
      <c r="M625" s="12"/>
      <c r="N625" s="13" t="n">
        <f aca="false">IF(AND(ISNUMBER(M625),M625-Parámetros!$B$6&gt;=K625),M625-Parámetros!$B$6,K625)</f>
        <v>54</v>
      </c>
      <c r="O625" s="3" t="str">
        <f aca="false">IF(ISNUMBER(M625),N625/M625-1,"")</f>
        <v/>
      </c>
      <c r="P625" s="13" t="n">
        <f aca="false">VLOOKUP(N625,Parámetros!$A$13:$C$16,3,TRUE())</f>
        <v>25</v>
      </c>
      <c r="Q625" s="13" t="n">
        <f aca="false">IF(N625&gt;=Parámetros!$B$7,Parámetros!$B$8,0)</f>
        <v>0</v>
      </c>
      <c r="R625" s="13" t="n">
        <f aca="false">N625*(1-F625)-P625-Q625</f>
        <v>21.44</v>
      </c>
      <c r="S625" s="13" t="n">
        <f aca="false">R625-E625</f>
        <v>0.399999999999999</v>
      </c>
    </row>
    <row r="626" customFormat="false" ht="15" hidden="false" customHeight="false" outlineLevel="0" collapsed="false">
      <c r="A626" s="8" t="s">
        <v>6692</v>
      </c>
      <c r="B626" s="10" t="str">
        <f aca="false">'Layout Mercado Libre'!C626</f>
        <v>Solutina F Gotas Oftálmicas Feniramina Nafazolina 15 ml</v>
      </c>
      <c r="C626" s="10" t="str">
        <f aca="false">IFERROR(LEFT('Layout Mercado Libre'!E626,FIND(" &gt; ",'Layout Mercado Libre'!E626)-1),"")</f>
        <v>Salud y Equipamiento Médico</v>
      </c>
      <c r="D626" s="12" t="n">
        <v>63.02</v>
      </c>
      <c r="E626" s="13" t="n">
        <f aca="false">D626+Parámetros!$B$5</f>
        <v>67.02</v>
      </c>
      <c r="F626" s="3" t="n">
        <f aca="false">IF(C626="",Parámetros!$B$9,IFERROR(VLOOKUP(C626,Parámetros!$A$20:$B$23,2,FALSE()),Parámetros!$B$9))</f>
        <v>0.14</v>
      </c>
      <c r="G626" s="13" t="n">
        <f aca="false">ROUNDUP((E626+Parámetros!$C$13)/(1-F626),0)</f>
        <v>107</v>
      </c>
      <c r="H626" s="13" t="n">
        <f aca="false">ROUNDUP((E626+Parámetros!$C$14)/(1-F626),0)</f>
        <v>113</v>
      </c>
      <c r="I626" s="13" t="n">
        <f aca="false">ROUNDUP((E626+Parámetros!$C$15)/(1-F626),0)</f>
        <v>121</v>
      </c>
      <c r="J626" s="13" t="n">
        <f aca="false">MAX(ROUNDUP((E626+Parámetros!$B$8)/(1-F626),0),Parámetros!$B$7)</f>
        <v>299</v>
      </c>
      <c r="K626" s="13" t="n">
        <f aca="false">IF(G626&lt;Parámetros!$B$13,G626,IF(H626&lt;Parámetros!$B$14,H626,IF(I626&lt;Parámetros!$B$15,I626,J626)))</f>
        <v>113</v>
      </c>
      <c r="L626" s="12"/>
      <c r="M626" s="12"/>
      <c r="N626" s="13" t="n">
        <f aca="false">IF(AND(ISNUMBER(M626),M626-Parámetros!$B$6&gt;=K626),M626-Parámetros!$B$6,K626)</f>
        <v>113</v>
      </c>
      <c r="O626" s="3" t="str">
        <f aca="false">IF(ISNUMBER(M626),N626/M626-1,"")</f>
        <v/>
      </c>
      <c r="P626" s="13" t="n">
        <f aca="false">VLOOKUP(N626,Parámetros!$A$13:$C$16,3,TRUE())</f>
        <v>30</v>
      </c>
      <c r="Q626" s="13" t="n">
        <f aca="false">IF(N626&gt;=Parámetros!$B$7,Parámetros!$B$8,0)</f>
        <v>0</v>
      </c>
      <c r="R626" s="13" t="n">
        <f aca="false">N626*(1-F626)-P626-Q626</f>
        <v>67.18</v>
      </c>
      <c r="S626" s="13" t="n">
        <f aca="false">R626-E626</f>
        <v>0.159999999999982</v>
      </c>
    </row>
    <row r="627" customFormat="false" ht="15" hidden="false" customHeight="false" outlineLevel="0" collapsed="false">
      <c r="A627" s="8" t="s">
        <v>6703</v>
      </c>
      <c r="B627" s="10" t="str">
        <f aca="false">'Layout Mercado Libre'!C627</f>
        <v>Nene-Dent Gel Pediátrico Lidocaína Polidocanol 10 g</v>
      </c>
      <c r="C627" s="10" t="str">
        <f aca="false">IFERROR(LEFT('Layout Mercado Libre'!E627,FIND(" &gt; ",'Layout Mercado Libre'!E627)-1),"")</f>
        <v>Salud y Equipamiento Médico</v>
      </c>
      <c r="D627" s="12" t="n">
        <v>154.63</v>
      </c>
      <c r="E627" s="13" t="n">
        <f aca="false">D627+Parámetros!$B$5</f>
        <v>158.63</v>
      </c>
      <c r="F627" s="3" t="n">
        <f aca="false">IF(C627="",Parámetros!$B$9,IFERROR(VLOOKUP(C627,Parámetros!$A$20:$B$23,2,FALSE()),Parámetros!$B$9))</f>
        <v>0.14</v>
      </c>
      <c r="G627" s="13" t="n">
        <f aca="false">ROUNDUP((E627+Parámetros!$C$13)/(1-F627),0)</f>
        <v>214</v>
      </c>
      <c r="H627" s="13" t="n">
        <f aca="false">ROUNDUP((E627+Parámetros!$C$14)/(1-F627),0)</f>
        <v>220</v>
      </c>
      <c r="I627" s="13" t="n">
        <f aca="false">ROUNDUP((E627+Parámetros!$C$15)/(1-F627),0)</f>
        <v>228</v>
      </c>
      <c r="J627" s="13" t="n">
        <f aca="false">MAX(ROUNDUP((E627+Parámetros!$B$8)/(1-F627),0),Parámetros!$B$7)</f>
        <v>299</v>
      </c>
      <c r="K627" s="13" t="n">
        <f aca="false">IF(G627&lt;Parámetros!$B$13,G627,IF(H627&lt;Parámetros!$B$14,H627,IF(I627&lt;Parámetros!$B$15,I627,J627)))</f>
        <v>228</v>
      </c>
      <c r="L627" s="12"/>
      <c r="M627" s="12"/>
      <c r="N627" s="13" t="n">
        <f aca="false">IF(AND(ISNUMBER(M627),M627-Parámetros!$B$6&gt;=K627),M627-Parámetros!$B$6,K627)</f>
        <v>228</v>
      </c>
      <c r="O627" s="3" t="str">
        <f aca="false">IF(ISNUMBER(M627),N627/M627-1,"")</f>
        <v/>
      </c>
      <c r="P627" s="13" t="n">
        <f aca="false">VLOOKUP(N627,Parámetros!$A$13:$C$16,3,TRUE())</f>
        <v>37</v>
      </c>
      <c r="Q627" s="13" t="n">
        <f aca="false">IF(N627&gt;=Parámetros!$B$7,Parámetros!$B$8,0)</f>
        <v>0</v>
      </c>
      <c r="R627" s="13" t="n">
        <f aca="false">N627*(1-F627)-P627-Q627</f>
        <v>159.08</v>
      </c>
      <c r="S627" s="13" t="n">
        <f aca="false">R627-E627</f>
        <v>0.449999999999989</v>
      </c>
    </row>
    <row r="628" customFormat="false" ht="15" hidden="false" customHeight="false" outlineLevel="0" collapsed="false">
      <c r="A628" s="8" t="s">
        <v>6717</v>
      </c>
      <c r="B628" s="10" t="str">
        <f aca="false">'Layout Mercado Libre'!C628</f>
        <v>Electrolit Suero Rehidratante Fresa Kiwi 625 ml</v>
      </c>
      <c r="C628" s="10" t="str">
        <f aca="false">IFERROR(LEFT('Layout Mercado Libre'!E628,FIND(" &gt; ",'Layout Mercado Libre'!E628)-1),"")</f>
        <v>Salud y Equipamiento Médico</v>
      </c>
      <c r="D628" s="12" t="n">
        <v>20.14</v>
      </c>
      <c r="E628" s="13" t="n">
        <f aca="false">D628+Parámetros!$B$5</f>
        <v>24.14</v>
      </c>
      <c r="F628" s="3" t="n">
        <f aca="false">IF(C628="",Parámetros!$B$9,IFERROR(VLOOKUP(C628,Parámetros!$A$20:$B$23,2,FALSE()),Parámetros!$B$9))</f>
        <v>0.14</v>
      </c>
      <c r="G628" s="13" t="n">
        <f aca="false">ROUNDUP((E628+Parámetros!$C$13)/(1-F628),0)</f>
        <v>58</v>
      </c>
      <c r="H628" s="13" t="n">
        <f aca="false">ROUNDUP((E628+Parámetros!$C$14)/(1-F628),0)</f>
        <v>63</v>
      </c>
      <c r="I628" s="13" t="n">
        <f aca="false">ROUNDUP((E628+Parámetros!$C$15)/(1-F628),0)</f>
        <v>72</v>
      </c>
      <c r="J628" s="13" t="n">
        <f aca="false">MAX(ROUNDUP((E628+Parámetros!$B$8)/(1-F628),0),Parámetros!$B$7)</f>
        <v>299</v>
      </c>
      <c r="K628" s="13" t="n">
        <f aca="false">IF(G628&lt;Parámetros!$B$13,G628,IF(H628&lt;Parámetros!$B$14,H628,IF(I628&lt;Parámetros!$B$15,I628,J628)))</f>
        <v>58</v>
      </c>
      <c r="L628" s="12"/>
      <c r="M628" s="12"/>
      <c r="N628" s="13" t="n">
        <f aca="false">IF(AND(ISNUMBER(M628),M628-Parámetros!$B$6&gt;=K628),M628-Parámetros!$B$6,K628)</f>
        <v>58</v>
      </c>
      <c r="O628" s="3" t="str">
        <f aca="false">IF(ISNUMBER(M628),N628/M628-1,"")</f>
        <v/>
      </c>
      <c r="P628" s="13" t="n">
        <f aca="false">VLOOKUP(N628,Parámetros!$A$13:$C$16,3,TRUE())</f>
        <v>25</v>
      </c>
      <c r="Q628" s="13" t="n">
        <f aca="false">IF(N628&gt;=Parámetros!$B$7,Parámetros!$B$8,0)</f>
        <v>0</v>
      </c>
      <c r="R628" s="13" t="n">
        <f aca="false">N628*(1-F628)-P628-Q628</f>
        <v>24.88</v>
      </c>
      <c r="S628" s="13" t="n">
        <f aca="false">R628-E628</f>
        <v>0.740000000000002</v>
      </c>
    </row>
    <row r="629" customFormat="false" ht="15" hidden="false" customHeight="false" outlineLevel="0" collapsed="false">
      <c r="A629" s="8" t="s">
        <v>6726</v>
      </c>
      <c r="B629" s="10" t="str">
        <f aca="false">'Layout Mercado Libre'!C629</f>
        <v>Condones Prudence 2 Pack Extra Time y Zero 6 Piezas</v>
      </c>
      <c r="C629" s="10" t="str">
        <f aca="false">IFERROR(LEFT('Layout Mercado Libre'!E629,FIND(" &gt; ",'Layout Mercado Libre'!E629)-1),"")</f>
        <v>Salud y Equipamiento Médico</v>
      </c>
      <c r="D629" s="12" t="n">
        <v>29.62</v>
      </c>
      <c r="E629" s="13" t="n">
        <f aca="false">D629+Parámetros!$B$5</f>
        <v>33.62</v>
      </c>
      <c r="F629" s="3" t="n">
        <f aca="false">IF(C629="",Parámetros!$B$9,IFERROR(VLOOKUP(C629,Parámetros!$A$20:$B$23,2,FALSE()),Parámetros!$B$9))</f>
        <v>0.14</v>
      </c>
      <c r="G629" s="13" t="n">
        <f aca="false">ROUNDUP((E629+Parámetros!$C$13)/(1-F629),0)</f>
        <v>69</v>
      </c>
      <c r="H629" s="13" t="n">
        <f aca="false">ROUNDUP((E629+Parámetros!$C$14)/(1-F629),0)</f>
        <v>74</v>
      </c>
      <c r="I629" s="13" t="n">
        <f aca="false">ROUNDUP((E629+Parámetros!$C$15)/(1-F629),0)</f>
        <v>83</v>
      </c>
      <c r="J629" s="13" t="n">
        <f aca="false">MAX(ROUNDUP((E629+Parámetros!$B$8)/(1-F629),0),Parámetros!$B$7)</f>
        <v>299</v>
      </c>
      <c r="K629" s="13" t="n">
        <f aca="false">IF(G629&lt;Parámetros!$B$13,G629,IF(H629&lt;Parámetros!$B$14,H629,IF(I629&lt;Parámetros!$B$15,I629,J629)))</f>
        <v>69</v>
      </c>
      <c r="L629" s="12"/>
      <c r="M629" s="12"/>
      <c r="N629" s="13" t="n">
        <f aca="false">IF(AND(ISNUMBER(M629),M629-Parámetros!$B$6&gt;=K629),M629-Parámetros!$B$6,K629)</f>
        <v>69</v>
      </c>
      <c r="O629" s="3" t="str">
        <f aca="false">IF(ISNUMBER(M629),N629/M629-1,"")</f>
        <v/>
      </c>
      <c r="P629" s="13" t="n">
        <f aca="false">VLOOKUP(N629,Parámetros!$A$13:$C$16,3,TRUE())</f>
        <v>25</v>
      </c>
      <c r="Q629" s="13" t="n">
        <f aca="false">IF(N629&gt;=Parámetros!$B$7,Parámetros!$B$8,0)</f>
        <v>0</v>
      </c>
      <c r="R629" s="13" t="n">
        <f aca="false">N629*(1-F629)-P629-Q629</f>
        <v>34.34</v>
      </c>
      <c r="S629" s="13" t="n">
        <f aca="false">R629-E629</f>
        <v>0.719999999999992</v>
      </c>
    </row>
    <row r="630" customFormat="false" ht="15" hidden="false" customHeight="false" outlineLevel="0" collapsed="false">
      <c r="A630" s="8" t="s">
        <v>6737</v>
      </c>
      <c r="B630" s="10" t="str">
        <f aca="false">'Layout Mercado Libre'!C630</f>
        <v>Desodorante Axe Excite Aerosol para Hombre 150 ml</v>
      </c>
      <c r="C630" s="10" t="str">
        <f aca="false">IFERROR(LEFT('Layout Mercado Libre'!E630,FIND(" &gt; ",'Layout Mercado Libre'!E630)-1),"")</f>
        <v>Belleza y Cuidado Personal</v>
      </c>
      <c r="D630" s="12" t="n">
        <v>39.51</v>
      </c>
      <c r="E630" s="13" t="n">
        <f aca="false">D630+Parámetros!$B$5</f>
        <v>43.51</v>
      </c>
      <c r="F630" s="3" t="n">
        <f aca="false">IF(C630="",Parámetros!$B$9,IFERROR(VLOOKUP(C630,Parámetros!$A$20:$B$23,2,FALSE()),Parámetros!$B$9))</f>
        <v>0.14</v>
      </c>
      <c r="G630" s="13" t="n">
        <f aca="false">ROUNDUP((E630+Parámetros!$C$13)/(1-F630),0)</f>
        <v>80</v>
      </c>
      <c r="H630" s="13" t="n">
        <f aca="false">ROUNDUP((E630+Parámetros!$C$14)/(1-F630),0)</f>
        <v>86</v>
      </c>
      <c r="I630" s="13" t="n">
        <f aca="false">ROUNDUP((E630+Parámetros!$C$15)/(1-F630),0)</f>
        <v>94</v>
      </c>
      <c r="J630" s="13" t="n">
        <f aca="false">MAX(ROUNDUP((E630+Parámetros!$B$8)/(1-F630),0),Parámetros!$B$7)</f>
        <v>299</v>
      </c>
      <c r="K630" s="13" t="n">
        <f aca="false">IF(G630&lt;Parámetros!$B$13,G630,IF(H630&lt;Parámetros!$B$14,H630,IF(I630&lt;Parámetros!$B$15,I630,J630)))</f>
        <v>80</v>
      </c>
      <c r="L630" s="12"/>
      <c r="M630" s="12"/>
      <c r="N630" s="13" t="n">
        <f aca="false">IF(AND(ISNUMBER(M630),M630-Parámetros!$B$6&gt;=K630),M630-Parámetros!$B$6,K630)</f>
        <v>80</v>
      </c>
      <c r="O630" s="3" t="str">
        <f aca="false">IF(ISNUMBER(M630),N630/M630-1,"")</f>
        <v/>
      </c>
      <c r="P630" s="13" t="n">
        <f aca="false">VLOOKUP(N630,Parámetros!$A$13:$C$16,3,TRUE())</f>
        <v>25</v>
      </c>
      <c r="Q630" s="13" t="n">
        <f aca="false">IF(N630&gt;=Parámetros!$B$7,Parámetros!$B$8,0)</f>
        <v>0</v>
      </c>
      <c r="R630" s="13" t="n">
        <f aca="false">N630*(1-F630)-P630-Q630</f>
        <v>43.8</v>
      </c>
      <c r="S630" s="13" t="n">
        <f aca="false">R630-E630</f>
        <v>0.289999999999999</v>
      </c>
    </row>
    <row r="631" customFormat="false" ht="15" hidden="false" customHeight="false" outlineLevel="0" collapsed="false">
      <c r="A631" s="8" t="s">
        <v>6744</v>
      </c>
      <c r="B631" s="10" t="str">
        <f aca="false">'Layout Mercado Libre'!C631</f>
        <v>Entresto Sacubitrilo/Valsartán 100 mg 60 Comprimidos</v>
      </c>
      <c r="C631" s="10" t="str">
        <f aca="false">IFERROR(LEFT('Layout Mercado Libre'!E631,FIND(" &gt; ",'Layout Mercado Libre'!E631)-1),"")</f>
        <v>Salud y Equipamiento Médico</v>
      </c>
      <c r="D631" s="12" t="n">
        <v>750</v>
      </c>
      <c r="E631" s="13" t="n">
        <f aca="false">D631+Parámetros!$B$5</f>
        <v>754</v>
      </c>
      <c r="F631" s="3" t="n">
        <f aca="false">IF(C631="",Parámetros!$B$9,IFERROR(VLOOKUP(C631,Parámetros!$A$20:$B$23,2,FALSE()),Parámetros!$B$9))</f>
        <v>0.14</v>
      </c>
      <c r="G631" s="13" t="n">
        <f aca="false">ROUNDUP((E631+Parámetros!$C$13)/(1-F631),0)</f>
        <v>906</v>
      </c>
      <c r="H631" s="13" t="n">
        <f aca="false">ROUNDUP((E631+Parámetros!$C$14)/(1-F631),0)</f>
        <v>912</v>
      </c>
      <c r="I631" s="13" t="n">
        <f aca="false">ROUNDUP((E631+Parámetros!$C$15)/(1-F631),0)</f>
        <v>920</v>
      </c>
      <c r="J631" s="13" t="n">
        <f aca="false">MAX(ROUNDUP((E631+Parámetros!$B$8)/(1-F631),0),Parámetros!$B$7)</f>
        <v>877</v>
      </c>
      <c r="K631" s="13" t="n">
        <f aca="false">IF(G631&lt;Parámetros!$B$13,G631,IF(H631&lt;Parámetros!$B$14,H631,IF(I631&lt;Parámetros!$B$15,I631,J631)))</f>
        <v>877</v>
      </c>
      <c r="L631" s="12"/>
      <c r="M631" s="12"/>
      <c r="N631" s="13" t="n">
        <f aca="false">IF(AND(ISNUMBER(M631),M631-Parámetros!$B$6&gt;=K631),M631-Parámetros!$B$6,K631)</f>
        <v>877</v>
      </c>
      <c r="O631" s="3" t="str">
        <f aca="false">IF(ISNUMBER(M631),N631/M631-1,"")</f>
        <v/>
      </c>
      <c r="P631" s="13" t="n">
        <f aca="false">VLOOKUP(N631,Parámetros!$A$13:$C$16,3,TRUE())</f>
        <v>0</v>
      </c>
      <c r="Q631" s="13" t="n">
        <f aca="false">IF(N631&gt;=Parámetros!$B$7,Parámetros!$B$8,0)</f>
        <v>0</v>
      </c>
      <c r="R631" s="13" t="n">
        <f aca="false">N631*(1-F631)-P631-Q631</f>
        <v>754.22</v>
      </c>
      <c r="S631" s="13" t="n">
        <f aca="false">R631-E631</f>
        <v>0.220000000000027</v>
      </c>
    </row>
    <row r="632" customFormat="false" ht="15" hidden="false" customHeight="false" outlineLevel="0" collapsed="false">
      <c r="A632" s="8" t="s">
        <v>6754</v>
      </c>
      <c r="B632" s="10" t="str">
        <f aca="false">'Layout Mercado Libre'!C632</f>
        <v>Remexa Oleoderm Crema Corporal para Piel Seca 225 ml</v>
      </c>
      <c r="C632" s="10" t="str">
        <f aca="false">IFERROR(LEFT('Layout Mercado Libre'!E632,FIND(" &gt; ",'Layout Mercado Libre'!E632)-1),"")</f>
        <v>Belleza y Cuidado Personal</v>
      </c>
      <c r="D632" s="12" t="n">
        <v>172.71</v>
      </c>
      <c r="E632" s="13" t="n">
        <f aca="false">D632+Parámetros!$B$5</f>
        <v>176.71</v>
      </c>
      <c r="F632" s="3" t="n">
        <f aca="false">IF(C632="",Parámetros!$B$9,IFERROR(VLOOKUP(C632,Parámetros!$A$20:$B$23,2,FALSE()),Parámetros!$B$9))</f>
        <v>0.14</v>
      </c>
      <c r="G632" s="13" t="n">
        <f aca="false">ROUNDUP((E632+Parámetros!$C$13)/(1-F632),0)</f>
        <v>235</v>
      </c>
      <c r="H632" s="13" t="n">
        <f aca="false">ROUNDUP((E632+Parámetros!$C$14)/(1-F632),0)</f>
        <v>241</v>
      </c>
      <c r="I632" s="13" t="n">
        <f aca="false">ROUNDUP((E632+Parámetros!$C$15)/(1-F632),0)</f>
        <v>249</v>
      </c>
      <c r="J632" s="13" t="n">
        <f aca="false">MAX(ROUNDUP((E632+Parámetros!$B$8)/(1-F632),0),Parámetros!$B$7)</f>
        <v>299</v>
      </c>
      <c r="K632" s="13" t="n">
        <f aca="false">IF(G632&lt;Parámetros!$B$13,G632,IF(H632&lt;Parámetros!$B$14,H632,IF(I632&lt;Parámetros!$B$15,I632,J632)))</f>
        <v>249</v>
      </c>
      <c r="L632" s="12"/>
      <c r="M632" s="12"/>
      <c r="N632" s="13" t="n">
        <f aca="false">IF(AND(ISNUMBER(M632),M632-Parámetros!$B$6&gt;=K632),M632-Parámetros!$B$6,K632)</f>
        <v>249</v>
      </c>
      <c r="O632" s="3" t="str">
        <f aca="false">IF(ISNUMBER(M632),N632/M632-1,"")</f>
        <v/>
      </c>
      <c r="P632" s="13" t="n">
        <f aca="false">VLOOKUP(N632,Parámetros!$A$13:$C$16,3,TRUE())</f>
        <v>37</v>
      </c>
      <c r="Q632" s="13" t="n">
        <f aca="false">IF(N632&gt;=Parámetros!$B$7,Parámetros!$B$8,0)</f>
        <v>0</v>
      </c>
      <c r="R632" s="13" t="n">
        <f aca="false">N632*(1-F632)-P632-Q632</f>
        <v>177.14</v>
      </c>
      <c r="S632" s="13" t="n">
        <f aca="false">R632-E632</f>
        <v>0.429999999999978</v>
      </c>
    </row>
    <row r="633" customFormat="false" ht="15" hidden="false" customHeight="false" outlineLevel="0" collapsed="false">
      <c r="A633" s="8" t="s">
        <v>6763</v>
      </c>
      <c r="B633" s="10" t="str">
        <f aca="false">'Layout Mercado Libre'!C633</f>
        <v>Fluoning Levofloxacino 500 mg 7 Tabletas</v>
      </c>
      <c r="C633" s="10" t="str">
        <f aca="false">IFERROR(LEFT('Layout Mercado Libre'!E633,FIND(" &gt; ",'Layout Mercado Libre'!E633)-1),"")</f>
        <v>Salud y Equipamiento Médico</v>
      </c>
      <c r="D633" s="12" t="n">
        <v>294.44</v>
      </c>
      <c r="E633" s="13" t="n">
        <f aca="false">D633+Parámetros!$B$5</f>
        <v>298.44</v>
      </c>
      <c r="F633" s="3" t="n">
        <f aca="false">IF(C633="",Parámetros!$B$9,IFERROR(VLOOKUP(C633,Parámetros!$A$20:$B$23,2,FALSE()),Parámetros!$B$9))</f>
        <v>0.14</v>
      </c>
      <c r="G633" s="13" t="n">
        <f aca="false">ROUNDUP((E633+Parámetros!$C$13)/(1-F633),0)</f>
        <v>377</v>
      </c>
      <c r="H633" s="13" t="n">
        <f aca="false">ROUNDUP((E633+Parámetros!$C$14)/(1-F633),0)</f>
        <v>382</v>
      </c>
      <c r="I633" s="13" t="n">
        <f aca="false">ROUNDUP((E633+Parámetros!$C$15)/(1-F633),0)</f>
        <v>391</v>
      </c>
      <c r="J633" s="13" t="n">
        <f aca="false">MAX(ROUNDUP((E633+Parámetros!$B$8)/(1-F633),0),Parámetros!$B$7)</f>
        <v>348</v>
      </c>
      <c r="K633" s="13" t="n">
        <f aca="false">IF(G633&lt;Parámetros!$B$13,G633,IF(H633&lt;Parámetros!$B$14,H633,IF(I633&lt;Parámetros!$B$15,I633,J633)))</f>
        <v>348</v>
      </c>
      <c r="L633" s="12"/>
      <c r="M633" s="12"/>
      <c r="N633" s="13" t="n">
        <f aca="false">IF(AND(ISNUMBER(M633),M633-Parámetros!$B$6&gt;=K633),M633-Parámetros!$B$6,K633)</f>
        <v>348</v>
      </c>
      <c r="O633" s="3" t="str">
        <f aca="false">IF(ISNUMBER(M633),N633/M633-1,"")</f>
        <v/>
      </c>
      <c r="P633" s="13" t="n">
        <f aca="false">VLOOKUP(N633,Parámetros!$A$13:$C$16,3,TRUE())</f>
        <v>0</v>
      </c>
      <c r="Q633" s="13" t="n">
        <f aca="false">IF(N633&gt;=Parámetros!$B$7,Parámetros!$B$8,0)</f>
        <v>0</v>
      </c>
      <c r="R633" s="13" t="n">
        <f aca="false">N633*(1-F633)-P633-Q633</f>
        <v>299.28</v>
      </c>
      <c r="S633" s="13" t="n">
        <f aca="false">R633-E633</f>
        <v>0.839999999999975</v>
      </c>
    </row>
    <row r="634" customFormat="false" ht="15" hidden="false" customHeight="false" outlineLevel="0" collapsed="false">
      <c r="A634" s="8" t="s">
        <v>6772</v>
      </c>
      <c r="B634" s="10" t="str">
        <f aca="false">'Layout Mercado Libre'!C634</f>
        <v>Kitoscell Gel de Pirfenidona para Piel Tubo 3.5 g</v>
      </c>
      <c r="C634" s="10" t="str">
        <f aca="false">IFERROR(LEFT('Layout Mercado Libre'!E634,FIND(" &gt; ",'Layout Mercado Libre'!E634)-1),"")</f>
        <v>Salud y Equipamiento Médico</v>
      </c>
      <c r="D634" s="12" t="n">
        <v>89.08</v>
      </c>
      <c r="E634" s="13" t="n">
        <f aca="false">D634+Parámetros!$B$5</f>
        <v>93.08</v>
      </c>
      <c r="F634" s="3" t="n">
        <f aca="false">IF(C634="",Parámetros!$B$9,IFERROR(VLOOKUP(C634,Parámetros!$A$20:$B$23,2,FALSE()),Parámetros!$B$9))</f>
        <v>0.14</v>
      </c>
      <c r="G634" s="13" t="n">
        <f aca="false">ROUNDUP((E634+Parámetros!$C$13)/(1-F634),0)</f>
        <v>138</v>
      </c>
      <c r="H634" s="13" t="n">
        <f aca="false">ROUNDUP((E634+Parámetros!$C$14)/(1-F634),0)</f>
        <v>144</v>
      </c>
      <c r="I634" s="13" t="n">
        <f aca="false">ROUNDUP((E634+Parámetros!$C$15)/(1-F634),0)</f>
        <v>152</v>
      </c>
      <c r="J634" s="13" t="n">
        <f aca="false">MAX(ROUNDUP((E634+Parámetros!$B$8)/(1-F634),0),Parámetros!$B$7)</f>
        <v>299</v>
      </c>
      <c r="K634" s="13" t="n">
        <f aca="false">IF(G634&lt;Parámetros!$B$13,G634,IF(H634&lt;Parámetros!$B$14,H634,IF(I634&lt;Parámetros!$B$15,I634,J634)))</f>
        <v>144</v>
      </c>
      <c r="L634" s="12"/>
      <c r="M634" s="12"/>
      <c r="N634" s="13" t="n">
        <f aca="false">IF(AND(ISNUMBER(M634),M634-Parámetros!$B$6&gt;=K634),M634-Parámetros!$B$6,K634)</f>
        <v>144</v>
      </c>
      <c r="O634" s="3" t="str">
        <f aca="false">IF(ISNUMBER(M634),N634/M634-1,"")</f>
        <v/>
      </c>
      <c r="P634" s="13" t="n">
        <f aca="false">VLOOKUP(N634,Parámetros!$A$13:$C$16,3,TRUE())</f>
        <v>30</v>
      </c>
      <c r="Q634" s="13" t="n">
        <f aca="false">IF(N634&gt;=Parámetros!$B$7,Parámetros!$B$8,0)</f>
        <v>0</v>
      </c>
      <c r="R634" s="13" t="n">
        <f aca="false">N634*(1-F634)-P634-Q634</f>
        <v>93.84</v>
      </c>
      <c r="S634" s="13" t="n">
        <f aca="false">R634-E634</f>
        <v>0.760000000000005</v>
      </c>
    </row>
    <row r="635" customFormat="false" ht="15" hidden="false" customHeight="false" outlineLevel="0" collapsed="false">
      <c r="A635" s="8" t="s">
        <v>6783</v>
      </c>
      <c r="B635" s="10" t="str">
        <f aca="false">'Layout Mercado Libre'!C635</f>
        <v>Cepillo Dental Clinic Inter-Ortho Mediano 38 Caja 12 Piezas</v>
      </c>
      <c r="C635" s="10" t="str">
        <f aca="false">IFERROR(LEFT('Layout Mercado Libre'!E635,FIND(" &gt; ",'Layout Mercado Libre'!E635)-1),"")</f>
        <v>Belleza y Cuidado Personal</v>
      </c>
      <c r="D635" s="12" t="n">
        <v>210.11</v>
      </c>
      <c r="E635" s="13" t="n">
        <f aca="false">D635+Parámetros!$B$5</f>
        <v>214.11</v>
      </c>
      <c r="F635" s="3" t="n">
        <f aca="false">IF(C635="",Parámetros!$B$9,IFERROR(VLOOKUP(C635,Parámetros!$A$20:$B$23,2,FALSE()),Parámetros!$B$9))</f>
        <v>0.14</v>
      </c>
      <c r="G635" s="13" t="n">
        <f aca="false">ROUNDUP((E635+Parámetros!$C$13)/(1-F635),0)</f>
        <v>279</v>
      </c>
      <c r="H635" s="13" t="n">
        <f aca="false">ROUNDUP((E635+Parámetros!$C$14)/(1-F635),0)</f>
        <v>284</v>
      </c>
      <c r="I635" s="13" t="n">
        <f aca="false">ROUNDUP((E635+Parámetros!$C$15)/(1-F635),0)</f>
        <v>292</v>
      </c>
      <c r="J635" s="13" t="n">
        <f aca="false">MAX(ROUNDUP((E635+Parámetros!$B$8)/(1-F635),0),Parámetros!$B$7)</f>
        <v>299</v>
      </c>
      <c r="K635" s="13" t="n">
        <f aca="false">IF(G635&lt;Parámetros!$B$13,G635,IF(H635&lt;Parámetros!$B$14,H635,IF(I635&lt;Parámetros!$B$15,I635,J635)))</f>
        <v>292</v>
      </c>
      <c r="L635" s="12"/>
      <c r="M635" s="12"/>
      <c r="N635" s="13" t="n">
        <f aca="false">IF(AND(ISNUMBER(M635),M635-Parámetros!$B$6&gt;=K635),M635-Parámetros!$B$6,K635)</f>
        <v>292</v>
      </c>
      <c r="O635" s="3" t="str">
        <f aca="false">IF(ISNUMBER(M635),N635/M635-1,"")</f>
        <v/>
      </c>
      <c r="P635" s="13" t="n">
        <f aca="false">VLOOKUP(N635,Parámetros!$A$13:$C$16,3,TRUE())</f>
        <v>37</v>
      </c>
      <c r="Q635" s="13" t="n">
        <f aca="false">IF(N635&gt;=Parámetros!$B$7,Parámetros!$B$8,0)</f>
        <v>0</v>
      </c>
      <c r="R635" s="13" t="n">
        <f aca="false">N635*(1-F635)-P635-Q635</f>
        <v>214.12</v>
      </c>
      <c r="S635" s="13" t="n">
        <f aca="false">R635-E635</f>
        <v>0.00999999999999091</v>
      </c>
    </row>
    <row r="636" customFormat="false" ht="15" hidden="false" customHeight="false" outlineLevel="0" collapsed="false">
      <c r="A636" s="8" t="s">
        <v>6795</v>
      </c>
      <c r="B636" s="10" t="str">
        <f aca="false">'Layout Mercado Libre'!C636</f>
        <v>Metamucil Fibra en Polvo Sabor Natural 210 g</v>
      </c>
      <c r="C636" s="10" t="str">
        <f aca="false">IFERROR(LEFT('Layout Mercado Libre'!E636,FIND(" &gt; ",'Layout Mercado Libre'!E636)-1),"")</f>
        <v>Salud y Equipamiento Médico</v>
      </c>
      <c r="D636" s="12" t="n">
        <v>258.07</v>
      </c>
      <c r="E636" s="13" t="n">
        <f aca="false">D636+Parámetros!$B$5</f>
        <v>262.07</v>
      </c>
      <c r="F636" s="3" t="n">
        <f aca="false">IF(C636="",Parámetros!$B$9,IFERROR(VLOOKUP(C636,Parámetros!$A$20:$B$23,2,FALSE()),Parámetros!$B$9))</f>
        <v>0.14</v>
      </c>
      <c r="G636" s="13" t="n">
        <f aca="false">ROUNDUP((E636+Parámetros!$C$13)/(1-F636),0)</f>
        <v>334</v>
      </c>
      <c r="H636" s="13" t="n">
        <f aca="false">ROUNDUP((E636+Parámetros!$C$14)/(1-F636),0)</f>
        <v>340</v>
      </c>
      <c r="I636" s="13" t="n">
        <f aca="false">ROUNDUP((E636+Parámetros!$C$15)/(1-F636),0)</f>
        <v>348</v>
      </c>
      <c r="J636" s="13" t="n">
        <f aca="false">MAX(ROUNDUP((E636+Parámetros!$B$8)/(1-F636),0),Parámetros!$B$7)</f>
        <v>305</v>
      </c>
      <c r="K636" s="13" t="n">
        <f aca="false">IF(G636&lt;Parámetros!$B$13,G636,IF(H636&lt;Parámetros!$B$14,H636,IF(I636&lt;Parámetros!$B$15,I636,J636)))</f>
        <v>305</v>
      </c>
      <c r="L636" s="12"/>
      <c r="M636" s="12"/>
      <c r="N636" s="13" t="n">
        <f aca="false">IF(AND(ISNUMBER(M636),M636-Parámetros!$B$6&gt;=K636),M636-Parámetros!$B$6,K636)</f>
        <v>305</v>
      </c>
      <c r="O636" s="3" t="str">
        <f aca="false">IF(ISNUMBER(M636),N636/M636-1,"")</f>
        <v/>
      </c>
      <c r="P636" s="13" t="n">
        <f aca="false">VLOOKUP(N636,Parámetros!$A$13:$C$16,3,TRUE())</f>
        <v>0</v>
      </c>
      <c r="Q636" s="13" t="n">
        <f aca="false">IF(N636&gt;=Parámetros!$B$7,Parámetros!$B$8,0)</f>
        <v>0</v>
      </c>
      <c r="R636" s="13" t="n">
        <f aca="false">N636*(1-F636)-P636-Q636</f>
        <v>262.3</v>
      </c>
      <c r="S636" s="13" t="n">
        <f aca="false">R636-E636</f>
        <v>0.230000000000018</v>
      </c>
    </row>
    <row r="637" customFormat="false" ht="15" hidden="false" customHeight="false" outlineLevel="0" collapsed="false">
      <c r="A637" s="8" t="s">
        <v>6807</v>
      </c>
      <c r="B637" s="10" t="str">
        <f aca="false">'Layout Mercado Libre'!C637</f>
        <v>Sico SoftLube Original Gel Lubricante Íntimo 56.7 g</v>
      </c>
      <c r="C637" s="10" t="str">
        <f aca="false">IFERROR(LEFT('Layout Mercado Libre'!E637,FIND(" &gt; ",'Layout Mercado Libre'!E637)-1),"")</f>
        <v>Salud y Equipamiento Médico</v>
      </c>
      <c r="D637" s="12" t="n">
        <v>77.42</v>
      </c>
      <c r="E637" s="13" t="n">
        <f aca="false">D637+Parámetros!$B$5</f>
        <v>81.42</v>
      </c>
      <c r="F637" s="3" t="n">
        <f aca="false">IF(C637="",Parámetros!$B$9,IFERROR(VLOOKUP(C637,Parámetros!$A$20:$B$23,2,FALSE()),Parámetros!$B$9))</f>
        <v>0.14</v>
      </c>
      <c r="G637" s="13" t="n">
        <f aca="false">ROUNDUP((E637+Parámetros!$C$13)/(1-F637),0)</f>
        <v>124</v>
      </c>
      <c r="H637" s="13" t="n">
        <f aca="false">ROUNDUP((E637+Parámetros!$C$14)/(1-F637),0)</f>
        <v>130</v>
      </c>
      <c r="I637" s="13" t="n">
        <f aca="false">ROUNDUP((E637+Parámetros!$C$15)/(1-F637),0)</f>
        <v>138</v>
      </c>
      <c r="J637" s="13" t="n">
        <f aca="false">MAX(ROUNDUP((E637+Parámetros!$B$8)/(1-F637),0),Parámetros!$B$7)</f>
        <v>299</v>
      </c>
      <c r="K637" s="13" t="n">
        <f aca="false">IF(G637&lt;Parámetros!$B$13,G637,IF(H637&lt;Parámetros!$B$14,H637,IF(I637&lt;Parámetros!$B$15,I637,J637)))</f>
        <v>130</v>
      </c>
      <c r="L637" s="12"/>
      <c r="M637" s="12"/>
      <c r="N637" s="13" t="n">
        <f aca="false">IF(AND(ISNUMBER(M637),M637-Parámetros!$B$6&gt;=K637),M637-Parámetros!$B$6,K637)</f>
        <v>130</v>
      </c>
      <c r="O637" s="3" t="str">
        <f aca="false">IF(ISNUMBER(M637),N637/M637-1,"")</f>
        <v/>
      </c>
      <c r="P637" s="13" t="n">
        <f aca="false">VLOOKUP(N637,Parámetros!$A$13:$C$16,3,TRUE())</f>
        <v>30</v>
      </c>
      <c r="Q637" s="13" t="n">
        <f aca="false">IF(N637&gt;=Parámetros!$B$7,Parámetros!$B$8,0)</f>
        <v>0</v>
      </c>
      <c r="R637" s="13" t="n">
        <f aca="false">N637*(1-F637)-P637-Q637</f>
        <v>81.8</v>
      </c>
      <c r="S637" s="13" t="n">
        <f aca="false">R637-E637</f>
        <v>0.379999999999995</v>
      </c>
    </row>
    <row r="638" customFormat="false" ht="15" hidden="false" customHeight="false" outlineLevel="0" collapsed="false">
      <c r="A638" s="8" t="s">
        <v>6817</v>
      </c>
      <c r="B638" s="10" t="str">
        <f aca="false">'Layout Mercado Libre'!C638</f>
        <v>Clavulin 12h Amoxicilina Clavulanato 875/125 mg 15 Tabletas</v>
      </c>
      <c r="C638" s="10" t="str">
        <f aca="false">IFERROR(LEFT('Layout Mercado Libre'!E638,FIND(" &gt; ",'Layout Mercado Libre'!E638)-1),"")</f>
        <v>Salud y Equipamiento Médico</v>
      </c>
      <c r="D638" s="12" t="n">
        <v>567.84</v>
      </c>
      <c r="E638" s="13" t="n">
        <f aca="false">D638+Parámetros!$B$5</f>
        <v>571.84</v>
      </c>
      <c r="F638" s="3" t="n">
        <f aca="false">IF(C638="",Parámetros!$B$9,IFERROR(VLOOKUP(C638,Parámetros!$A$20:$B$23,2,FALSE()),Parámetros!$B$9))</f>
        <v>0.14</v>
      </c>
      <c r="G638" s="13" t="n">
        <f aca="false">ROUNDUP((E638+Parámetros!$C$13)/(1-F638),0)</f>
        <v>694</v>
      </c>
      <c r="H638" s="13" t="n">
        <f aca="false">ROUNDUP((E638+Parámetros!$C$14)/(1-F638),0)</f>
        <v>700</v>
      </c>
      <c r="I638" s="13" t="n">
        <f aca="false">ROUNDUP((E638+Parámetros!$C$15)/(1-F638),0)</f>
        <v>708</v>
      </c>
      <c r="J638" s="13" t="n">
        <f aca="false">MAX(ROUNDUP((E638+Parámetros!$B$8)/(1-F638),0),Parámetros!$B$7)</f>
        <v>665</v>
      </c>
      <c r="K638" s="13" t="n">
        <f aca="false">IF(G638&lt;Parámetros!$B$13,G638,IF(H638&lt;Parámetros!$B$14,H638,IF(I638&lt;Parámetros!$B$15,I638,J638)))</f>
        <v>665</v>
      </c>
      <c r="L638" s="12"/>
      <c r="M638" s="12"/>
      <c r="N638" s="13" t="n">
        <f aca="false">IF(AND(ISNUMBER(M638),M638-Parámetros!$B$6&gt;=K638),M638-Parámetros!$B$6,K638)</f>
        <v>665</v>
      </c>
      <c r="O638" s="3" t="str">
        <f aca="false">IF(ISNUMBER(M638),N638/M638-1,"")</f>
        <v/>
      </c>
      <c r="P638" s="13" t="n">
        <f aca="false">VLOOKUP(N638,Parámetros!$A$13:$C$16,3,TRUE())</f>
        <v>0</v>
      </c>
      <c r="Q638" s="13" t="n">
        <f aca="false">IF(N638&gt;=Parámetros!$B$7,Parámetros!$B$8,0)</f>
        <v>0</v>
      </c>
      <c r="R638" s="13" t="n">
        <f aca="false">N638*(1-F638)-P638-Q638</f>
        <v>571.9</v>
      </c>
      <c r="S638" s="13" t="n">
        <f aca="false">R638-E638</f>
        <v>0.0599999999999454</v>
      </c>
    </row>
    <row r="639" customFormat="false" ht="15" hidden="false" customHeight="false" outlineLevel="0" collapsed="false">
      <c r="A639" s="8" t="s">
        <v>6829</v>
      </c>
      <c r="B639" s="10" t="str">
        <f aca="false">'Layout Mercado Libre'!C639</f>
        <v>Refresh Fusion Solución Oftálmica Lubricante 10 ml</v>
      </c>
      <c r="C639" s="10" t="str">
        <f aca="false">IFERROR(LEFT('Layout Mercado Libre'!E639,FIND(" &gt; ",'Layout Mercado Libre'!E639)-1),"")</f>
        <v>Salud y Equipamiento Médico</v>
      </c>
      <c r="D639" s="12" t="n">
        <v>338.4</v>
      </c>
      <c r="E639" s="13" t="n">
        <f aca="false">D639+Parámetros!$B$5</f>
        <v>342.4</v>
      </c>
      <c r="F639" s="3" t="n">
        <f aca="false">IF(C639="",Parámetros!$B$9,IFERROR(VLOOKUP(C639,Parámetros!$A$20:$B$23,2,FALSE()),Parámetros!$B$9))</f>
        <v>0.14</v>
      </c>
      <c r="G639" s="13" t="n">
        <f aca="false">ROUNDUP((E639+Parámetros!$C$13)/(1-F639),0)</f>
        <v>428</v>
      </c>
      <c r="H639" s="13" t="n">
        <f aca="false">ROUNDUP((E639+Parámetros!$C$14)/(1-F639),0)</f>
        <v>434</v>
      </c>
      <c r="I639" s="13" t="n">
        <f aca="false">ROUNDUP((E639+Parámetros!$C$15)/(1-F639),0)</f>
        <v>442</v>
      </c>
      <c r="J639" s="13" t="n">
        <f aca="false">MAX(ROUNDUP((E639+Parámetros!$B$8)/(1-F639),0),Parámetros!$B$7)</f>
        <v>399</v>
      </c>
      <c r="K639" s="13" t="n">
        <f aca="false">IF(G639&lt;Parámetros!$B$13,G639,IF(H639&lt;Parámetros!$B$14,H639,IF(I639&lt;Parámetros!$B$15,I639,J639)))</f>
        <v>399</v>
      </c>
      <c r="L639" s="12"/>
      <c r="M639" s="12"/>
      <c r="N639" s="13" t="n">
        <f aca="false">IF(AND(ISNUMBER(M639),M639-Parámetros!$B$6&gt;=K639),M639-Parámetros!$B$6,K639)</f>
        <v>399</v>
      </c>
      <c r="O639" s="3" t="str">
        <f aca="false">IF(ISNUMBER(M639),N639/M639-1,"")</f>
        <v/>
      </c>
      <c r="P639" s="13" t="n">
        <f aca="false">VLOOKUP(N639,Parámetros!$A$13:$C$16,3,TRUE())</f>
        <v>0</v>
      </c>
      <c r="Q639" s="13" t="n">
        <f aca="false">IF(N639&gt;=Parámetros!$B$7,Parámetros!$B$8,0)</f>
        <v>0</v>
      </c>
      <c r="R639" s="13" t="n">
        <f aca="false">N639*(1-F639)-P639-Q639</f>
        <v>343.14</v>
      </c>
      <c r="S639" s="13" t="n">
        <f aca="false">R639-E639</f>
        <v>0.740000000000009</v>
      </c>
    </row>
    <row r="640" customFormat="false" ht="15" hidden="false" customHeight="false" outlineLevel="0" collapsed="false">
      <c r="A640" s="8" t="s">
        <v>6838</v>
      </c>
      <c r="B640" s="10" t="str">
        <f aca="false">'Layout Mercado Libre'!C640</f>
        <v>Soldrin Ótico Solución en Gotas 10 ml</v>
      </c>
      <c r="C640" s="10" t="str">
        <f aca="false">IFERROR(LEFT('Layout Mercado Libre'!E640,FIND(" &gt; ",'Layout Mercado Libre'!E640)-1),"")</f>
        <v>Salud y Equipamiento Médico</v>
      </c>
      <c r="D640" s="12" t="n">
        <v>102.11</v>
      </c>
      <c r="E640" s="13" t="n">
        <f aca="false">D640+Parámetros!$B$5</f>
        <v>106.11</v>
      </c>
      <c r="F640" s="3" t="n">
        <f aca="false">IF(C640="",Parámetros!$B$9,IFERROR(VLOOKUP(C640,Parámetros!$A$20:$B$23,2,FALSE()),Parámetros!$B$9))</f>
        <v>0.14</v>
      </c>
      <c r="G640" s="13" t="n">
        <f aca="false">ROUNDUP((E640+Parámetros!$C$13)/(1-F640),0)</f>
        <v>153</v>
      </c>
      <c r="H640" s="13" t="n">
        <f aca="false">ROUNDUP((E640+Parámetros!$C$14)/(1-F640),0)</f>
        <v>159</v>
      </c>
      <c r="I640" s="13" t="n">
        <f aca="false">ROUNDUP((E640+Parámetros!$C$15)/(1-F640),0)</f>
        <v>167</v>
      </c>
      <c r="J640" s="13" t="n">
        <f aca="false">MAX(ROUNDUP((E640+Parámetros!$B$8)/(1-F640),0),Parámetros!$B$7)</f>
        <v>299</v>
      </c>
      <c r="K640" s="13" t="n">
        <f aca="false">IF(G640&lt;Parámetros!$B$13,G640,IF(H640&lt;Parámetros!$B$14,H640,IF(I640&lt;Parámetros!$B$15,I640,J640)))</f>
        <v>167</v>
      </c>
      <c r="L640" s="12"/>
      <c r="M640" s="12"/>
      <c r="N640" s="13" t="n">
        <f aca="false">IF(AND(ISNUMBER(M640),M640-Parámetros!$B$6&gt;=K640),M640-Parámetros!$B$6,K640)</f>
        <v>167</v>
      </c>
      <c r="O640" s="3" t="str">
        <f aca="false">IF(ISNUMBER(M640),N640/M640-1,"")</f>
        <v/>
      </c>
      <c r="P640" s="13" t="n">
        <f aca="false">VLOOKUP(N640,Parámetros!$A$13:$C$16,3,TRUE())</f>
        <v>37</v>
      </c>
      <c r="Q640" s="13" t="n">
        <f aca="false">IF(N640&gt;=Parámetros!$B$7,Parámetros!$B$8,0)</f>
        <v>0</v>
      </c>
      <c r="R640" s="13" t="n">
        <f aca="false">N640*(1-F640)-P640-Q640</f>
        <v>106.62</v>
      </c>
      <c r="S640" s="13" t="n">
        <f aca="false">R640-E640</f>
        <v>0.510000000000005</v>
      </c>
    </row>
    <row r="641" customFormat="false" ht="15" hidden="false" customHeight="false" outlineLevel="0" collapsed="false">
      <c r="A641" s="8" t="s">
        <v>6851</v>
      </c>
      <c r="B641" s="10" t="str">
        <f aca="false">'Layout Mercado Libre'!C641</f>
        <v>Pilas Alcalinas Duracell AA Blíster con 5 Piezas</v>
      </c>
      <c r="C641" s="10" t="str">
        <f aca="false">IFERROR(LEFT('Layout Mercado Libre'!E641,FIND(" &gt; ",'Layout Mercado Libre'!E641)-1),"")</f>
        <v>Electrónica, Audio y Video</v>
      </c>
      <c r="D641" s="12" t="n">
        <v>101.38</v>
      </c>
      <c r="E641" s="13" t="n">
        <f aca="false">D641+Parámetros!$B$5</f>
        <v>105.38</v>
      </c>
      <c r="F641" s="3" t="n">
        <f aca="false">IF(C641="",Parámetros!$B$9,IFERROR(VLOOKUP(C641,Parámetros!$A$20:$B$23,2,FALSE()),Parámetros!$B$9))</f>
        <v>0.16</v>
      </c>
      <c r="G641" s="13" t="n">
        <f aca="false">ROUNDUP((E641+Parámetros!$C$13)/(1-F641),0)</f>
        <v>156</v>
      </c>
      <c r="H641" s="13" t="n">
        <f aca="false">ROUNDUP((E641+Parámetros!$C$14)/(1-F641),0)</f>
        <v>162</v>
      </c>
      <c r="I641" s="13" t="n">
        <f aca="false">ROUNDUP((E641+Parámetros!$C$15)/(1-F641),0)</f>
        <v>170</v>
      </c>
      <c r="J641" s="13" t="n">
        <f aca="false">MAX(ROUNDUP((E641+Parámetros!$B$8)/(1-F641),0),Parámetros!$B$7)</f>
        <v>299</v>
      </c>
      <c r="K641" s="13" t="n">
        <f aca="false">IF(G641&lt;Parámetros!$B$13,G641,IF(H641&lt;Parámetros!$B$14,H641,IF(I641&lt;Parámetros!$B$15,I641,J641)))</f>
        <v>170</v>
      </c>
      <c r="L641" s="12"/>
      <c r="M641" s="12"/>
      <c r="N641" s="13" t="n">
        <f aca="false">IF(AND(ISNUMBER(M641),M641-Parámetros!$B$6&gt;=K641),M641-Parámetros!$B$6,K641)</f>
        <v>170</v>
      </c>
      <c r="O641" s="3" t="str">
        <f aca="false">IF(ISNUMBER(M641),N641/M641-1,"")</f>
        <v/>
      </c>
      <c r="P641" s="13" t="n">
        <f aca="false">VLOOKUP(N641,Parámetros!$A$13:$C$16,3,TRUE())</f>
        <v>37</v>
      </c>
      <c r="Q641" s="13" t="n">
        <f aca="false">IF(N641&gt;=Parámetros!$B$7,Parámetros!$B$8,0)</f>
        <v>0</v>
      </c>
      <c r="R641" s="13" t="n">
        <f aca="false">N641*(1-F641)-P641-Q641</f>
        <v>105.8</v>
      </c>
      <c r="S641" s="13" t="n">
        <f aca="false">R641-E641</f>
        <v>0.419999999999988</v>
      </c>
    </row>
    <row r="642" customFormat="false" ht="15" hidden="false" customHeight="false" outlineLevel="0" collapsed="false">
      <c r="A642" s="8" t="s">
        <v>6865</v>
      </c>
      <c r="B642" s="10" t="str">
        <f aca="false">'Layout Mercado Libre'!C642</f>
        <v>Combesteral Solución Inyectable 3 Ampolletas y 3 Jeringas</v>
      </c>
      <c r="C642" s="10" t="str">
        <f aca="false">IFERROR(LEFT('Layout Mercado Libre'!E642,FIND(" &gt; ",'Layout Mercado Libre'!E642)-1),"")</f>
        <v>Salud y Equipamiento Médico</v>
      </c>
      <c r="D642" s="12" t="n">
        <v>240</v>
      </c>
      <c r="E642" s="13" t="n">
        <f aca="false">D642+Parámetros!$B$5</f>
        <v>244</v>
      </c>
      <c r="F642" s="3" t="n">
        <f aca="false">IF(C642="",Parámetros!$B$9,IFERROR(VLOOKUP(C642,Parámetros!$A$20:$B$23,2,FALSE()),Parámetros!$B$9))</f>
        <v>0.14</v>
      </c>
      <c r="G642" s="13" t="n">
        <f aca="false">ROUNDUP((E642+Parámetros!$C$13)/(1-F642),0)</f>
        <v>313</v>
      </c>
      <c r="H642" s="13" t="n">
        <f aca="false">ROUNDUP((E642+Parámetros!$C$14)/(1-F642),0)</f>
        <v>319</v>
      </c>
      <c r="I642" s="13" t="n">
        <f aca="false">ROUNDUP((E642+Parámetros!$C$15)/(1-F642),0)</f>
        <v>327</v>
      </c>
      <c r="J642" s="13" t="n">
        <f aca="false">MAX(ROUNDUP((E642+Parámetros!$B$8)/(1-F642),0),Parámetros!$B$7)</f>
        <v>299</v>
      </c>
      <c r="K642" s="13" t="n">
        <f aca="false">IF(G642&lt;Parámetros!$B$13,G642,IF(H642&lt;Parámetros!$B$14,H642,IF(I642&lt;Parámetros!$B$15,I642,J642)))</f>
        <v>299</v>
      </c>
      <c r="L642" s="12"/>
      <c r="M642" s="12"/>
      <c r="N642" s="13" t="n">
        <f aca="false">IF(AND(ISNUMBER(M642),M642-Parámetros!$B$6&gt;=K642),M642-Parámetros!$B$6,K642)</f>
        <v>299</v>
      </c>
      <c r="O642" s="3" t="str">
        <f aca="false">IF(ISNUMBER(M642),N642/M642-1,"")</f>
        <v/>
      </c>
      <c r="P642" s="13" t="n">
        <f aca="false">VLOOKUP(N642,Parámetros!$A$13:$C$16,3,TRUE())</f>
        <v>0</v>
      </c>
      <c r="Q642" s="13" t="n">
        <f aca="false">IF(N642&gt;=Parámetros!$B$7,Parámetros!$B$8,0)</f>
        <v>0</v>
      </c>
      <c r="R642" s="13" t="n">
        <f aca="false">N642*(1-F642)-P642-Q642</f>
        <v>257.14</v>
      </c>
      <c r="S642" s="13" t="n">
        <f aca="false">R642-E642</f>
        <v>13.14</v>
      </c>
    </row>
    <row r="643" customFormat="false" ht="15" hidden="false" customHeight="false" outlineLevel="0" collapsed="false">
      <c r="A643" s="8" t="s">
        <v>6876</v>
      </c>
      <c r="B643" s="10" t="str">
        <f aca="false">'Layout Mercado Libre'!C643</f>
        <v>Aliren Antigripal 50/3/300 mg 24 Cápsulas</v>
      </c>
      <c r="C643" s="10" t="str">
        <f aca="false">IFERROR(LEFT('Layout Mercado Libre'!E643,FIND(" &gt; ",'Layout Mercado Libre'!E643)-1),"")</f>
        <v>Salud y Equipamiento Médico</v>
      </c>
      <c r="D643" s="12" t="n">
        <v>100.38</v>
      </c>
      <c r="E643" s="13" t="n">
        <f aca="false">D643+Parámetros!$B$5</f>
        <v>104.38</v>
      </c>
      <c r="F643" s="3" t="n">
        <f aca="false">IF(C643="",Parámetros!$B$9,IFERROR(VLOOKUP(C643,Parámetros!$A$20:$B$23,2,FALSE()),Parámetros!$B$9))</f>
        <v>0.14</v>
      </c>
      <c r="G643" s="13" t="n">
        <f aca="false">ROUNDUP((E643+Parámetros!$C$13)/(1-F643),0)</f>
        <v>151</v>
      </c>
      <c r="H643" s="13" t="n">
        <f aca="false">ROUNDUP((E643+Parámetros!$C$14)/(1-F643),0)</f>
        <v>157</v>
      </c>
      <c r="I643" s="13" t="n">
        <f aca="false">ROUNDUP((E643+Parámetros!$C$15)/(1-F643),0)</f>
        <v>165</v>
      </c>
      <c r="J643" s="13" t="n">
        <f aca="false">MAX(ROUNDUP((E643+Parámetros!$B$8)/(1-F643),0),Parámetros!$B$7)</f>
        <v>299</v>
      </c>
      <c r="K643" s="13" t="n">
        <f aca="false">IF(G643&lt;Parámetros!$B$13,G643,IF(H643&lt;Parámetros!$B$14,H643,IF(I643&lt;Parámetros!$B$15,I643,J643)))</f>
        <v>165</v>
      </c>
      <c r="L643" s="12"/>
      <c r="M643" s="12"/>
      <c r="N643" s="13" t="n">
        <f aca="false">IF(AND(ISNUMBER(M643),M643-Parámetros!$B$6&gt;=K643),M643-Parámetros!$B$6,K643)</f>
        <v>165</v>
      </c>
      <c r="O643" s="3" t="str">
        <f aca="false">IF(ISNUMBER(M643),N643/M643-1,"")</f>
        <v/>
      </c>
      <c r="P643" s="13" t="n">
        <f aca="false">VLOOKUP(N643,Parámetros!$A$13:$C$16,3,TRUE())</f>
        <v>37</v>
      </c>
      <c r="Q643" s="13" t="n">
        <f aca="false">IF(N643&gt;=Parámetros!$B$7,Parámetros!$B$8,0)</f>
        <v>0</v>
      </c>
      <c r="R643" s="13" t="n">
        <f aca="false">N643*(1-F643)-P643-Q643</f>
        <v>104.9</v>
      </c>
      <c r="S643" s="13" t="n">
        <f aca="false">R643-E643</f>
        <v>0.52000000000001</v>
      </c>
    </row>
    <row r="644" customFormat="false" ht="15" hidden="false" customHeight="false" outlineLevel="0" collapsed="false">
      <c r="A644" s="8" t="s">
        <v>6888</v>
      </c>
      <c r="B644" s="10" t="str">
        <f aca="false">'Layout Mercado Libre'!C644</f>
        <v>Pulmonarom Lisados Bacterianos 20 Ampolletas de 3 ml</v>
      </c>
      <c r="C644" s="10" t="str">
        <f aca="false">IFERROR(LEFT('Layout Mercado Libre'!E644,FIND(" &gt; ",'Layout Mercado Libre'!E644)-1),"")</f>
        <v>Salud y Equipamiento Médico</v>
      </c>
      <c r="D644" s="12" t="n">
        <v>1175.93</v>
      </c>
      <c r="E644" s="13" t="n">
        <f aca="false">D644+Parámetros!$B$5</f>
        <v>1179.93</v>
      </c>
      <c r="F644" s="3" t="n">
        <f aca="false">IF(C644="",Parámetros!$B$9,IFERROR(VLOOKUP(C644,Parámetros!$A$20:$B$23,2,FALSE()),Parámetros!$B$9))</f>
        <v>0.14</v>
      </c>
      <c r="G644" s="13" t="n">
        <f aca="false">ROUNDUP((E644+Parámetros!$C$13)/(1-F644),0)</f>
        <v>1402</v>
      </c>
      <c r="H644" s="13" t="n">
        <f aca="false">ROUNDUP((E644+Parámetros!$C$14)/(1-F644),0)</f>
        <v>1407</v>
      </c>
      <c r="I644" s="13" t="n">
        <f aca="false">ROUNDUP((E644+Parámetros!$C$15)/(1-F644),0)</f>
        <v>1416</v>
      </c>
      <c r="J644" s="13" t="n">
        <f aca="false">MAX(ROUNDUP((E644+Parámetros!$B$8)/(1-F644),0),Parámetros!$B$7)</f>
        <v>1373</v>
      </c>
      <c r="K644" s="13" t="n">
        <f aca="false">IF(G644&lt;Parámetros!$B$13,G644,IF(H644&lt;Parámetros!$B$14,H644,IF(I644&lt;Parámetros!$B$15,I644,J644)))</f>
        <v>1373</v>
      </c>
      <c r="L644" s="12"/>
      <c r="M644" s="12"/>
      <c r="N644" s="13" t="n">
        <f aca="false">IF(AND(ISNUMBER(M644),M644-Parámetros!$B$6&gt;=K644),M644-Parámetros!$B$6,K644)</f>
        <v>1373</v>
      </c>
      <c r="O644" s="3" t="str">
        <f aca="false">IF(ISNUMBER(M644),N644/M644-1,"")</f>
        <v/>
      </c>
      <c r="P644" s="13" t="n">
        <f aca="false">VLOOKUP(N644,Parámetros!$A$13:$C$16,3,TRUE())</f>
        <v>0</v>
      </c>
      <c r="Q644" s="13" t="n">
        <f aca="false">IF(N644&gt;=Parámetros!$B$7,Parámetros!$B$8,0)</f>
        <v>0</v>
      </c>
      <c r="R644" s="13" t="n">
        <f aca="false">N644*(1-F644)-P644-Q644</f>
        <v>1180.78</v>
      </c>
      <c r="S644" s="13" t="n">
        <f aca="false">R644-E644</f>
        <v>0.849999999999909</v>
      </c>
    </row>
    <row r="645" customFormat="false" ht="15" hidden="false" customHeight="false" outlineLevel="0" collapsed="false">
      <c r="A645" s="8" t="s">
        <v>6897</v>
      </c>
      <c r="B645" s="10" t="str">
        <f aca="false">'Layout Mercado Libre'!C645</f>
        <v>Desodorante Palmolive Neutro Balance Aerosol 91 g</v>
      </c>
      <c r="C645" s="10" t="str">
        <f aca="false">IFERROR(LEFT('Layout Mercado Libre'!E645,FIND(" &gt; ",'Layout Mercado Libre'!E645)-1),"")</f>
        <v>Belleza y Cuidado Personal</v>
      </c>
      <c r="D645" s="12" t="n">
        <v>55.61</v>
      </c>
      <c r="E645" s="13" t="n">
        <f aca="false">D645+Parámetros!$B$5</f>
        <v>59.61</v>
      </c>
      <c r="F645" s="3" t="n">
        <f aca="false">IF(C645="",Parámetros!$B$9,IFERROR(VLOOKUP(C645,Parámetros!$A$20:$B$23,2,FALSE()),Parámetros!$B$9))</f>
        <v>0.14</v>
      </c>
      <c r="G645" s="13" t="n">
        <f aca="false">ROUNDUP((E645+Parámetros!$C$13)/(1-F645),0)</f>
        <v>99</v>
      </c>
      <c r="H645" s="13" t="n">
        <f aca="false">ROUNDUP((E645+Parámetros!$C$14)/(1-F645),0)</f>
        <v>105</v>
      </c>
      <c r="I645" s="13" t="n">
        <f aca="false">ROUNDUP((E645+Parámetros!$C$15)/(1-F645),0)</f>
        <v>113</v>
      </c>
      <c r="J645" s="13" t="n">
        <f aca="false">MAX(ROUNDUP((E645+Parámetros!$B$8)/(1-F645),0),Parámetros!$B$7)</f>
        <v>299</v>
      </c>
      <c r="K645" s="13" t="n">
        <f aca="false">IF(G645&lt;Parámetros!$B$13,G645,IF(H645&lt;Parámetros!$B$14,H645,IF(I645&lt;Parámetros!$B$15,I645,J645)))</f>
        <v>105</v>
      </c>
      <c r="L645" s="12"/>
      <c r="M645" s="12"/>
      <c r="N645" s="13" t="n">
        <f aca="false">IF(AND(ISNUMBER(M645),M645-Parámetros!$B$6&gt;=K645),M645-Parámetros!$B$6,K645)</f>
        <v>105</v>
      </c>
      <c r="O645" s="3" t="str">
        <f aca="false">IF(ISNUMBER(M645),N645/M645-1,"")</f>
        <v/>
      </c>
      <c r="P645" s="13" t="n">
        <f aca="false">VLOOKUP(N645,Parámetros!$A$13:$C$16,3,TRUE())</f>
        <v>30</v>
      </c>
      <c r="Q645" s="13" t="n">
        <f aca="false">IF(N645&gt;=Parámetros!$B$7,Parámetros!$B$8,0)</f>
        <v>0</v>
      </c>
      <c r="R645" s="13" t="n">
        <f aca="false">N645*(1-F645)-P645-Q645</f>
        <v>60.3</v>
      </c>
      <c r="S645" s="13" t="n">
        <f aca="false">R645-E645</f>
        <v>0.689999999999998</v>
      </c>
    </row>
    <row r="646" customFormat="false" ht="15" hidden="false" customHeight="false" outlineLevel="0" collapsed="false">
      <c r="A646" s="8" t="s">
        <v>6905</v>
      </c>
      <c r="B646" s="10" t="str">
        <f aca="false">'Layout Mercado Libre'!C646</f>
        <v>Dapagliflozina Metformina 10 mg/1000 mg MSN 28 Tabletas</v>
      </c>
      <c r="C646" s="10" t="str">
        <f aca="false">IFERROR(LEFT('Layout Mercado Libre'!E646,FIND(" &gt; ",'Layout Mercado Libre'!E646)-1),"")</f>
        <v>Salud y Equipamiento Médico</v>
      </c>
      <c r="D646" s="12" t="n">
        <v>463.12</v>
      </c>
      <c r="E646" s="13" t="n">
        <f aca="false">D646+Parámetros!$B$5</f>
        <v>467.12</v>
      </c>
      <c r="F646" s="3" t="n">
        <f aca="false">IF(C646="",Parámetros!$B$9,IFERROR(VLOOKUP(C646,Parámetros!$A$20:$B$23,2,FALSE()),Parámetros!$B$9))</f>
        <v>0.14</v>
      </c>
      <c r="G646" s="13" t="n">
        <f aca="false">ROUNDUP((E646+Parámetros!$C$13)/(1-F646),0)</f>
        <v>573</v>
      </c>
      <c r="H646" s="13" t="n">
        <f aca="false">ROUNDUP((E646+Parámetros!$C$14)/(1-F646),0)</f>
        <v>579</v>
      </c>
      <c r="I646" s="13" t="n">
        <f aca="false">ROUNDUP((E646+Parámetros!$C$15)/(1-F646),0)</f>
        <v>587</v>
      </c>
      <c r="J646" s="13" t="n">
        <f aca="false">MAX(ROUNDUP((E646+Parámetros!$B$8)/(1-F646),0),Parámetros!$B$7)</f>
        <v>544</v>
      </c>
      <c r="K646" s="13" t="n">
        <f aca="false">IF(G646&lt;Parámetros!$B$13,G646,IF(H646&lt;Parámetros!$B$14,H646,IF(I646&lt;Parámetros!$B$15,I646,J646)))</f>
        <v>544</v>
      </c>
      <c r="L646" s="12"/>
      <c r="M646" s="12"/>
      <c r="N646" s="13" t="n">
        <f aca="false">IF(AND(ISNUMBER(M646),M646-Parámetros!$B$6&gt;=K646),M646-Parámetros!$B$6,K646)</f>
        <v>544</v>
      </c>
      <c r="O646" s="3" t="str">
        <f aca="false">IF(ISNUMBER(M646),N646/M646-1,"")</f>
        <v/>
      </c>
      <c r="P646" s="13" t="n">
        <f aca="false">VLOOKUP(N646,Parámetros!$A$13:$C$16,3,TRUE())</f>
        <v>0</v>
      </c>
      <c r="Q646" s="13" t="n">
        <f aca="false">IF(N646&gt;=Parámetros!$B$7,Parámetros!$B$8,0)</f>
        <v>0</v>
      </c>
      <c r="R646" s="13" t="n">
        <f aca="false">N646*(1-F646)-P646-Q646</f>
        <v>467.84</v>
      </c>
      <c r="S646" s="13" t="n">
        <f aca="false">R646-E646</f>
        <v>0.71999999999997</v>
      </c>
    </row>
    <row r="647" customFormat="false" ht="15" hidden="false" customHeight="false" outlineLevel="0" collapsed="false">
      <c r="A647" s="8" t="s">
        <v>6918</v>
      </c>
      <c r="B647" s="10" t="str">
        <f aca="false">'Layout Mercado Libre'!C647</f>
        <v>Calzón Entrenador Huggies Pull-Ups Niño Talla XL 30 Piezas</v>
      </c>
      <c r="C647" s="10" t="str">
        <f aca="false">IFERROR(LEFT('Layout Mercado Libre'!E647,FIND(" &gt; ",'Layout Mercado Libre'!E647)-1),"")</f>
        <v>Bebés</v>
      </c>
      <c r="D647" s="12" t="n">
        <v>156.65</v>
      </c>
      <c r="E647" s="13" t="n">
        <f aca="false">D647+Parámetros!$B$5</f>
        <v>160.65</v>
      </c>
      <c r="F647" s="3" t="n">
        <f aca="false">IF(C647="",Parámetros!$B$9,IFERROR(VLOOKUP(C647,Parámetros!$A$20:$B$23,2,FALSE()),Parámetros!$B$9))</f>
        <v>0.15</v>
      </c>
      <c r="G647" s="13" t="n">
        <f aca="false">ROUNDUP((E647+Parámetros!$C$13)/(1-F647),0)</f>
        <v>219</v>
      </c>
      <c r="H647" s="13" t="n">
        <f aca="false">ROUNDUP((E647+Parámetros!$C$14)/(1-F647),0)</f>
        <v>225</v>
      </c>
      <c r="I647" s="13" t="n">
        <f aca="false">ROUNDUP((E647+Parámetros!$C$15)/(1-F647),0)</f>
        <v>233</v>
      </c>
      <c r="J647" s="13" t="n">
        <f aca="false">MAX(ROUNDUP((E647+Parámetros!$B$8)/(1-F647),0),Parámetros!$B$7)</f>
        <v>299</v>
      </c>
      <c r="K647" s="13" t="n">
        <f aca="false">IF(G647&lt;Parámetros!$B$13,G647,IF(H647&lt;Parámetros!$B$14,H647,IF(I647&lt;Parámetros!$B$15,I647,J647)))</f>
        <v>233</v>
      </c>
      <c r="L647" s="12"/>
      <c r="M647" s="12"/>
      <c r="N647" s="13" t="n">
        <f aca="false">IF(AND(ISNUMBER(M647),M647-Parámetros!$B$6&gt;=K647),M647-Parámetros!$B$6,K647)</f>
        <v>233</v>
      </c>
      <c r="O647" s="3" t="str">
        <f aca="false">IF(ISNUMBER(M647),N647/M647-1,"")</f>
        <v/>
      </c>
      <c r="P647" s="13" t="n">
        <f aca="false">VLOOKUP(N647,Parámetros!$A$13:$C$16,3,TRUE())</f>
        <v>37</v>
      </c>
      <c r="Q647" s="13" t="n">
        <f aca="false">IF(N647&gt;=Parámetros!$B$7,Parámetros!$B$8,0)</f>
        <v>0</v>
      </c>
      <c r="R647" s="13" t="n">
        <f aca="false">N647*(1-F647)-P647-Q647</f>
        <v>161.05</v>
      </c>
      <c r="S647" s="13" t="n">
        <f aca="false">R647-E647</f>
        <v>0.399999999999977</v>
      </c>
    </row>
    <row r="648" customFormat="false" ht="15" hidden="false" customHeight="false" outlineLevel="0" collapsed="false">
      <c r="A648" s="8" t="s">
        <v>6930</v>
      </c>
      <c r="B648" s="10" t="str">
        <f aca="false">'Layout Mercado Libre'!C648</f>
        <v>Stérimar Uso Diario Solución Nasal Agua de Mar 50 ml</v>
      </c>
      <c r="C648" s="10" t="str">
        <f aca="false">IFERROR(LEFT('Layout Mercado Libre'!E648,FIND(" &gt; ",'Layout Mercado Libre'!E648)-1),"")</f>
        <v>Salud y Equipamiento Médico</v>
      </c>
      <c r="D648" s="12" t="n">
        <v>125.67</v>
      </c>
      <c r="E648" s="13" t="n">
        <f aca="false">D648+Parámetros!$B$5</f>
        <v>129.67</v>
      </c>
      <c r="F648" s="3" t="n">
        <f aca="false">IF(C648="",Parámetros!$B$9,IFERROR(VLOOKUP(C648,Parámetros!$A$20:$B$23,2,FALSE()),Parámetros!$B$9))</f>
        <v>0.14</v>
      </c>
      <c r="G648" s="13" t="n">
        <f aca="false">ROUNDUP((E648+Parámetros!$C$13)/(1-F648),0)</f>
        <v>180</v>
      </c>
      <c r="H648" s="13" t="n">
        <f aca="false">ROUNDUP((E648+Parámetros!$C$14)/(1-F648),0)</f>
        <v>186</v>
      </c>
      <c r="I648" s="13" t="n">
        <f aca="false">ROUNDUP((E648+Parámetros!$C$15)/(1-F648),0)</f>
        <v>194</v>
      </c>
      <c r="J648" s="13" t="n">
        <f aca="false">MAX(ROUNDUP((E648+Parámetros!$B$8)/(1-F648),0),Parámetros!$B$7)</f>
        <v>299</v>
      </c>
      <c r="K648" s="13" t="n">
        <f aca="false">IF(G648&lt;Parámetros!$B$13,G648,IF(H648&lt;Parámetros!$B$14,H648,IF(I648&lt;Parámetros!$B$15,I648,J648)))</f>
        <v>194</v>
      </c>
      <c r="L648" s="12"/>
      <c r="M648" s="12"/>
      <c r="N648" s="13" t="n">
        <f aca="false">IF(AND(ISNUMBER(M648),M648-Parámetros!$B$6&gt;=K648),M648-Parámetros!$B$6,K648)</f>
        <v>194</v>
      </c>
      <c r="O648" s="3" t="str">
        <f aca="false">IF(ISNUMBER(M648),N648/M648-1,"")</f>
        <v/>
      </c>
      <c r="P648" s="13" t="n">
        <f aca="false">VLOOKUP(N648,Parámetros!$A$13:$C$16,3,TRUE())</f>
        <v>37</v>
      </c>
      <c r="Q648" s="13" t="n">
        <f aca="false">IF(N648&gt;=Parámetros!$B$7,Parámetros!$B$8,0)</f>
        <v>0</v>
      </c>
      <c r="R648" s="13" t="n">
        <f aca="false">N648*(1-F648)-P648-Q648</f>
        <v>129.84</v>
      </c>
      <c r="S648" s="13" t="n">
        <f aca="false">R648-E648</f>
        <v>0.169999999999988</v>
      </c>
    </row>
    <row r="649" customFormat="false" ht="15" hidden="false" customHeight="false" outlineLevel="0" collapsed="false">
      <c r="A649" s="8" t="s">
        <v>6943</v>
      </c>
      <c r="B649" s="10" t="str">
        <f aca="false">'Layout Mercado Libre'!C649</f>
        <v>Norfenon Propafenona 150 mg 30 Tabletas</v>
      </c>
      <c r="C649" s="10" t="str">
        <f aca="false">IFERROR(LEFT('Layout Mercado Libre'!E649,FIND(" &gt; ",'Layout Mercado Libre'!E649)-1),"")</f>
        <v>Salud y Equipamiento Médico</v>
      </c>
      <c r="D649" s="12" t="n">
        <v>411.62</v>
      </c>
      <c r="E649" s="13" t="n">
        <f aca="false">D649+Parámetros!$B$5</f>
        <v>415.62</v>
      </c>
      <c r="F649" s="3" t="n">
        <f aca="false">IF(C649="",Parámetros!$B$9,IFERROR(VLOOKUP(C649,Parámetros!$A$20:$B$23,2,FALSE()),Parámetros!$B$9))</f>
        <v>0.14</v>
      </c>
      <c r="G649" s="13" t="n">
        <f aca="false">ROUNDUP((E649+Parámetros!$C$13)/(1-F649),0)</f>
        <v>513</v>
      </c>
      <c r="H649" s="13" t="n">
        <f aca="false">ROUNDUP((E649+Parámetros!$C$14)/(1-F649),0)</f>
        <v>519</v>
      </c>
      <c r="I649" s="13" t="n">
        <f aca="false">ROUNDUP((E649+Parámetros!$C$15)/(1-F649),0)</f>
        <v>527</v>
      </c>
      <c r="J649" s="13" t="n">
        <f aca="false">MAX(ROUNDUP((E649+Parámetros!$B$8)/(1-F649),0),Parámetros!$B$7)</f>
        <v>484</v>
      </c>
      <c r="K649" s="13" t="n">
        <f aca="false">IF(G649&lt;Parámetros!$B$13,G649,IF(H649&lt;Parámetros!$B$14,H649,IF(I649&lt;Parámetros!$B$15,I649,J649)))</f>
        <v>484</v>
      </c>
      <c r="L649" s="12"/>
      <c r="M649" s="12"/>
      <c r="N649" s="13" t="n">
        <f aca="false">IF(AND(ISNUMBER(M649),M649-Parámetros!$B$6&gt;=K649),M649-Parámetros!$B$6,K649)</f>
        <v>484</v>
      </c>
      <c r="O649" s="3" t="str">
        <f aca="false">IF(ISNUMBER(M649),N649/M649-1,"")</f>
        <v/>
      </c>
      <c r="P649" s="13" t="n">
        <f aca="false">VLOOKUP(N649,Parámetros!$A$13:$C$16,3,TRUE())</f>
        <v>0</v>
      </c>
      <c r="Q649" s="13" t="n">
        <f aca="false">IF(N649&gt;=Parámetros!$B$7,Parámetros!$B$8,0)</f>
        <v>0</v>
      </c>
      <c r="R649" s="13" t="n">
        <f aca="false">N649*(1-F649)-P649-Q649</f>
        <v>416.24</v>
      </c>
      <c r="S649" s="13" t="n">
        <f aca="false">R649-E649</f>
        <v>0.620000000000005</v>
      </c>
    </row>
    <row r="650" customFormat="false" ht="15" hidden="false" customHeight="false" outlineLevel="0" collapsed="false">
      <c r="A650" s="8" t="s">
        <v>6958</v>
      </c>
      <c r="B650" s="10" t="str">
        <f aca="false">'Layout Mercado Libre'!C650</f>
        <v>Shampoo Palmolive Optims 2 en 1 Extra Intensivo 700 ml</v>
      </c>
      <c r="C650" s="10" t="str">
        <f aca="false">IFERROR(LEFT('Layout Mercado Libre'!E650,FIND(" &gt; ",'Layout Mercado Libre'!E650)-1),"")</f>
        <v>Belleza y Cuidado Personal</v>
      </c>
      <c r="D650" s="12" t="n">
        <v>67.1</v>
      </c>
      <c r="E650" s="13" t="n">
        <f aca="false">D650+Parámetros!$B$5</f>
        <v>71.1</v>
      </c>
      <c r="F650" s="3" t="n">
        <f aca="false">IF(C650="",Parámetros!$B$9,IFERROR(VLOOKUP(C650,Parámetros!$A$20:$B$23,2,FALSE()),Parámetros!$B$9))</f>
        <v>0.14</v>
      </c>
      <c r="G650" s="13" t="n">
        <f aca="false">ROUNDUP((E650+Parámetros!$C$13)/(1-F650),0)</f>
        <v>112</v>
      </c>
      <c r="H650" s="13" t="n">
        <f aca="false">ROUNDUP((E650+Parámetros!$C$14)/(1-F650),0)</f>
        <v>118</v>
      </c>
      <c r="I650" s="13" t="n">
        <f aca="false">ROUNDUP((E650+Parámetros!$C$15)/(1-F650),0)</f>
        <v>126</v>
      </c>
      <c r="J650" s="13" t="n">
        <f aca="false">MAX(ROUNDUP((E650+Parámetros!$B$8)/(1-F650),0),Parámetros!$B$7)</f>
        <v>299</v>
      </c>
      <c r="K650" s="13" t="n">
        <f aca="false">IF(G650&lt;Parámetros!$B$13,G650,IF(H650&lt;Parámetros!$B$14,H650,IF(I650&lt;Parámetros!$B$15,I650,J650)))</f>
        <v>118</v>
      </c>
      <c r="L650" s="12"/>
      <c r="M650" s="12"/>
      <c r="N650" s="13" t="n">
        <f aca="false">IF(AND(ISNUMBER(M650),M650-Parámetros!$B$6&gt;=K650),M650-Parámetros!$B$6,K650)</f>
        <v>118</v>
      </c>
      <c r="O650" s="3" t="str">
        <f aca="false">IF(ISNUMBER(M650),N650/M650-1,"")</f>
        <v/>
      </c>
      <c r="P650" s="13" t="n">
        <f aca="false">VLOOKUP(N650,Parámetros!$A$13:$C$16,3,TRUE())</f>
        <v>30</v>
      </c>
      <c r="Q650" s="13" t="n">
        <f aca="false">IF(N650&gt;=Parámetros!$B$7,Parámetros!$B$8,0)</f>
        <v>0</v>
      </c>
      <c r="R650" s="13" t="n">
        <f aca="false">N650*(1-F650)-P650-Q650</f>
        <v>71.48</v>
      </c>
      <c r="S650" s="13" t="n">
        <f aca="false">R650-E650</f>
        <v>0.38000000000001</v>
      </c>
    </row>
    <row r="651" customFormat="false" ht="15" hidden="false" customHeight="false" outlineLevel="0" collapsed="false">
      <c r="A651" s="8" t="s">
        <v>6967</v>
      </c>
      <c r="B651" s="10" t="str">
        <f aca="false">'Layout Mercado Libre'!C651</f>
        <v>Pañal para Adulto TENA Slip Maxi Protect CH/M 10 Piezas</v>
      </c>
      <c r="C651" s="10" t="str">
        <f aca="false">IFERROR(LEFT('Layout Mercado Libre'!E651,FIND(" &gt; ",'Layout Mercado Libre'!E651)-1),"")</f>
        <v>Salud y Equipamiento Médico</v>
      </c>
      <c r="D651" s="12" t="n">
        <v>119.81</v>
      </c>
      <c r="E651" s="13" t="n">
        <f aca="false">D651+Parámetros!$B$5</f>
        <v>123.81</v>
      </c>
      <c r="F651" s="3" t="n">
        <f aca="false">IF(C651="",Parámetros!$B$9,IFERROR(VLOOKUP(C651,Parámetros!$A$20:$B$23,2,FALSE()),Parámetros!$B$9))</f>
        <v>0.14</v>
      </c>
      <c r="G651" s="13" t="n">
        <f aca="false">ROUNDUP((E651+Parámetros!$C$13)/(1-F651),0)</f>
        <v>174</v>
      </c>
      <c r="H651" s="13" t="n">
        <f aca="false">ROUNDUP((E651+Parámetros!$C$14)/(1-F651),0)</f>
        <v>179</v>
      </c>
      <c r="I651" s="13" t="n">
        <f aca="false">ROUNDUP((E651+Parámetros!$C$15)/(1-F651),0)</f>
        <v>187</v>
      </c>
      <c r="J651" s="13" t="n">
        <f aca="false">MAX(ROUNDUP((E651+Parámetros!$B$8)/(1-F651),0),Parámetros!$B$7)</f>
        <v>299</v>
      </c>
      <c r="K651" s="13" t="n">
        <f aca="false">IF(G651&lt;Parámetros!$B$13,G651,IF(H651&lt;Parámetros!$B$14,H651,IF(I651&lt;Parámetros!$B$15,I651,J651)))</f>
        <v>187</v>
      </c>
      <c r="L651" s="12"/>
      <c r="M651" s="12"/>
      <c r="N651" s="13" t="n">
        <f aca="false">IF(AND(ISNUMBER(M651),M651-Parámetros!$B$6&gt;=K651),M651-Parámetros!$B$6,K651)</f>
        <v>187</v>
      </c>
      <c r="O651" s="3" t="str">
        <f aca="false">IF(ISNUMBER(M651),N651/M651-1,"")</f>
        <v/>
      </c>
      <c r="P651" s="13" t="n">
        <f aca="false">VLOOKUP(N651,Parámetros!$A$13:$C$16,3,TRUE())</f>
        <v>37</v>
      </c>
      <c r="Q651" s="13" t="n">
        <f aca="false">IF(N651&gt;=Parámetros!$B$7,Parámetros!$B$8,0)</f>
        <v>0</v>
      </c>
      <c r="R651" s="13" t="n">
        <f aca="false">N651*(1-F651)-P651-Q651</f>
        <v>123.82</v>
      </c>
      <c r="S651" s="13" t="n">
        <f aca="false">R651-E651</f>
        <v>0.00999999999999091</v>
      </c>
    </row>
    <row r="652" customFormat="false" ht="15" hidden="false" customHeight="false" outlineLevel="0" collapsed="false">
      <c r="A652" s="8" t="s">
        <v>6976</v>
      </c>
      <c r="B652" s="10" t="str">
        <f aca="false">'Layout Mercado Libre'!C652</f>
        <v>Omuro Bromuro de Otilonio 40 mg 30 Tabletas</v>
      </c>
      <c r="C652" s="10" t="str">
        <f aca="false">IFERROR(LEFT('Layout Mercado Libre'!E652,FIND(" &gt; ",'Layout Mercado Libre'!E652)-1),"")</f>
        <v>Salud y Equipamiento Médico</v>
      </c>
      <c r="D652" s="12" t="n">
        <v>691.25</v>
      </c>
      <c r="E652" s="13" t="n">
        <f aca="false">D652+Parámetros!$B$5</f>
        <v>695.25</v>
      </c>
      <c r="F652" s="3" t="n">
        <f aca="false">IF(C652="",Parámetros!$B$9,IFERROR(VLOOKUP(C652,Parámetros!$A$20:$B$23,2,FALSE()),Parámetros!$B$9))</f>
        <v>0.14</v>
      </c>
      <c r="G652" s="13" t="n">
        <f aca="false">ROUNDUP((E652+Parámetros!$C$13)/(1-F652),0)</f>
        <v>838</v>
      </c>
      <c r="H652" s="13" t="n">
        <f aca="false">ROUNDUP((E652+Parámetros!$C$14)/(1-F652),0)</f>
        <v>844</v>
      </c>
      <c r="I652" s="13" t="n">
        <f aca="false">ROUNDUP((E652+Parámetros!$C$15)/(1-F652),0)</f>
        <v>852</v>
      </c>
      <c r="J652" s="13" t="n">
        <f aca="false">MAX(ROUNDUP((E652+Parámetros!$B$8)/(1-F652),0),Parámetros!$B$7)</f>
        <v>809</v>
      </c>
      <c r="K652" s="13" t="n">
        <f aca="false">IF(G652&lt;Parámetros!$B$13,G652,IF(H652&lt;Parámetros!$B$14,H652,IF(I652&lt;Parámetros!$B$15,I652,J652)))</f>
        <v>809</v>
      </c>
      <c r="L652" s="12"/>
      <c r="M652" s="12"/>
      <c r="N652" s="13" t="n">
        <f aca="false">IF(AND(ISNUMBER(M652),M652-Parámetros!$B$6&gt;=K652),M652-Parámetros!$B$6,K652)</f>
        <v>809</v>
      </c>
      <c r="O652" s="3" t="str">
        <f aca="false">IF(ISNUMBER(M652),N652/M652-1,"")</f>
        <v/>
      </c>
      <c r="P652" s="13" t="n">
        <f aca="false">VLOOKUP(N652,Parámetros!$A$13:$C$16,3,TRUE())</f>
        <v>0</v>
      </c>
      <c r="Q652" s="13" t="n">
        <f aca="false">IF(N652&gt;=Parámetros!$B$7,Parámetros!$B$8,0)</f>
        <v>0</v>
      </c>
      <c r="R652" s="13" t="n">
        <f aca="false">N652*(1-F652)-P652-Q652</f>
        <v>695.74</v>
      </c>
      <c r="S652" s="13" t="n">
        <f aca="false">R652-E652</f>
        <v>0.490000000000009</v>
      </c>
    </row>
    <row r="653" customFormat="false" ht="15" hidden="false" customHeight="false" outlineLevel="0" collapsed="false">
      <c r="A653" s="8" t="s">
        <v>6987</v>
      </c>
      <c r="B653" s="10" t="str">
        <f aca="false">'Layout Mercado Libre'!C653</f>
        <v>Fosfocil Fosfomicina 250 mg/5 ml Suspensión 120 ml</v>
      </c>
      <c r="C653" s="10" t="str">
        <f aca="false">IFERROR(LEFT('Layout Mercado Libre'!E653,FIND(" &gt; ",'Layout Mercado Libre'!E653)-1),"")</f>
        <v>Salud y Equipamiento Médico</v>
      </c>
      <c r="D653" s="12" t="n">
        <v>359.9</v>
      </c>
      <c r="E653" s="13" t="n">
        <f aca="false">D653+Parámetros!$B$5</f>
        <v>363.9</v>
      </c>
      <c r="F653" s="3" t="n">
        <f aca="false">IF(C653="",Parámetros!$B$9,IFERROR(VLOOKUP(C653,Parámetros!$A$20:$B$23,2,FALSE()),Parámetros!$B$9))</f>
        <v>0.14</v>
      </c>
      <c r="G653" s="13" t="n">
        <f aca="false">ROUNDUP((E653+Parámetros!$C$13)/(1-F653),0)</f>
        <v>453</v>
      </c>
      <c r="H653" s="13" t="n">
        <f aca="false">ROUNDUP((E653+Parámetros!$C$14)/(1-F653),0)</f>
        <v>459</v>
      </c>
      <c r="I653" s="13" t="n">
        <f aca="false">ROUNDUP((E653+Parámetros!$C$15)/(1-F653),0)</f>
        <v>467</v>
      </c>
      <c r="J653" s="13" t="n">
        <f aca="false">MAX(ROUNDUP((E653+Parámetros!$B$8)/(1-F653),0),Parámetros!$B$7)</f>
        <v>424</v>
      </c>
      <c r="K653" s="13" t="n">
        <f aca="false">IF(G653&lt;Parámetros!$B$13,G653,IF(H653&lt;Parámetros!$B$14,H653,IF(I653&lt;Parámetros!$B$15,I653,J653)))</f>
        <v>424</v>
      </c>
      <c r="L653" s="12"/>
      <c r="M653" s="12"/>
      <c r="N653" s="13" t="n">
        <f aca="false">IF(AND(ISNUMBER(M653),M653-Parámetros!$B$6&gt;=K653),M653-Parámetros!$B$6,K653)</f>
        <v>424</v>
      </c>
      <c r="O653" s="3" t="str">
        <f aca="false">IF(ISNUMBER(M653),N653/M653-1,"")</f>
        <v/>
      </c>
      <c r="P653" s="13" t="n">
        <f aca="false">VLOOKUP(N653,Parámetros!$A$13:$C$16,3,TRUE())</f>
        <v>0</v>
      </c>
      <c r="Q653" s="13" t="n">
        <f aca="false">IF(N653&gt;=Parámetros!$B$7,Parámetros!$B$8,0)</f>
        <v>0</v>
      </c>
      <c r="R653" s="13" t="n">
        <f aca="false">N653*(1-F653)-P653-Q653</f>
        <v>364.64</v>
      </c>
      <c r="S653" s="13" t="n">
        <f aca="false">R653-E653</f>
        <v>0.740000000000009</v>
      </c>
    </row>
    <row r="654" customFormat="false" ht="15" hidden="false" customHeight="false" outlineLevel="0" collapsed="false">
      <c r="A654" s="8" t="s">
        <v>6997</v>
      </c>
      <c r="B654" s="10" t="str">
        <f aca="false">'Layout Mercado Libre'!C654</f>
        <v>Bredelin Levofloxacino 500 mg 7 Tabletas</v>
      </c>
      <c r="C654" s="10" t="str">
        <f aca="false">IFERROR(LEFT('Layout Mercado Libre'!E654,FIND(" &gt; ",'Layout Mercado Libre'!E654)-1),"")</f>
        <v>Salud y Equipamiento Médico</v>
      </c>
      <c r="D654" s="12" t="n">
        <v>597.8</v>
      </c>
      <c r="E654" s="13" t="n">
        <f aca="false">D654+Parámetros!$B$5</f>
        <v>601.8</v>
      </c>
      <c r="F654" s="3" t="n">
        <f aca="false">IF(C654="",Parámetros!$B$9,IFERROR(VLOOKUP(C654,Parámetros!$A$20:$B$23,2,FALSE()),Parámetros!$B$9))</f>
        <v>0.14</v>
      </c>
      <c r="G654" s="13" t="n">
        <f aca="false">ROUNDUP((E654+Parámetros!$C$13)/(1-F654),0)</f>
        <v>729</v>
      </c>
      <c r="H654" s="13" t="n">
        <f aca="false">ROUNDUP((E654+Parámetros!$C$14)/(1-F654),0)</f>
        <v>735</v>
      </c>
      <c r="I654" s="13" t="n">
        <f aca="false">ROUNDUP((E654+Parámetros!$C$15)/(1-F654),0)</f>
        <v>743</v>
      </c>
      <c r="J654" s="13" t="n">
        <f aca="false">MAX(ROUNDUP((E654+Parámetros!$B$8)/(1-F654),0),Parámetros!$B$7)</f>
        <v>700</v>
      </c>
      <c r="K654" s="13" t="n">
        <f aca="false">IF(G654&lt;Parámetros!$B$13,G654,IF(H654&lt;Parámetros!$B$14,H654,IF(I654&lt;Parámetros!$B$15,I654,J654)))</f>
        <v>700</v>
      </c>
      <c r="L654" s="12"/>
      <c r="M654" s="12"/>
      <c r="N654" s="13" t="n">
        <f aca="false">IF(AND(ISNUMBER(M654),M654-Parámetros!$B$6&gt;=K654),M654-Parámetros!$B$6,K654)</f>
        <v>700</v>
      </c>
      <c r="O654" s="3" t="str">
        <f aca="false">IF(ISNUMBER(M654),N654/M654-1,"")</f>
        <v/>
      </c>
      <c r="P654" s="13" t="n">
        <f aca="false">VLOOKUP(N654,Parámetros!$A$13:$C$16,3,TRUE())</f>
        <v>0</v>
      </c>
      <c r="Q654" s="13" t="n">
        <f aca="false">IF(N654&gt;=Parámetros!$B$7,Parámetros!$B$8,0)</f>
        <v>0</v>
      </c>
      <c r="R654" s="13" t="n">
        <f aca="false">N654*(1-F654)-P654-Q654</f>
        <v>602</v>
      </c>
      <c r="S654" s="13" t="n">
        <f aca="false">R654-E654</f>
        <v>0.200000000000045</v>
      </c>
    </row>
    <row r="655" customFormat="false" ht="15" hidden="false" customHeight="false" outlineLevel="0" collapsed="false">
      <c r="A655" s="8" t="s">
        <v>7007</v>
      </c>
      <c r="B655" s="10" t="str">
        <f aca="false">'Layout Mercado Libre'!C655</f>
        <v>Dimefor G Metformina Glibenclamida 500/5 mg 60 Tabletas</v>
      </c>
      <c r="C655" s="10" t="str">
        <f aca="false">IFERROR(LEFT('Layout Mercado Libre'!E655,FIND(" &gt; ",'Layout Mercado Libre'!E655)-1),"")</f>
        <v>Salud y Equipamiento Médico</v>
      </c>
      <c r="D655" s="12" t="n">
        <v>517.65</v>
      </c>
      <c r="E655" s="13" t="n">
        <f aca="false">D655+Parámetros!$B$5</f>
        <v>521.65</v>
      </c>
      <c r="F655" s="3" t="n">
        <f aca="false">IF(C655="",Parámetros!$B$9,IFERROR(VLOOKUP(C655,Parámetros!$A$20:$B$23,2,FALSE()),Parámetros!$B$9))</f>
        <v>0.14</v>
      </c>
      <c r="G655" s="13" t="n">
        <f aca="false">ROUNDUP((E655+Parámetros!$C$13)/(1-F655),0)</f>
        <v>636</v>
      </c>
      <c r="H655" s="13" t="n">
        <f aca="false">ROUNDUP((E655+Parámetros!$C$14)/(1-F655),0)</f>
        <v>642</v>
      </c>
      <c r="I655" s="13" t="n">
        <f aca="false">ROUNDUP((E655+Parámetros!$C$15)/(1-F655),0)</f>
        <v>650</v>
      </c>
      <c r="J655" s="13" t="n">
        <f aca="false">MAX(ROUNDUP((E655+Parámetros!$B$8)/(1-F655),0),Parámetros!$B$7)</f>
        <v>607</v>
      </c>
      <c r="K655" s="13" t="n">
        <f aca="false">IF(G655&lt;Parámetros!$B$13,G655,IF(H655&lt;Parámetros!$B$14,H655,IF(I655&lt;Parámetros!$B$15,I655,J655)))</f>
        <v>607</v>
      </c>
      <c r="L655" s="12"/>
      <c r="M655" s="12"/>
      <c r="N655" s="13" t="n">
        <f aca="false">IF(AND(ISNUMBER(M655),M655-Parámetros!$B$6&gt;=K655),M655-Parámetros!$B$6,K655)</f>
        <v>607</v>
      </c>
      <c r="O655" s="3" t="str">
        <f aca="false">IF(ISNUMBER(M655),N655/M655-1,"")</f>
        <v/>
      </c>
      <c r="P655" s="13" t="n">
        <f aca="false">VLOOKUP(N655,Parámetros!$A$13:$C$16,3,TRUE())</f>
        <v>0</v>
      </c>
      <c r="Q655" s="13" t="n">
        <f aca="false">IF(N655&gt;=Parámetros!$B$7,Parámetros!$B$8,0)</f>
        <v>0</v>
      </c>
      <c r="R655" s="13" t="n">
        <f aca="false">N655*(1-F655)-P655-Q655</f>
        <v>522.02</v>
      </c>
      <c r="S655" s="13" t="n">
        <f aca="false">R655-E655</f>
        <v>0.370000000000005</v>
      </c>
    </row>
    <row r="656" customFormat="false" ht="15" hidden="false" customHeight="false" outlineLevel="0" collapsed="false">
      <c r="A656" s="8" t="s">
        <v>7019</v>
      </c>
      <c r="B656" s="10" t="str">
        <f aca="false">'Layout Mercado Libre'!C656</f>
        <v>Alcohol Etílico Dibar 71.5° G.L. 250 ml Caja con 36 Piezas</v>
      </c>
      <c r="C656" s="10" t="str">
        <f aca="false">IFERROR(LEFT('Layout Mercado Libre'!E656,FIND(" &gt; ",'Layout Mercado Libre'!E656)-1),"")</f>
        <v>Salud y Equipamiento Médico</v>
      </c>
      <c r="D656" s="12" t="n">
        <v>368.08</v>
      </c>
      <c r="E656" s="13" t="n">
        <f aca="false">D656+Parámetros!$B$5</f>
        <v>372.08</v>
      </c>
      <c r="F656" s="3" t="n">
        <f aca="false">IF(C656="",Parámetros!$B$9,IFERROR(VLOOKUP(C656,Parámetros!$A$20:$B$23,2,FALSE()),Parámetros!$B$9))</f>
        <v>0.14</v>
      </c>
      <c r="G656" s="13" t="n">
        <f aca="false">ROUNDUP((E656+Parámetros!$C$13)/(1-F656),0)</f>
        <v>462</v>
      </c>
      <c r="H656" s="13" t="n">
        <f aca="false">ROUNDUP((E656+Parámetros!$C$14)/(1-F656),0)</f>
        <v>468</v>
      </c>
      <c r="I656" s="13" t="n">
        <f aca="false">ROUNDUP((E656+Parámetros!$C$15)/(1-F656),0)</f>
        <v>476</v>
      </c>
      <c r="J656" s="13" t="n">
        <f aca="false">MAX(ROUNDUP((E656+Parámetros!$B$8)/(1-F656),0),Parámetros!$B$7)</f>
        <v>433</v>
      </c>
      <c r="K656" s="13" t="n">
        <f aca="false">IF(G656&lt;Parámetros!$B$13,G656,IF(H656&lt;Parámetros!$B$14,H656,IF(I656&lt;Parámetros!$B$15,I656,J656)))</f>
        <v>433</v>
      </c>
      <c r="L656" s="12"/>
      <c r="M656" s="12"/>
      <c r="N656" s="13" t="n">
        <f aca="false">IF(AND(ISNUMBER(M656),M656-Parámetros!$B$6&gt;=K656),M656-Parámetros!$B$6,K656)</f>
        <v>433</v>
      </c>
      <c r="O656" s="3" t="str">
        <f aca="false">IF(ISNUMBER(M656),N656/M656-1,"")</f>
        <v/>
      </c>
      <c r="P656" s="13" t="n">
        <f aca="false">VLOOKUP(N656,Parámetros!$A$13:$C$16,3,TRUE())</f>
        <v>0</v>
      </c>
      <c r="Q656" s="13" t="n">
        <f aca="false">IF(N656&gt;=Parámetros!$B$7,Parámetros!$B$8,0)</f>
        <v>0</v>
      </c>
      <c r="R656" s="13" t="n">
        <f aca="false">N656*(1-F656)-P656-Q656</f>
        <v>372.38</v>
      </c>
      <c r="S656" s="13" t="n">
        <f aca="false">R656-E656</f>
        <v>0.300000000000011</v>
      </c>
    </row>
    <row r="657" customFormat="false" ht="15" hidden="false" customHeight="false" outlineLevel="0" collapsed="false">
      <c r="A657" s="8" t="s">
        <v>7027</v>
      </c>
      <c r="B657" s="10" t="str">
        <f aca="false">'Layout Mercado Libre'!C657</f>
        <v>Crema Dental Colgate Kids Fresantástico Sabor Fresa 50 g</v>
      </c>
      <c r="C657" s="10" t="str">
        <f aca="false">IFERROR(LEFT('Layout Mercado Libre'!E657,FIND(" &gt; ",'Layout Mercado Libre'!E657)-1),"")</f>
        <v>Belleza y Cuidado Personal</v>
      </c>
      <c r="D657" s="12" t="n">
        <v>18.44</v>
      </c>
      <c r="E657" s="13" t="n">
        <f aca="false">D657+Parámetros!$B$5</f>
        <v>22.44</v>
      </c>
      <c r="F657" s="3" t="n">
        <f aca="false">IF(C657="",Parámetros!$B$9,IFERROR(VLOOKUP(C657,Parámetros!$A$20:$B$23,2,FALSE()),Parámetros!$B$9))</f>
        <v>0.14</v>
      </c>
      <c r="G657" s="13" t="n">
        <f aca="false">ROUNDUP((E657+Parámetros!$C$13)/(1-F657),0)</f>
        <v>56</v>
      </c>
      <c r="H657" s="13" t="n">
        <f aca="false">ROUNDUP((E657+Parámetros!$C$14)/(1-F657),0)</f>
        <v>61</v>
      </c>
      <c r="I657" s="13" t="n">
        <f aca="false">ROUNDUP((E657+Parámetros!$C$15)/(1-F657),0)</f>
        <v>70</v>
      </c>
      <c r="J657" s="13" t="n">
        <f aca="false">MAX(ROUNDUP((E657+Parámetros!$B$8)/(1-F657),0),Parámetros!$B$7)</f>
        <v>299</v>
      </c>
      <c r="K657" s="13" t="n">
        <f aca="false">IF(G657&lt;Parámetros!$B$13,G657,IF(H657&lt;Parámetros!$B$14,H657,IF(I657&lt;Parámetros!$B$15,I657,J657)))</f>
        <v>56</v>
      </c>
      <c r="L657" s="12"/>
      <c r="M657" s="12"/>
      <c r="N657" s="13" t="n">
        <f aca="false">IF(AND(ISNUMBER(M657),M657-Parámetros!$B$6&gt;=K657),M657-Parámetros!$B$6,K657)</f>
        <v>56</v>
      </c>
      <c r="O657" s="3" t="str">
        <f aca="false">IF(ISNUMBER(M657),N657/M657-1,"")</f>
        <v/>
      </c>
      <c r="P657" s="13" t="n">
        <f aca="false">VLOOKUP(N657,Parámetros!$A$13:$C$16,3,TRUE())</f>
        <v>25</v>
      </c>
      <c r="Q657" s="13" t="n">
        <f aca="false">IF(N657&gt;=Parámetros!$B$7,Parámetros!$B$8,0)</f>
        <v>0</v>
      </c>
      <c r="R657" s="13" t="n">
        <f aca="false">N657*(1-F657)-P657-Q657</f>
        <v>23.16</v>
      </c>
      <c r="S657" s="13" t="n">
        <f aca="false">R657-E657</f>
        <v>0.719999999999995</v>
      </c>
    </row>
    <row r="658" customFormat="false" ht="15" hidden="false" customHeight="false" outlineLevel="0" collapsed="false">
      <c r="A658" s="8" t="s">
        <v>7035</v>
      </c>
      <c r="B658" s="10" t="str">
        <f aca="false">'Layout Mercado Libre'!C658</f>
        <v>Monurol Fosfomicina 3 g Granulado 1 Sobre</v>
      </c>
      <c r="C658" s="10" t="str">
        <f aca="false">IFERROR(LEFT('Layout Mercado Libre'!E658,FIND(" &gt; ",'Layout Mercado Libre'!E658)-1),"")</f>
        <v>Salud y Equipamiento Médico</v>
      </c>
      <c r="D658" s="12" t="n">
        <v>333.33</v>
      </c>
      <c r="E658" s="13" t="n">
        <f aca="false">D658+Parámetros!$B$5</f>
        <v>337.33</v>
      </c>
      <c r="F658" s="3" t="n">
        <f aca="false">IF(C658="",Parámetros!$B$9,IFERROR(VLOOKUP(C658,Parámetros!$A$20:$B$23,2,FALSE()),Parámetros!$B$9))</f>
        <v>0.14</v>
      </c>
      <c r="G658" s="13" t="n">
        <f aca="false">ROUNDUP((E658+Parámetros!$C$13)/(1-F658),0)</f>
        <v>422</v>
      </c>
      <c r="H658" s="13" t="n">
        <f aca="false">ROUNDUP((E658+Parámetros!$C$14)/(1-F658),0)</f>
        <v>428</v>
      </c>
      <c r="I658" s="13" t="n">
        <f aca="false">ROUNDUP((E658+Parámetros!$C$15)/(1-F658),0)</f>
        <v>436</v>
      </c>
      <c r="J658" s="13" t="n">
        <f aca="false">MAX(ROUNDUP((E658+Parámetros!$B$8)/(1-F658),0),Parámetros!$B$7)</f>
        <v>393</v>
      </c>
      <c r="K658" s="13" t="n">
        <f aca="false">IF(G658&lt;Parámetros!$B$13,G658,IF(H658&lt;Parámetros!$B$14,H658,IF(I658&lt;Parámetros!$B$15,I658,J658)))</f>
        <v>393</v>
      </c>
      <c r="L658" s="12"/>
      <c r="M658" s="12"/>
      <c r="N658" s="13" t="n">
        <f aca="false">IF(AND(ISNUMBER(M658),M658-Parámetros!$B$6&gt;=K658),M658-Parámetros!$B$6,K658)</f>
        <v>393</v>
      </c>
      <c r="O658" s="3" t="str">
        <f aca="false">IF(ISNUMBER(M658),N658/M658-1,"")</f>
        <v/>
      </c>
      <c r="P658" s="13" t="n">
        <f aca="false">VLOOKUP(N658,Parámetros!$A$13:$C$16,3,TRUE())</f>
        <v>0</v>
      </c>
      <c r="Q658" s="13" t="n">
        <f aca="false">IF(N658&gt;=Parámetros!$B$7,Parámetros!$B$8,0)</f>
        <v>0</v>
      </c>
      <c r="R658" s="13" t="n">
        <f aca="false">N658*(1-F658)-P658-Q658</f>
        <v>337.98</v>
      </c>
      <c r="S658" s="13" t="n">
        <f aca="false">R658-E658</f>
        <v>0.650000000000034</v>
      </c>
    </row>
    <row r="659" customFormat="false" ht="15" hidden="false" customHeight="false" outlineLevel="0" collapsed="false">
      <c r="A659" s="8" t="s">
        <v>7046</v>
      </c>
      <c r="B659" s="10" t="str">
        <f aca="false">'Layout Mercado Libre'!C659</f>
        <v>Pasta Lassar Andrómaco Óxido de Zinc 25% Tarro 60 g</v>
      </c>
      <c r="C659" s="10" t="str">
        <f aca="false">IFERROR(LEFT('Layout Mercado Libre'!E659,FIND(" &gt; ",'Layout Mercado Libre'!E659)-1),"")</f>
        <v>Salud y Equipamiento Médico</v>
      </c>
      <c r="D659" s="12" t="n">
        <v>47.37</v>
      </c>
      <c r="E659" s="13" t="n">
        <f aca="false">D659+Parámetros!$B$5</f>
        <v>51.37</v>
      </c>
      <c r="F659" s="3" t="n">
        <f aca="false">IF(C659="",Parámetros!$B$9,IFERROR(VLOOKUP(C659,Parámetros!$A$20:$B$23,2,FALSE()),Parámetros!$B$9))</f>
        <v>0.14</v>
      </c>
      <c r="G659" s="13" t="n">
        <f aca="false">ROUNDUP((E659+Parámetros!$C$13)/(1-F659),0)</f>
        <v>89</v>
      </c>
      <c r="H659" s="13" t="n">
        <f aca="false">ROUNDUP((E659+Parámetros!$C$14)/(1-F659),0)</f>
        <v>95</v>
      </c>
      <c r="I659" s="13" t="n">
        <f aca="false">ROUNDUP((E659+Parámetros!$C$15)/(1-F659),0)</f>
        <v>103</v>
      </c>
      <c r="J659" s="13" t="n">
        <f aca="false">MAX(ROUNDUP((E659+Parámetros!$B$8)/(1-F659),0),Parámetros!$B$7)</f>
        <v>299</v>
      </c>
      <c r="K659" s="13" t="n">
        <f aca="false">IF(G659&lt;Parámetros!$B$13,G659,IF(H659&lt;Parámetros!$B$14,H659,IF(I659&lt;Parámetros!$B$15,I659,J659)))</f>
        <v>89</v>
      </c>
      <c r="L659" s="12"/>
      <c r="M659" s="12"/>
      <c r="N659" s="13" t="n">
        <f aca="false">IF(AND(ISNUMBER(M659),M659-Parámetros!$B$6&gt;=K659),M659-Parámetros!$B$6,K659)</f>
        <v>89</v>
      </c>
      <c r="O659" s="3" t="str">
        <f aca="false">IF(ISNUMBER(M659),N659/M659-1,"")</f>
        <v/>
      </c>
      <c r="P659" s="13" t="n">
        <f aca="false">VLOOKUP(N659,Parámetros!$A$13:$C$16,3,TRUE())</f>
        <v>25</v>
      </c>
      <c r="Q659" s="13" t="n">
        <f aca="false">IF(N659&gt;=Parámetros!$B$7,Parámetros!$B$8,0)</f>
        <v>0</v>
      </c>
      <c r="R659" s="13" t="n">
        <f aca="false">N659*(1-F659)-P659-Q659</f>
        <v>51.54</v>
      </c>
      <c r="S659" s="13" t="n">
        <f aca="false">R659-E659</f>
        <v>0.169999999999995</v>
      </c>
    </row>
    <row r="660" customFormat="false" ht="15" hidden="false" customHeight="false" outlineLevel="0" collapsed="false">
      <c r="A660" s="8" t="s">
        <v>7055</v>
      </c>
      <c r="B660" s="10" t="str">
        <f aca="false">'Layout Mercado Libre'!C660</f>
        <v>Poly-Vi-Sol Pediátrico Multivitamínico Gotas 50 ml</v>
      </c>
      <c r="C660" s="10" t="str">
        <f aca="false">IFERROR(LEFT('Layout Mercado Libre'!E660,FIND(" &gt; ",'Layout Mercado Libre'!E660)-1),"")</f>
        <v>Salud y Equipamiento Médico</v>
      </c>
      <c r="D660" s="12" t="n">
        <v>291</v>
      </c>
      <c r="E660" s="13" t="n">
        <f aca="false">D660+Parámetros!$B$5</f>
        <v>295</v>
      </c>
      <c r="F660" s="3" t="n">
        <f aca="false">IF(C660="",Parámetros!$B$9,IFERROR(VLOOKUP(C660,Parámetros!$A$20:$B$23,2,FALSE()),Parámetros!$B$9))</f>
        <v>0.14</v>
      </c>
      <c r="G660" s="13" t="n">
        <f aca="false">ROUNDUP((E660+Parámetros!$C$13)/(1-F660),0)</f>
        <v>373</v>
      </c>
      <c r="H660" s="13" t="n">
        <f aca="false">ROUNDUP((E660+Parámetros!$C$14)/(1-F660),0)</f>
        <v>378</v>
      </c>
      <c r="I660" s="13" t="n">
        <f aca="false">ROUNDUP((E660+Parámetros!$C$15)/(1-F660),0)</f>
        <v>387</v>
      </c>
      <c r="J660" s="13" t="n">
        <f aca="false">MAX(ROUNDUP((E660+Parámetros!$B$8)/(1-F660),0),Parámetros!$B$7)</f>
        <v>344</v>
      </c>
      <c r="K660" s="13" t="n">
        <f aca="false">IF(G660&lt;Parámetros!$B$13,G660,IF(H660&lt;Parámetros!$B$14,H660,IF(I660&lt;Parámetros!$B$15,I660,J660)))</f>
        <v>344</v>
      </c>
      <c r="L660" s="12"/>
      <c r="M660" s="12"/>
      <c r="N660" s="13" t="n">
        <f aca="false">IF(AND(ISNUMBER(M660),M660-Parámetros!$B$6&gt;=K660),M660-Parámetros!$B$6,K660)</f>
        <v>344</v>
      </c>
      <c r="O660" s="3" t="str">
        <f aca="false">IF(ISNUMBER(M660),N660/M660-1,"")</f>
        <v/>
      </c>
      <c r="P660" s="13" t="n">
        <f aca="false">VLOOKUP(N660,Parámetros!$A$13:$C$16,3,TRUE())</f>
        <v>0</v>
      </c>
      <c r="Q660" s="13" t="n">
        <f aca="false">IF(N660&gt;=Parámetros!$B$7,Parámetros!$B$8,0)</f>
        <v>0</v>
      </c>
      <c r="R660" s="13" t="n">
        <f aca="false">N660*(1-F660)-P660-Q660</f>
        <v>295.84</v>
      </c>
      <c r="S660" s="13" t="n">
        <f aca="false">R660-E660</f>
        <v>0.839999999999975</v>
      </c>
    </row>
    <row r="661" customFormat="false" ht="15" hidden="false" customHeight="false" outlineLevel="0" collapsed="false">
      <c r="A661" s="8" t="s">
        <v>7069</v>
      </c>
      <c r="B661" s="10" t="str">
        <f aca="false">'Layout Mercado Libre'!C661</f>
        <v>Jeringa BD Plastipak 3 ml Aguja 21G x 32 mm 100 Piezas</v>
      </c>
      <c r="C661" s="10" t="str">
        <f aca="false">IFERROR(LEFT('Layout Mercado Libre'!E661,FIND(" &gt; ",'Layout Mercado Libre'!E661)-1),"")</f>
        <v>Salud y Equipamiento Médico</v>
      </c>
      <c r="D661" s="12" t="n">
        <v>213.6</v>
      </c>
      <c r="E661" s="13" t="n">
        <f aca="false">D661+Parámetros!$B$5</f>
        <v>217.6</v>
      </c>
      <c r="F661" s="3" t="n">
        <f aca="false">IF(C661="",Parámetros!$B$9,IFERROR(VLOOKUP(C661,Parámetros!$A$20:$B$23,2,FALSE()),Parámetros!$B$9))</f>
        <v>0.14</v>
      </c>
      <c r="G661" s="13" t="n">
        <f aca="false">ROUNDUP((E661+Parámetros!$C$13)/(1-F661),0)</f>
        <v>283</v>
      </c>
      <c r="H661" s="13" t="n">
        <f aca="false">ROUNDUP((E661+Parámetros!$C$14)/(1-F661),0)</f>
        <v>288</v>
      </c>
      <c r="I661" s="13" t="n">
        <f aca="false">ROUNDUP((E661+Parámetros!$C$15)/(1-F661),0)</f>
        <v>297</v>
      </c>
      <c r="J661" s="13" t="n">
        <f aca="false">MAX(ROUNDUP((E661+Parámetros!$B$8)/(1-F661),0),Parámetros!$B$7)</f>
        <v>299</v>
      </c>
      <c r="K661" s="13" t="n">
        <f aca="false">IF(G661&lt;Parámetros!$B$13,G661,IF(H661&lt;Parámetros!$B$14,H661,IF(I661&lt;Parámetros!$B$15,I661,J661)))</f>
        <v>297</v>
      </c>
      <c r="L661" s="12"/>
      <c r="M661" s="12"/>
      <c r="N661" s="13" t="n">
        <f aca="false">IF(AND(ISNUMBER(M661),M661-Parámetros!$B$6&gt;=K661),M661-Parámetros!$B$6,K661)</f>
        <v>297</v>
      </c>
      <c r="O661" s="3" t="str">
        <f aca="false">IF(ISNUMBER(M661),N661/M661-1,"")</f>
        <v/>
      </c>
      <c r="P661" s="13" t="n">
        <f aca="false">VLOOKUP(N661,Parámetros!$A$13:$C$16,3,TRUE())</f>
        <v>37</v>
      </c>
      <c r="Q661" s="13" t="n">
        <f aca="false">IF(N661&gt;=Parámetros!$B$7,Parámetros!$B$8,0)</f>
        <v>0</v>
      </c>
      <c r="R661" s="13" t="n">
        <f aca="false">N661*(1-F661)-P661-Q661</f>
        <v>218.42</v>
      </c>
      <c r="S661" s="13" t="n">
        <f aca="false">R661-E661</f>
        <v>0.819999999999993</v>
      </c>
    </row>
    <row r="662" customFormat="false" ht="15" hidden="false" customHeight="false" outlineLevel="0" collapsed="false">
      <c r="A662" s="8" t="s">
        <v>7078</v>
      </c>
      <c r="B662" s="10" t="str">
        <f aca="false">'Layout Mercado Libre'!C662</f>
        <v>Alliviax Naproxeno Sódico 550 mg 10 Tabletas</v>
      </c>
      <c r="C662" s="10" t="str">
        <f aca="false">IFERROR(LEFT('Layout Mercado Libre'!E662,FIND(" &gt; ",'Layout Mercado Libre'!E662)-1),"")</f>
        <v>Salud y Equipamiento Médico</v>
      </c>
      <c r="D662" s="12" t="n">
        <v>87.61</v>
      </c>
      <c r="E662" s="13" t="n">
        <f aca="false">D662+Parámetros!$B$5</f>
        <v>91.61</v>
      </c>
      <c r="F662" s="3" t="n">
        <f aca="false">IF(C662="",Parámetros!$B$9,IFERROR(VLOOKUP(C662,Parámetros!$A$20:$B$23,2,FALSE()),Parámetros!$B$9))</f>
        <v>0.14</v>
      </c>
      <c r="G662" s="13" t="n">
        <f aca="false">ROUNDUP((E662+Parámetros!$C$13)/(1-F662),0)</f>
        <v>136</v>
      </c>
      <c r="H662" s="13" t="n">
        <f aca="false">ROUNDUP((E662+Parámetros!$C$14)/(1-F662),0)</f>
        <v>142</v>
      </c>
      <c r="I662" s="13" t="n">
        <f aca="false">ROUNDUP((E662+Parámetros!$C$15)/(1-F662),0)</f>
        <v>150</v>
      </c>
      <c r="J662" s="13" t="n">
        <f aca="false">MAX(ROUNDUP((E662+Parámetros!$B$8)/(1-F662),0),Parámetros!$B$7)</f>
        <v>299</v>
      </c>
      <c r="K662" s="13" t="n">
        <f aca="false">IF(G662&lt;Parámetros!$B$13,G662,IF(H662&lt;Parámetros!$B$14,H662,IF(I662&lt;Parámetros!$B$15,I662,J662)))</f>
        <v>142</v>
      </c>
      <c r="L662" s="12"/>
      <c r="M662" s="12"/>
      <c r="N662" s="13" t="n">
        <f aca="false">IF(AND(ISNUMBER(M662),M662-Parámetros!$B$6&gt;=K662),M662-Parámetros!$B$6,K662)</f>
        <v>142</v>
      </c>
      <c r="O662" s="3" t="str">
        <f aca="false">IF(ISNUMBER(M662),N662/M662-1,"")</f>
        <v/>
      </c>
      <c r="P662" s="13" t="n">
        <f aca="false">VLOOKUP(N662,Parámetros!$A$13:$C$16,3,TRUE())</f>
        <v>30</v>
      </c>
      <c r="Q662" s="13" t="n">
        <f aca="false">IF(N662&gt;=Parámetros!$B$7,Parámetros!$B$8,0)</f>
        <v>0</v>
      </c>
      <c r="R662" s="13" t="n">
        <f aca="false">N662*(1-F662)-P662-Q662</f>
        <v>92.12</v>
      </c>
      <c r="S662" s="13" t="n">
        <f aca="false">R662-E662</f>
        <v>0.510000000000005</v>
      </c>
    </row>
    <row r="663" customFormat="false" ht="15" hidden="false" customHeight="false" outlineLevel="0" collapsed="false">
      <c r="A663" s="8" t="s">
        <v>7089</v>
      </c>
      <c r="B663" s="10" t="str">
        <f aca="false">'Layout Mercado Libre'!C663</f>
        <v>Vick VapoRub Inhalador Nasal Caja con 12 Piezas</v>
      </c>
      <c r="C663" s="10" t="str">
        <f aca="false">IFERROR(LEFT('Layout Mercado Libre'!E663,FIND(" &gt; ",'Layout Mercado Libre'!E663)-1),"")</f>
        <v>Salud y Equipamiento Médico</v>
      </c>
      <c r="D663" s="12" t="n">
        <v>632.97</v>
      </c>
      <c r="E663" s="13" t="n">
        <f aca="false">D663+Parámetros!$B$5</f>
        <v>636.97</v>
      </c>
      <c r="F663" s="3" t="n">
        <f aca="false">IF(C663="",Parámetros!$B$9,IFERROR(VLOOKUP(C663,Parámetros!$A$20:$B$23,2,FALSE()),Parámetros!$B$9))</f>
        <v>0.14</v>
      </c>
      <c r="G663" s="13" t="n">
        <f aca="false">ROUNDUP((E663+Parámetros!$C$13)/(1-F663),0)</f>
        <v>770</v>
      </c>
      <c r="H663" s="13" t="n">
        <f aca="false">ROUNDUP((E663+Parámetros!$C$14)/(1-F663),0)</f>
        <v>776</v>
      </c>
      <c r="I663" s="13" t="n">
        <f aca="false">ROUNDUP((E663+Parámetros!$C$15)/(1-F663),0)</f>
        <v>784</v>
      </c>
      <c r="J663" s="13" t="n">
        <f aca="false">MAX(ROUNDUP((E663+Parámetros!$B$8)/(1-F663),0),Parámetros!$B$7)</f>
        <v>741</v>
      </c>
      <c r="K663" s="13" t="n">
        <f aca="false">IF(G663&lt;Parámetros!$B$13,G663,IF(H663&lt;Parámetros!$B$14,H663,IF(I663&lt;Parámetros!$B$15,I663,J663)))</f>
        <v>741</v>
      </c>
      <c r="L663" s="12"/>
      <c r="M663" s="12"/>
      <c r="N663" s="13" t="n">
        <f aca="false">IF(AND(ISNUMBER(M663),M663-Parámetros!$B$6&gt;=K663),M663-Parámetros!$B$6,K663)</f>
        <v>741</v>
      </c>
      <c r="O663" s="3" t="str">
        <f aca="false">IF(ISNUMBER(M663),N663/M663-1,"")</f>
        <v/>
      </c>
      <c r="P663" s="13" t="n">
        <f aca="false">VLOOKUP(N663,Parámetros!$A$13:$C$16,3,TRUE())</f>
        <v>0</v>
      </c>
      <c r="Q663" s="13" t="n">
        <f aca="false">IF(N663&gt;=Parámetros!$B$7,Parámetros!$B$8,0)</f>
        <v>0</v>
      </c>
      <c r="R663" s="13" t="n">
        <f aca="false">N663*(1-F663)-P663-Q663</f>
        <v>637.26</v>
      </c>
      <c r="S663" s="13" t="n">
        <f aca="false">R663-E663</f>
        <v>0.289999999999964</v>
      </c>
    </row>
    <row r="664" customFormat="false" ht="15" hidden="false" customHeight="false" outlineLevel="0" collapsed="false">
      <c r="A664" s="8" t="s">
        <v>7098</v>
      </c>
      <c r="B664" s="10" t="str">
        <f aca="false">'Layout Mercado Libre'!C664</f>
        <v>Caltrate 600+D Calcio y Vitamina D 60 Tabletas</v>
      </c>
      <c r="C664" s="10" t="str">
        <f aca="false">IFERROR(LEFT('Layout Mercado Libre'!E664,FIND(" &gt; ",'Layout Mercado Libre'!E664)-1),"")</f>
        <v>Salud y Equipamiento Médico</v>
      </c>
      <c r="D664" s="12" t="n">
        <v>272.27</v>
      </c>
      <c r="E664" s="13" t="n">
        <f aca="false">D664+Parámetros!$B$5</f>
        <v>276.27</v>
      </c>
      <c r="F664" s="3" t="n">
        <f aca="false">IF(C664="",Parámetros!$B$9,IFERROR(VLOOKUP(C664,Parámetros!$A$20:$B$23,2,FALSE()),Parámetros!$B$9))</f>
        <v>0.14</v>
      </c>
      <c r="G664" s="13" t="n">
        <f aca="false">ROUNDUP((E664+Parámetros!$C$13)/(1-F664),0)</f>
        <v>351</v>
      </c>
      <c r="H664" s="13" t="n">
        <f aca="false">ROUNDUP((E664+Parámetros!$C$14)/(1-F664),0)</f>
        <v>357</v>
      </c>
      <c r="I664" s="13" t="n">
        <f aca="false">ROUNDUP((E664+Parámetros!$C$15)/(1-F664),0)</f>
        <v>365</v>
      </c>
      <c r="J664" s="13" t="n">
        <f aca="false">MAX(ROUNDUP((E664+Parámetros!$B$8)/(1-F664),0),Parámetros!$B$7)</f>
        <v>322</v>
      </c>
      <c r="K664" s="13" t="n">
        <f aca="false">IF(G664&lt;Parámetros!$B$13,G664,IF(H664&lt;Parámetros!$B$14,H664,IF(I664&lt;Parámetros!$B$15,I664,J664)))</f>
        <v>322</v>
      </c>
      <c r="L664" s="12"/>
      <c r="M664" s="12"/>
      <c r="N664" s="13" t="n">
        <f aca="false">IF(AND(ISNUMBER(M664),M664-Parámetros!$B$6&gt;=K664),M664-Parámetros!$B$6,K664)</f>
        <v>322</v>
      </c>
      <c r="O664" s="3" t="str">
        <f aca="false">IF(ISNUMBER(M664),N664/M664-1,"")</f>
        <v/>
      </c>
      <c r="P664" s="13" t="n">
        <f aca="false">VLOOKUP(N664,Parámetros!$A$13:$C$16,3,TRUE())</f>
        <v>0</v>
      </c>
      <c r="Q664" s="13" t="n">
        <f aca="false">IF(N664&gt;=Parámetros!$B$7,Parámetros!$B$8,0)</f>
        <v>0</v>
      </c>
      <c r="R664" s="13" t="n">
        <f aca="false">N664*(1-F664)-P664-Q664</f>
        <v>276.92</v>
      </c>
      <c r="S664" s="13" t="n">
        <f aca="false">R664-E664</f>
        <v>0.650000000000034</v>
      </c>
    </row>
    <row r="665" customFormat="false" ht="15" hidden="false" customHeight="false" outlineLevel="0" collapsed="false">
      <c r="A665" s="8" t="s">
        <v>7106</v>
      </c>
      <c r="B665" s="10" t="str">
        <f aca="false">'Layout Mercado Libre'!C665</f>
        <v>Tinte en Shampoo Just For Men Negro H-55 60 ml</v>
      </c>
      <c r="C665" s="10" t="str">
        <f aca="false">IFERROR(LEFT('Layout Mercado Libre'!E665,FIND(" &gt; ",'Layout Mercado Libre'!E665)-1),"")</f>
        <v>Belleza y Cuidado Personal</v>
      </c>
      <c r="D665" s="12" t="n">
        <v>147.53</v>
      </c>
      <c r="E665" s="13" t="n">
        <f aca="false">D665+Parámetros!$B$5</f>
        <v>151.53</v>
      </c>
      <c r="F665" s="3" t="n">
        <f aca="false">IF(C665="",Parámetros!$B$9,IFERROR(VLOOKUP(C665,Parámetros!$A$20:$B$23,2,FALSE()),Parámetros!$B$9))</f>
        <v>0.14</v>
      </c>
      <c r="G665" s="13" t="n">
        <f aca="false">ROUNDUP((E665+Parámetros!$C$13)/(1-F665),0)</f>
        <v>206</v>
      </c>
      <c r="H665" s="13" t="n">
        <f aca="false">ROUNDUP((E665+Parámetros!$C$14)/(1-F665),0)</f>
        <v>212</v>
      </c>
      <c r="I665" s="13" t="n">
        <f aca="false">ROUNDUP((E665+Parámetros!$C$15)/(1-F665),0)</f>
        <v>220</v>
      </c>
      <c r="J665" s="13" t="n">
        <f aca="false">MAX(ROUNDUP((E665+Parámetros!$B$8)/(1-F665),0),Parámetros!$B$7)</f>
        <v>299</v>
      </c>
      <c r="K665" s="13" t="n">
        <f aca="false">IF(G665&lt;Parámetros!$B$13,G665,IF(H665&lt;Parámetros!$B$14,H665,IF(I665&lt;Parámetros!$B$15,I665,J665)))</f>
        <v>220</v>
      </c>
      <c r="L665" s="12"/>
      <c r="M665" s="12"/>
      <c r="N665" s="13" t="n">
        <f aca="false">IF(AND(ISNUMBER(M665),M665-Parámetros!$B$6&gt;=K665),M665-Parámetros!$B$6,K665)</f>
        <v>220</v>
      </c>
      <c r="O665" s="3" t="str">
        <f aca="false">IF(ISNUMBER(M665),N665/M665-1,"")</f>
        <v/>
      </c>
      <c r="P665" s="13" t="n">
        <f aca="false">VLOOKUP(N665,Parámetros!$A$13:$C$16,3,TRUE())</f>
        <v>37</v>
      </c>
      <c r="Q665" s="13" t="n">
        <f aca="false">IF(N665&gt;=Parámetros!$B$7,Parámetros!$B$8,0)</f>
        <v>0</v>
      </c>
      <c r="R665" s="13" t="n">
        <f aca="false">N665*(1-F665)-P665-Q665</f>
        <v>152.2</v>
      </c>
      <c r="S665" s="13" t="n">
        <f aca="false">R665-E665</f>
        <v>0.669999999999988</v>
      </c>
    </row>
    <row r="666" customFormat="false" ht="15" hidden="false" customHeight="false" outlineLevel="0" collapsed="false">
      <c r="A666" s="8" t="s">
        <v>7116</v>
      </c>
      <c r="B666" s="10" t="str">
        <f aca="false">'Layout Mercado Libre'!C666</f>
        <v>Pads Desmaquillantes Protec con Glicerina 100 Piezas</v>
      </c>
      <c r="C666" s="10" t="str">
        <f aca="false">IFERROR(LEFT('Layout Mercado Libre'!E666,FIND(" &gt; ",'Layout Mercado Libre'!E666)-1),"")</f>
        <v>Belleza y Cuidado Personal</v>
      </c>
      <c r="D666" s="12" t="n">
        <v>18.4</v>
      </c>
      <c r="E666" s="13" t="n">
        <f aca="false">D666+Parámetros!$B$5</f>
        <v>22.4</v>
      </c>
      <c r="F666" s="3" t="n">
        <f aca="false">IF(C666="",Parámetros!$B$9,IFERROR(VLOOKUP(C666,Parámetros!$A$20:$B$23,2,FALSE()),Parámetros!$B$9))</f>
        <v>0.14</v>
      </c>
      <c r="G666" s="13" t="n">
        <f aca="false">ROUNDUP((E666+Parámetros!$C$13)/(1-F666),0)</f>
        <v>56</v>
      </c>
      <c r="H666" s="13" t="n">
        <f aca="false">ROUNDUP((E666+Parámetros!$C$14)/(1-F666),0)</f>
        <v>61</v>
      </c>
      <c r="I666" s="13" t="n">
        <f aca="false">ROUNDUP((E666+Parámetros!$C$15)/(1-F666),0)</f>
        <v>70</v>
      </c>
      <c r="J666" s="13" t="n">
        <f aca="false">MAX(ROUNDUP((E666+Parámetros!$B$8)/(1-F666),0),Parámetros!$B$7)</f>
        <v>299</v>
      </c>
      <c r="K666" s="13" t="n">
        <f aca="false">IF(G666&lt;Parámetros!$B$13,G666,IF(H666&lt;Parámetros!$B$14,H666,IF(I666&lt;Parámetros!$B$15,I666,J666)))</f>
        <v>56</v>
      </c>
      <c r="L666" s="12"/>
      <c r="M666" s="12"/>
      <c r="N666" s="13" t="n">
        <f aca="false">IF(AND(ISNUMBER(M666),M666-Parámetros!$B$6&gt;=K666),M666-Parámetros!$B$6,K666)</f>
        <v>56</v>
      </c>
      <c r="O666" s="3" t="str">
        <f aca="false">IF(ISNUMBER(M666),N666/M666-1,"")</f>
        <v/>
      </c>
      <c r="P666" s="13" t="n">
        <f aca="false">VLOOKUP(N666,Parámetros!$A$13:$C$16,3,TRUE())</f>
        <v>25</v>
      </c>
      <c r="Q666" s="13" t="n">
        <f aca="false">IF(N666&gt;=Parámetros!$B$7,Parámetros!$B$8,0)</f>
        <v>0</v>
      </c>
      <c r="R666" s="13" t="n">
        <f aca="false">N666*(1-F666)-P666-Q666</f>
        <v>23.16</v>
      </c>
      <c r="S666" s="13" t="n">
        <f aca="false">R666-E666</f>
        <v>0.759999999999998</v>
      </c>
    </row>
    <row r="667" customFormat="false" ht="15" hidden="false" customHeight="false" outlineLevel="0" collapsed="false">
      <c r="A667" s="8" t="s">
        <v>7127</v>
      </c>
      <c r="B667" s="10" t="str">
        <f aca="false">'Layout Mercado Libre'!C667</f>
        <v>Supradol Ketorolaco 30 mg 4 Tabletas Sublinguales</v>
      </c>
      <c r="C667" s="10" t="str">
        <f aca="false">IFERROR(LEFT('Layout Mercado Libre'!E667,FIND(" &gt; ",'Layout Mercado Libre'!E667)-1),"")</f>
        <v>Salud y Equipamiento Médico</v>
      </c>
      <c r="D667" s="12" t="n">
        <v>90.5</v>
      </c>
      <c r="E667" s="13" t="n">
        <f aca="false">D667+Parámetros!$B$5</f>
        <v>94.5</v>
      </c>
      <c r="F667" s="3" t="n">
        <f aca="false">IF(C667="",Parámetros!$B$9,IFERROR(VLOOKUP(C667,Parámetros!$A$20:$B$23,2,FALSE()),Parámetros!$B$9))</f>
        <v>0.14</v>
      </c>
      <c r="G667" s="13" t="n">
        <f aca="false">ROUNDUP((E667+Parámetros!$C$13)/(1-F667),0)</f>
        <v>139</v>
      </c>
      <c r="H667" s="13" t="n">
        <f aca="false">ROUNDUP((E667+Parámetros!$C$14)/(1-F667),0)</f>
        <v>145</v>
      </c>
      <c r="I667" s="13" t="n">
        <f aca="false">ROUNDUP((E667+Parámetros!$C$15)/(1-F667),0)</f>
        <v>153</v>
      </c>
      <c r="J667" s="13" t="n">
        <f aca="false">MAX(ROUNDUP((E667+Parámetros!$B$8)/(1-F667),0),Parámetros!$B$7)</f>
        <v>299</v>
      </c>
      <c r="K667" s="13" t="n">
        <f aca="false">IF(G667&lt;Parámetros!$B$13,G667,IF(H667&lt;Parámetros!$B$14,H667,IF(I667&lt;Parámetros!$B$15,I667,J667)))</f>
        <v>145</v>
      </c>
      <c r="L667" s="12"/>
      <c r="M667" s="12"/>
      <c r="N667" s="13" t="n">
        <f aca="false">IF(AND(ISNUMBER(M667),M667-Parámetros!$B$6&gt;=K667),M667-Parámetros!$B$6,K667)</f>
        <v>145</v>
      </c>
      <c r="O667" s="3" t="str">
        <f aca="false">IF(ISNUMBER(M667),N667/M667-1,"")</f>
        <v/>
      </c>
      <c r="P667" s="13" t="n">
        <f aca="false">VLOOKUP(N667,Parámetros!$A$13:$C$16,3,TRUE())</f>
        <v>30</v>
      </c>
      <c r="Q667" s="13" t="n">
        <f aca="false">IF(N667&gt;=Parámetros!$B$7,Parámetros!$B$8,0)</f>
        <v>0</v>
      </c>
      <c r="R667" s="13" t="n">
        <f aca="false">N667*(1-F667)-P667-Q667</f>
        <v>94.7</v>
      </c>
      <c r="S667" s="13" t="n">
        <f aca="false">R667-E667</f>
        <v>0.200000000000003</v>
      </c>
    </row>
    <row r="668" customFormat="false" ht="15" hidden="false" customHeight="false" outlineLevel="0" collapsed="false">
      <c r="A668" s="8" t="s">
        <v>7139</v>
      </c>
      <c r="B668" s="10" t="str">
        <f aca="false">'Layout Mercado Libre'!C668</f>
        <v>Histiacil NF Jarabe Infantil Dextrometorfano 150 ml</v>
      </c>
      <c r="C668" s="10" t="str">
        <f aca="false">IFERROR(LEFT('Layout Mercado Libre'!E668,FIND(" &gt; ",'Layout Mercado Libre'!E668)-1),"")</f>
        <v>Salud y Equipamiento Médico</v>
      </c>
      <c r="D668" s="12" t="n">
        <v>115.77</v>
      </c>
      <c r="E668" s="13" t="n">
        <f aca="false">D668+Parámetros!$B$5</f>
        <v>119.77</v>
      </c>
      <c r="F668" s="3" t="n">
        <f aca="false">IF(C668="",Parámetros!$B$9,IFERROR(VLOOKUP(C668,Parámetros!$A$20:$B$23,2,FALSE()),Parámetros!$B$9))</f>
        <v>0.14</v>
      </c>
      <c r="G668" s="13" t="n">
        <f aca="false">ROUNDUP((E668+Parámetros!$C$13)/(1-F668),0)</f>
        <v>169</v>
      </c>
      <c r="H668" s="13" t="n">
        <f aca="false">ROUNDUP((E668+Parámetros!$C$14)/(1-F668),0)</f>
        <v>175</v>
      </c>
      <c r="I668" s="13" t="n">
        <f aca="false">ROUNDUP((E668+Parámetros!$C$15)/(1-F668),0)</f>
        <v>183</v>
      </c>
      <c r="J668" s="13" t="n">
        <f aca="false">MAX(ROUNDUP((E668+Parámetros!$B$8)/(1-F668),0),Parámetros!$B$7)</f>
        <v>299</v>
      </c>
      <c r="K668" s="13" t="n">
        <f aca="false">IF(G668&lt;Parámetros!$B$13,G668,IF(H668&lt;Parámetros!$B$14,H668,IF(I668&lt;Parámetros!$B$15,I668,J668)))</f>
        <v>183</v>
      </c>
      <c r="L668" s="12"/>
      <c r="M668" s="12"/>
      <c r="N668" s="13" t="n">
        <f aca="false">IF(AND(ISNUMBER(M668),M668-Parámetros!$B$6&gt;=K668),M668-Parámetros!$B$6,K668)</f>
        <v>183</v>
      </c>
      <c r="O668" s="3" t="str">
        <f aca="false">IF(ISNUMBER(M668),N668/M668-1,"")</f>
        <v/>
      </c>
      <c r="P668" s="13" t="n">
        <f aca="false">VLOOKUP(N668,Parámetros!$A$13:$C$16,3,TRUE())</f>
        <v>37</v>
      </c>
      <c r="Q668" s="13" t="n">
        <f aca="false">IF(N668&gt;=Parámetros!$B$7,Parámetros!$B$8,0)</f>
        <v>0</v>
      </c>
      <c r="R668" s="13" t="n">
        <f aca="false">N668*(1-F668)-P668-Q668</f>
        <v>120.38</v>
      </c>
      <c r="S668" s="13" t="n">
        <f aca="false">R668-E668</f>
        <v>0.609999999999999</v>
      </c>
    </row>
    <row r="669" customFormat="false" ht="15" hidden="false" customHeight="false" outlineLevel="0" collapsed="false">
      <c r="A669" s="8" t="s">
        <v>7150</v>
      </c>
      <c r="B669" s="10" t="str">
        <f aca="false">'Layout Mercado Libre'!C669</f>
        <v>Biberón Evenflo Zoo Friends 2 oz 60 ml</v>
      </c>
      <c r="C669" s="10" t="str">
        <f aca="false">IFERROR(LEFT('Layout Mercado Libre'!E669,FIND(" &gt; ",'Layout Mercado Libre'!E669)-1),"")</f>
        <v>Bebés</v>
      </c>
      <c r="D669" s="12" t="n">
        <v>14.81</v>
      </c>
      <c r="E669" s="13" t="n">
        <f aca="false">D669+Parámetros!$B$5</f>
        <v>18.81</v>
      </c>
      <c r="F669" s="3" t="n">
        <f aca="false">IF(C669="",Parámetros!$B$9,IFERROR(VLOOKUP(C669,Parámetros!$A$20:$B$23,2,FALSE()),Parámetros!$B$9))</f>
        <v>0.15</v>
      </c>
      <c r="G669" s="13" t="n">
        <f aca="false">ROUNDUP((E669+Parámetros!$C$13)/(1-F669),0)</f>
        <v>52</v>
      </c>
      <c r="H669" s="13" t="n">
        <f aca="false">ROUNDUP((E669+Parámetros!$C$14)/(1-F669),0)</f>
        <v>58</v>
      </c>
      <c r="I669" s="13" t="n">
        <f aca="false">ROUNDUP((E669+Parámetros!$C$15)/(1-F669),0)</f>
        <v>66</v>
      </c>
      <c r="J669" s="13" t="n">
        <f aca="false">MAX(ROUNDUP((E669+Parámetros!$B$8)/(1-F669),0),Parámetros!$B$7)</f>
        <v>299</v>
      </c>
      <c r="K669" s="13" t="n">
        <f aca="false">IF(G669&lt;Parámetros!$B$13,G669,IF(H669&lt;Parámetros!$B$14,H669,IF(I669&lt;Parámetros!$B$15,I669,J669)))</f>
        <v>52</v>
      </c>
      <c r="L669" s="12"/>
      <c r="M669" s="12"/>
      <c r="N669" s="13" t="n">
        <f aca="false">IF(AND(ISNUMBER(M669),M669-Parámetros!$B$6&gt;=K669),M669-Parámetros!$B$6,K669)</f>
        <v>52</v>
      </c>
      <c r="O669" s="3" t="str">
        <f aca="false">IF(ISNUMBER(M669),N669/M669-1,"")</f>
        <v/>
      </c>
      <c r="P669" s="13" t="n">
        <f aca="false">VLOOKUP(N669,Parámetros!$A$13:$C$16,3,TRUE())</f>
        <v>25</v>
      </c>
      <c r="Q669" s="13" t="n">
        <f aca="false">IF(N669&gt;=Parámetros!$B$7,Parámetros!$B$8,0)</f>
        <v>0</v>
      </c>
      <c r="R669" s="13" t="n">
        <f aca="false">N669*(1-F669)-P669-Q669</f>
        <v>19.2</v>
      </c>
      <c r="S669" s="13" t="n">
        <f aca="false">R669-E669</f>
        <v>0.389999999999993</v>
      </c>
    </row>
    <row r="670" customFormat="false" ht="15" hidden="false" customHeight="false" outlineLevel="0" collapsed="false">
      <c r="A670" s="8" t="s">
        <v>7163</v>
      </c>
      <c r="B670" s="10" t="str">
        <f aca="false">'Layout Mercado Libre'!C670</f>
        <v>Crema Dental Colgate Máxima Protección Anticaries 150 ml</v>
      </c>
      <c r="C670" s="10" t="str">
        <f aca="false">IFERROR(LEFT('Layout Mercado Libre'!E670,FIND(" &gt; ",'Layout Mercado Libre'!E670)-1),"")</f>
        <v>Belleza y Cuidado Personal</v>
      </c>
      <c r="D670" s="12" t="n">
        <v>51.49</v>
      </c>
      <c r="E670" s="13" t="n">
        <f aca="false">D670+Parámetros!$B$5</f>
        <v>55.49</v>
      </c>
      <c r="F670" s="3" t="n">
        <f aca="false">IF(C670="",Parámetros!$B$9,IFERROR(VLOOKUP(C670,Parámetros!$A$20:$B$23,2,FALSE()),Parámetros!$B$9))</f>
        <v>0.14</v>
      </c>
      <c r="G670" s="13" t="n">
        <f aca="false">ROUNDUP((E670+Parámetros!$C$13)/(1-F670),0)</f>
        <v>94</v>
      </c>
      <c r="H670" s="13" t="n">
        <f aca="false">ROUNDUP((E670+Parámetros!$C$14)/(1-F670),0)</f>
        <v>100</v>
      </c>
      <c r="I670" s="13" t="n">
        <f aca="false">ROUNDUP((E670+Parámetros!$C$15)/(1-F670),0)</f>
        <v>108</v>
      </c>
      <c r="J670" s="13" t="n">
        <f aca="false">MAX(ROUNDUP((E670+Parámetros!$B$8)/(1-F670),0),Parámetros!$B$7)</f>
        <v>299</v>
      </c>
      <c r="K670" s="13" t="n">
        <f aca="false">IF(G670&lt;Parámetros!$B$13,G670,IF(H670&lt;Parámetros!$B$14,H670,IF(I670&lt;Parámetros!$B$15,I670,J670)))</f>
        <v>94</v>
      </c>
      <c r="L670" s="12"/>
      <c r="M670" s="12"/>
      <c r="N670" s="13" t="n">
        <f aca="false">IF(AND(ISNUMBER(M670),M670-Parámetros!$B$6&gt;=K670),M670-Parámetros!$B$6,K670)</f>
        <v>94</v>
      </c>
      <c r="O670" s="3" t="str">
        <f aca="false">IF(ISNUMBER(M670),N670/M670-1,"")</f>
        <v/>
      </c>
      <c r="P670" s="13" t="n">
        <f aca="false">VLOOKUP(N670,Parámetros!$A$13:$C$16,3,TRUE())</f>
        <v>25</v>
      </c>
      <c r="Q670" s="13" t="n">
        <f aca="false">IF(N670&gt;=Parámetros!$B$7,Parámetros!$B$8,0)</f>
        <v>0</v>
      </c>
      <c r="R670" s="13" t="n">
        <f aca="false">N670*(1-F670)-P670-Q670</f>
        <v>55.84</v>
      </c>
      <c r="S670" s="13" t="n">
        <f aca="false">R670-E670</f>
        <v>0.350000000000001</v>
      </c>
    </row>
    <row r="671" customFormat="false" ht="15" hidden="false" customHeight="false" outlineLevel="0" collapsed="false">
      <c r="A671" s="8" t="s">
        <v>7170</v>
      </c>
      <c r="B671" s="10" t="str">
        <f aca="false">'Layout Mercado Libre'!C671</f>
        <v>The Sensual Tea Zisen Tabs Vigorizante 2 Tabletas</v>
      </c>
      <c r="C671" s="10" t="str">
        <f aca="false">IFERROR(LEFT('Layout Mercado Libre'!E671,FIND(" &gt; ",'Layout Mercado Libre'!E671)-1),"")</f>
        <v>Salud y Equipamiento Médico</v>
      </c>
      <c r="D671" s="12" t="n">
        <v>111.11</v>
      </c>
      <c r="E671" s="13" t="n">
        <f aca="false">D671+Parámetros!$B$5</f>
        <v>115.11</v>
      </c>
      <c r="F671" s="3" t="n">
        <f aca="false">IF(C671="",Parámetros!$B$9,IFERROR(VLOOKUP(C671,Parámetros!$A$20:$B$23,2,FALSE()),Parámetros!$B$9))</f>
        <v>0.14</v>
      </c>
      <c r="G671" s="13" t="n">
        <f aca="false">ROUNDUP((E671+Parámetros!$C$13)/(1-F671),0)</f>
        <v>163</v>
      </c>
      <c r="H671" s="13" t="n">
        <f aca="false">ROUNDUP((E671+Parámetros!$C$14)/(1-F671),0)</f>
        <v>169</v>
      </c>
      <c r="I671" s="13" t="n">
        <f aca="false">ROUNDUP((E671+Parámetros!$C$15)/(1-F671),0)</f>
        <v>177</v>
      </c>
      <c r="J671" s="13" t="n">
        <f aca="false">MAX(ROUNDUP((E671+Parámetros!$B$8)/(1-F671),0),Parámetros!$B$7)</f>
        <v>299</v>
      </c>
      <c r="K671" s="13" t="n">
        <f aca="false">IF(G671&lt;Parámetros!$B$13,G671,IF(H671&lt;Parámetros!$B$14,H671,IF(I671&lt;Parámetros!$B$15,I671,J671)))</f>
        <v>177</v>
      </c>
      <c r="L671" s="12"/>
      <c r="M671" s="12"/>
      <c r="N671" s="13" t="n">
        <f aca="false">IF(AND(ISNUMBER(M671),M671-Parámetros!$B$6&gt;=K671),M671-Parámetros!$B$6,K671)</f>
        <v>177</v>
      </c>
      <c r="O671" s="3" t="str">
        <f aca="false">IF(ISNUMBER(M671),N671/M671-1,"")</f>
        <v/>
      </c>
      <c r="P671" s="13" t="n">
        <f aca="false">VLOOKUP(N671,Parámetros!$A$13:$C$16,3,TRUE())</f>
        <v>37</v>
      </c>
      <c r="Q671" s="13" t="n">
        <f aca="false">IF(N671&gt;=Parámetros!$B$7,Parámetros!$B$8,0)</f>
        <v>0</v>
      </c>
      <c r="R671" s="13" t="n">
        <f aca="false">N671*(1-F671)-P671-Q671</f>
        <v>115.22</v>
      </c>
      <c r="S671" s="13" t="n">
        <f aca="false">R671-E671</f>
        <v>0.109999999999999</v>
      </c>
    </row>
    <row r="672" customFormat="false" ht="15" hidden="false" customHeight="false" outlineLevel="0" collapsed="false">
      <c r="A672" s="8" t="s">
        <v>7182</v>
      </c>
      <c r="B672" s="10" t="str">
        <f aca="false">'Layout Mercado Libre'!C672</f>
        <v>Petrolato Vaseline Bebé Protector Suave 213 g</v>
      </c>
      <c r="C672" s="10" t="str">
        <f aca="false">IFERROR(LEFT('Layout Mercado Libre'!E672,FIND(" &gt; ",'Layout Mercado Libre'!E672)-1),"")</f>
        <v>Bebés</v>
      </c>
      <c r="D672" s="12" t="n">
        <v>92.93</v>
      </c>
      <c r="E672" s="13" t="n">
        <f aca="false">D672+Parámetros!$B$5</f>
        <v>96.93</v>
      </c>
      <c r="F672" s="3" t="n">
        <f aca="false">IF(C672="",Parámetros!$B$9,IFERROR(VLOOKUP(C672,Parámetros!$A$20:$B$23,2,FALSE()),Parámetros!$B$9))</f>
        <v>0.15</v>
      </c>
      <c r="G672" s="13" t="n">
        <f aca="false">ROUNDUP((E672+Parámetros!$C$13)/(1-F672),0)</f>
        <v>144</v>
      </c>
      <c r="H672" s="13" t="n">
        <f aca="false">ROUNDUP((E672+Parámetros!$C$14)/(1-F672),0)</f>
        <v>150</v>
      </c>
      <c r="I672" s="13" t="n">
        <f aca="false">ROUNDUP((E672+Parámetros!$C$15)/(1-F672),0)</f>
        <v>158</v>
      </c>
      <c r="J672" s="13" t="n">
        <f aca="false">MAX(ROUNDUP((E672+Parámetros!$B$8)/(1-F672),0),Parámetros!$B$7)</f>
        <v>299</v>
      </c>
      <c r="K672" s="13" t="n">
        <f aca="false">IF(G672&lt;Parámetros!$B$13,G672,IF(H672&lt;Parámetros!$B$14,H672,IF(I672&lt;Parámetros!$B$15,I672,J672)))</f>
        <v>158</v>
      </c>
      <c r="L672" s="12"/>
      <c r="M672" s="12"/>
      <c r="N672" s="13" t="n">
        <f aca="false">IF(AND(ISNUMBER(M672),M672-Parámetros!$B$6&gt;=K672),M672-Parámetros!$B$6,K672)</f>
        <v>158</v>
      </c>
      <c r="O672" s="3" t="str">
        <f aca="false">IF(ISNUMBER(M672),N672/M672-1,"")</f>
        <v/>
      </c>
      <c r="P672" s="13" t="n">
        <f aca="false">VLOOKUP(N672,Parámetros!$A$13:$C$16,3,TRUE())</f>
        <v>37</v>
      </c>
      <c r="Q672" s="13" t="n">
        <f aca="false">IF(N672&gt;=Parámetros!$B$7,Parámetros!$B$8,0)</f>
        <v>0</v>
      </c>
      <c r="R672" s="13" t="n">
        <f aca="false">N672*(1-F672)-P672-Q672</f>
        <v>97.3</v>
      </c>
      <c r="S672" s="13" t="n">
        <f aca="false">R672-E672</f>
        <v>0.369999999999976</v>
      </c>
    </row>
    <row r="673" customFormat="false" ht="15" hidden="false" customHeight="false" outlineLevel="0" collapsed="false">
      <c r="A673" s="8" t="s">
        <v>7191</v>
      </c>
      <c r="B673" s="10" t="str">
        <f aca="false">'Layout Mercado Libre'!C673</f>
        <v>Viagra Sildenafil 100 mg 1 Tableta</v>
      </c>
      <c r="C673" s="10" t="str">
        <f aca="false">IFERROR(LEFT('Layout Mercado Libre'!E673,FIND(" &gt; ",'Layout Mercado Libre'!E673)-1),"")</f>
        <v>Salud y Equipamiento Médico</v>
      </c>
      <c r="D673" s="12" t="n">
        <v>187.13</v>
      </c>
      <c r="E673" s="13" t="n">
        <f aca="false">D673+Parámetros!$B$5</f>
        <v>191.13</v>
      </c>
      <c r="F673" s="3" t="n">
        <f aca="false">IF(C673="",Parámetros!$B$9,IFERROR(VLOOKUP(C673,Parámetros!$A$20:$B$23,2,FALSE()),Parámetros!$B$9))</f>
        <v>0.14</v>
      </c>
      <c r="G673" s="13" t="n">
        <f aca="false">ROUNDUP((E673+Parámetros!$C$13)/(1-F673),0)</f>
        <v>252</v>
      </c>
      <c r="H673" s="13" t="n">
        <f aca="false">ROUNDUP((E673+Parámetros!$C$14)/(1-F673),0)</f>
        <v>258</v>
      </c>
      <c r="I673" s="13" t="n">
        <f aca="false">ROUNDUP((E673+Parámetros!$C$15)/(1-F673),0)</f>
        <v>266</v>
      </c>
      <c r="J673" s="13" t="n">
        <f aca="false">MAX(ROUNDUP((E673+Parámetros!$B$8)/(1-F673),0),Parámetros!$B$7)</f>
        <v>299</v>
      </c>
      <c r="K673" s="13" t="n">
        <f aca="false">IF(G673&lt;Parámetros!$B$13,G673,IF(H673&lt;Parámetros!$B$14,H673,IF(I673&lt;Parámetros!$B$15,I673,J673)))</f>
        <v>266</v>
      </c>
      <c r="L673" s="12"/>
      <c r="M673" s="12"/>
      <c r="N673" s="13" t="n">
        <f aca="false">IF(AND(ISNUMBER(M673),M673-Parámetros!$B$6&gt;=K673),M673-Parámetros!$B$6,K673)</f>
        <v>266</v>
      </c>
      <c r="O673" s="3" t="str">
        <f aca="false">IF(ISNUMBER(M673),N673/M673-1,"")</f>
        <v/>
      </c>
      <c r="P673" s="13" t="n">
        <f aca="false">VLOOKUP(N673,Parámetros!$A$13:$C$16,3,TRUE())</f>
        <v>37</v>
      </c>
      <c r="Q673" s="13" t="n">
        <f aca="false">IF(N673&gt;=Parámetros!$B$7,Parámetros!$B$8,0)</f>
        <v>0</v>
      </c>
      <c r="R673" s="13" t="n">
        <f aca="false">N673*(1-F673)-P673-Q673</f>
        <v>191.76</v>
      </c>
      <c r="S673" s="13" t="n">
        <f aca="false">R673-E673</f>
        <v>0.629999999999996</v>
      </c>
    </row>
    <row r="674" customFormat="false" ht="15" hidden="false" customHeight="false" outlineLevel="0" collapsed="false">
      <c r="A674" s="8" t="s">
        <v>7205</v>
      </c>
      <c r="B674" s="10" t="str">
        <f aca="false">'Layout Mercado Libre'!C674</f>
        <v>Systane Ultra Gotas Oftálmicas Lubricantes 10 ml</v>
      </c>
      <c r="C674" s="10" t="str">
        <f aca="false">IFERROR(LEFT('Layout Mercado Libre'!E674,FIND(" &gt; ",'Layout Mercado Libre'!E674)-1),"")</f>
        <v>Salud y Equipamiento Médico</v>
      </c>
      <c r="D674" s="12" t="n">
        <v>390.19</v>
      </c>
      <c r="E674" s="13" t="n">
        <f aca="false">D674+Parámetros!$B$5</f>
        <v>394.19</v>
      </c>
      <c r="F674" s="3" t="n">
        <f aca="false">IF(C674="",Parámetros!$B$9,IFERROR(VLOOKUP(C674,Parámetros!$A$20:$B$23,2,FALSE()),Parámetros!$B$9))</f>
        <v>0.14</v>
      </c>
      <c r="G674" s="13" t="n">
        <f aca="false">ROUNDUP((E674+Parámetros!$C$13)/(1-F674),0)</f>
        <v>488</v>
      </c>
      <c r="H674" s="13" t="n">
        <f aca="false">ROUNDUP((E674+Parámetros!$C$14)/(1-F674),0)</f>
        <v>494</v>
      </c>
      <c r="I674" s="13" t="n">
        <f aca="false">ROUNDUP((E674+Parámetros!$C$15)/(1-F674),0)</f>
        <v>502</v>
      </c>
      <c r="J674" s="13" t="n">
        <f aca="false">MAX(ROUNDUP((E674+Parámetros!$B$8)/(1-F674),0),Parámetros!$B$7)</f>
        <v>459</v>
      </c>
      <c r="K674" s="13" t="n">
        <f aca="false">IF(G674&lt;Parámetros!$B$13,G674,IF(H674&lt;Parámetros!$B$14,H674,IF(I674&lt;Parámetros!$B$15,I674,J674)))</f>
        <v>459</v>
      </c>
      <c r="L674" s="12"/>
      <c r="M674" s="12"/>
      <c r="N674" s="13" t="n">
        <f aca="false">IF(AND(ISNUMBER(M674),M674-Parámetros!$B$6&gt;=K674),M674-Parámetros!$B$6,K674)</f>
        <v>459</v>
      </c>
      <c r="O674" s="3" t="str">
        <f aca="false">IF(ISNUMBER(M674),N674/M674-1,"")</f>
        <v/>
      </c>
      <c r="P674" s="13" t="n">
        <f aca="false">VLOOKUP(N674,Parámetros!$A$13:$C$16,3,TRUE())</f>
        <v>0</v>
      </c>
      <c r="Q674" s="13" t="n">
        <f aca="false">IF(N674&gt;=Parámetros!$B$7,Parámetros!$B$8,0)</f>
        <v>0</v>
      </c>
      <c r="R674" s="13" t="n">
        <f aca="false">N674*(1-F674)-P674-Q674</f>
        <v>394.74</v>
      </c>
      <c r="S674" s="13" t="n">
        <f aca="false">R674-E674</f>
        <v>0.550000000000011</v>
      </c>
    </row>
    <row r="675" customFormat="false" ht="15" hidden="false" customHeight="false" outlineLevel="0" collapsed="false">
      <c r="A675" s="8" t="s">
        <v>7214</v>
      </c>
      <c r="B675" s="10" t="str">
        <f aca="false">'Layout Mercado Libre'!C675</f>
        <v>Crema Dental Colgate Triple Acción Xtra Blancura 50 ml</v>
      </c>
      <c r="C675" s="10" t="str">
        <f aca="false">IFERROR(LEFT('Layout Mercado Libre'!E675,FIND(" &gt; ",'Layout Mercado Libre'!E675)-1),"")</f>
        <v>Belleza y Cuidado Personal</v>
      </c>
      <c r="D675" s="12" t="n">
        <v>12.26</v>
      </c>
      <c r="E675" s="13" t="n">
        <f aca="false">D675+Parámetros!$B$5</f>
        <v>16.26</v>
      </c>
      <c r="F675" s="3" t="n">
        <f aca="false">IF(C675="",Parámetros!$B$9,IFERROR(VLOOKUP(C675,Parámetros!$A$20:$B$23,2,FALSE()),Parámetros!$B$9))</f>
        <v>0.14</v>
      </c>
      <c r="G675" s="13" t="n">
        <f aca="false">ROUNDUP((E675+Parámetros!$C$13)/(1-F675),0)</f>
        <v>48</v>
      </c>
      <c r="H675" s="13" t="n">
        <f aca="false">ROUNDUP((E675+Parámetros!$C$14)/(1-F675),0)</f>
        <v>54</v>
      </c>
      <c r="I675" s="13" t="n">
        <f aca="false">ROUNDUP((E675+Parámetros!$C$15)/(1-F675),0)</f>
        <v>62</v>
      </c>
      <c r="J675" s="13" t="n">
        <f aca="false">MAX(ROUNDUP((E675+Parámetros!$B$8)/(1-F675),0),Parámetros!$B$7)</f>
        <v>299</v>
      </c>
      <c r="K675" s="13" t="n">
        <f aca="false">IF(G675&lt;Parámetros!$B$13,G675,IF(H675&lt;Parámetros!$B$14,H675,IF(I675&lt;Parámetros!$B$15,I675,J675)))</f>
        <v>48</v>
      </c>
      <c r="L675" s="12"/>
      <c r="M675" s="12"/>
      <c r="N675" s="13" t="n">
        <f aca="false">IF(AND(ISNUMBER(M675),M675-Parámetros!$B$6&gt;=K675),M675-Parámetros!$B$6,K675)</f>
        <v>48</v>
      </c>
      <c r="O675" s="3" t="str">
        <f aca="false">IF(ISNUMBER(M675),N675/M675-1,"")</f>
        <v/>
      </c>
      <c r="P675" s="13" t="n">
        <f aca="false">VLOOKUP(N675,Parámetros!$A$13:$C$16,3,TRUE())</f>
        <v>25</v>
      </c>
      <c r="Q675" s="13" t="n">
        <f aca="false">IF(N675&gt;=Parámetros!$B$7,Parámetros!$B$8,0)</f>
        <v>0</v>
      </c>
      <c r="R675" s="13" t="n">
        <f aca="false">N675*(1-F675)-P675-Q675</f>
        <v>16.28</v>
      </c>
      <c r="S675" s="13" t="n">
        <f aca="false">R675-E675</f>
        <v>0.0200000000000031</v>
      </c>
    </row>
    <row r="676" customFormat="false" ht="15" hidden="false" customHeight="false" outlineLevel="0" collapsed="false">
      <c r="A676" s="8" t="s">
        <v>7222</v>
      </c>
      <c r="B676" s="10" t="str">
        <f aca="false">'Layout Mercado Libre'!C676</f>
        <v>Venda Elástica Dibar 10 cm x 5 m Caja con 18 Piezas</v>
      </c>
      <c r="C676" s="10" t="str">
        <f aca="false">IFERROR(LEFT('Layout Mercado Libre'!E676,FIND(" &gt; ",'Layout Mercado Libre'!E676)-1),"")</f>
        <v>Salud y Equipamiento Médico</v>
      </c>
      <c r="D676" s="12" t="n">
        <v>187.07</v>
      </c>
      <c r="E676" s="13" t="n">
        <f aca="false">D676+Parámetros!$B$5</f>
        <v>191.07</v>
      </c>
      <c r="F676" s="3" t="n">
        <f aca="false">IF(C676="",Parámetros!$B$9,IFERROR(VLOOKUP(C676,Parámetros!$A$20:$B$23,2,FALSE()),Parámetros!$B$9))</f>
        <v>0.14</v>
      </c>
      <c r="G676" s="13" t="n">
        <f aca="false">ROUNDUP((E676+Parámetros!$C$13)/(1-F676),0)</f>
        <v>252</v>
      </c>
      <c r="H676" s="13" t="n">
        <f aca="false">ROUNDUP((E676+Parámetros!$C$14)/(1-F676),0)</f>
        <v>258</v>
      </c>
      <c r="I676" s="13" t="n">
        <f aca="false">ROUNDUP((E676+Parámetros!$C$15)/(1-F676),0)</f>
        <v>266</v>
      </c>
      <c r="J676" s="13" t="n">
        <f aca="false">MAX(ROUNDUP((E676+Parámetros!$B$8)/(1-F676),0),Parámetros!$B$7)</f>
        <v>299</v>
      </c>
      <c r="K676" s="13" t="n">
        <f aca="false">IF(G676&lt;Parámetros!$B$13,G676,IF(H676&lt;Parámetros!$B$14,H676,IF(I676&lt;Parámetros!$B$15,I676,J676)))</f>
        <v>266</v>
      </c>
      <c r="L676" s="12"/>
      <c r="M676" s="12"/>
      <c r="N676" s="13" t="n">
        <f aca="false">IF(AND(ISNUMBER(M676),M676-Parámetros!$B$6&gt;=K676),M676-Parámetros!$B$6,K676)</f>
        <v>266</v>
      </c>
      <c r="O676" s="3" t="str">
        <f aca="false">IF(ISNUMBER(M676),N676/M676-1,"")</f>
        <v/>
      </c>
      <c r="P676" s="13" t="n">
        <f aca="false">VLOOKUP(N676,Parámetros!$A$13:$C$16,3,TRUE())</f>
        <v>37</v>
      </c>
      <c r="Q676" s="13" t="n">
        <f aca="false">IF(N676&gt;=Parámetros!$B$7,Parámetros!$B$8,0)</f>
        <v>0</v>
      </c>
      <c r="R676" s="13" t="n">
        <f aca="false">N676*(1-F676)-P676-Q676</f>
        <v>191.76</v>
      </c>
      <c r="S676" s="13" t="n">
        <f aca="false">R676-E676</f>
        <v>0.689999999999998</v>
      </c>
    </row>
    <row r="677" customFormat="false" ht="15" hidden="false" customHeight="false" outlineLevel="0" collapsed="false">
      <c r="A677" s="8" t="s">
        <v>7229</v>
      </c>
      <c r="B677" s="10" t="str">
        <f aca="false">'Layout Mercado Libre'!C677</f>
        <v>Toallitas Húmedas KleenBebé Suavelastic Max 198 Piezas</v>
      </c>
      <c r="C677" s="10" t="str">
        <f aca="false">IFERROR(LEFT('Layout Mercado Libre'!E677,FIND(" &gt; ",'Layout Mercado Libre'!E677)-1),"")</f>
        <v>Bebés</v>
      </c>
      <c r="D677" s="12" t="n">
        <v>66.81</v>
      </c>
      <c r="E677" s="13" t="n">
        <f aca="false">D677+Parámetros!$B$5</f>
        <v>70.81</v>
      </c>
      <c r="F677" s="3" t="n">
        <f aca="false">IF(C677="",Parámetros!$B$9,IFERROR(VLOOKUP(C677,Parámetros!$A$20:$B$23,2,FALSE()),Parámetros!$B$9))</f>
        <v>0.15</v>
      </c>
      <c r="G677" s="13" t="n">
        <f aca="false">ROUNDUP((E677+Parámetros!$C$13)/(1-F677),0)</f>
        <v>113</v>
      </c>
      <c r="H677" s="13" t="n">
        <f aca="false">ROUNDUP((E677+Parámetros!$C$14)/(1-F677),0)</f>
        <v>119</v>
      </c>
      <c r="I677" s="13" t="n">
        <f aca="false">ROUNDUP((E677+Parámetros!$C$15)/(1-F677),0)</f>
        <v>127</v>
      </c>
      <c r="J677" s="13" t="n">
        <f aca="false">MAX(ROUNDUP((E677+Parámetros!$B$8)/(1-F677),0),Parámetros!$B$7)</f>
        <v>299</v>
      </c>
      <c r="K677" s="13" t="n">
        <f aca="false">IF(G677&lt;Parámetros!$B$13,G677,IF(H677&lt;Parámetros!$B$14,H677,IF(I677&lt;Parámetros!$B$15,I677,J677)))</f>
        <v>119</v>
      </c>
      <c r="L677" s="12"/>
      <c r="M677" s="12"/>
      <c r="N677" s="13" t="n">
        <f aca="false">IF(AND(ISNUMBER(M677),M677-Parámetros!$B$6&gt;=K677),M677-Parámetros!$B$6,K677)</f>
        <v>119</v>
      </c>
      <c r="O677" s="3" t="str">
        <f aca="false">IF(ISNUMBER(M677),N677/M677-1,"")</f>
        <v/>
      </c>
      <c r="P677" s="13" t="n">
        <f aca="false">VLOOKUP(N677,Parámetros!$A$13:$C$16,3,TRUE())</f>
        <v>30</v>
      </c>
      <c r="Q677" s="13" t="n">
        <f aca="false">IF(N677&gt;=Parámetros!$B$7,Parámetros!$B$8,0)</f>
        <v>0</v>
      </c>
      <c r="R677" s="13" t="n">
        <f aca="false">N677*(1-F677)-P677-Q677</f>
        <v>71.15</v>
      </c>
      <c r="S677" s="13" t="n">
        <f aca="false">R677-E677</f>
        <v>0.339999999999989</v>
      </c>
    </row>
    <row r="678" customFormat="false" ht="15" hidden="false" customHeight="false" outlineLevel="0" collapsed="false">
      <c r="A678" s="8" t="s">
        <v>7234</v>
      </c>
      <c r="B678" s="10" t="str">
        <f aca="false">'Layout Mercado Libre'!C678</f>
        <v>Treda Neomicina Caolín Pectina 30 Tabletas</v>
      </c>
      <c r="C678" s="10" t="str">
        <f aca="false">IFERROR(LEFT('Layout Mercado Libre'!E678,FIND(" &gt; ",'Layout Mercado Libre'!E678)-1),"")</f>
        <v>Salud y Equipamiento Médico</v>
      </c>
      <c r="D678" s="12" t="n">
        <v>154.26</v>
      </c>
      <c r="E678" s="13" t="n">
        <f aca="false">D678+Parámetros!$B$5</f>
        <v>158.26</v>
      </c>
      <c r="F678" s="3" t="n">
        <f aca="false">IF(C678="",Parámetros!$B$9,IFERROR(VLOOKUP(C678,Parámetros!$A$20:$B$23,2,FALSE()),Parámetros!$B$9))</f>
        <v>0.14</v>
      </c>
      <c r="G678" s="13" t="n">
        <f aca="false">ROUNDUP((E678+Parámetros!$C$13)/(1-F678),0)</f>
        <v>214</v>
      </c>
      <c r="H678" s="13" t="n">
        <f aca="false">ROUNDUP((E678+Parámetros!$C$14)/(1-F678),0)</f>
        <v>219</v>
      </c>
      <c r="I678" s="13" t="n">
        <f aca="false">ROUNDUP((E678+Parámetros!$C$15)/(1-F678),0)</f>
        <v>228</v>
      </c>
      <c r="J678" s="13" t="n">
        <f aca="false">MAX(ROUNDUP((E678+Parámetros!$B$8)/(1-F678),0),Parámetros!$B$7)</f>
        <v>299</v>
      </c>
      <c r="K678" s="13" t="n">
        <f aca="false">IF(G678&lt;Parámetros!$B$13,G678,IF(H678&lt;Parámetros!$B$14,H678,IF(I678&lt;Parámetros!$B$15,I678,J678)))</f>
        <v>228</v>
      </c>
      <c r="L678" s="12"/>
      <c r="M678" s="12"/>
      <c r="N678" s="13" t="n">
        <f aca="false">IF(AND(ISNUMBER(M678),M678-Parámetros!$B$6&gt;=K678),M678-Parámetros!$B$6,K678)</f>
        <v>228</v>
      </c>
      <c r="O678" s="3" t="str">
        <f aca="false">IF(ISNUMBER(M678),N678/M678-1,"")</f>
        <v/>
      </c>
      <c r="P678" s="13" t="n">
        <f aca="false">VLOOKUP(N678,Parámetros!$A$13:$C$16,3,TRUE())</f>
        <v>37</v>
      </c>
      <c r="Q678" s="13" t="n">
        <f aca="false">IF(N678&gt;=Parámetros!$B$7,Parámetros!$B$8,0)</f>
        <v>0</v>
      </c>
      <c r="R678" s="13" t="n">
        <f aca="false">N678*(1-F678)-P678-Q678</f>
        <v>159.08</v>
      </c>
      <c r="S678" s="13" t="n">
        <f aca="false">R678-E678</f>
        <v>0.819999999999993</v>
      </c>
    </row>
    <row r="679" customFormat="false" ht="15" hidden="false" customHeight="false" outlineLevel="0" collapsed="false">
      <c r="A679" s="8" t="s">
        <v>7243</v>
      </c>
      <c r="B679" s="10" t="str">
        <f aca="false">'Layout Mercado Libre'!C679</f>
        <v>Buscapina Fem Hioscina Ibuprofeno 20/400 mg 10 Tabletas</v>
      </c>
      <c r="C679" s="10" t="str">
        <f aca="false">IFERROR(LEFT('Layout Mercado Libre'!E679,FIND(" &gt; ",'Layout Mercado Libre'!E679)-1),"")</f>
        <v>Salud y Equipamiento Médico</v>
      </c>
      <c r="D679" s="12" t="n">
        <v>116.85</v>
      </c>
      <c r="E679" s="13" t="n">
        <f aca="false">D679+Parámetros!$B$5</f>
        <v>120.85</v>
      </c>
      <c r="F679" s="3" t="n">
        <f aca="false">IF(C679="",Parámetros!$B$9,IFERROR(VLOOKUP(C679,Parámetros!$A$20:$B$23,2,FALSE()),Parámetros!$B$9))</f>
        <v>0.14</v>
      </c>
      <c r="G679" s="13" t="n">
        <f aca="false">ROUNDUP((E679+Parámetros!$C$13)/(1-F679),0)</f>
        <v>170</v>
      </c>
      <c r="H679" s="13" t="n">
        <f aca="false">ROUNDUP((E679+Parámetros!$C$14)/(1-F679),0)</f>
        <v>176</v>
      </c>
      <c r="I679" s="13" t="n">
        <f aca="false">ROUNDUP((E679+Parámetros!$C$15)/(1-F679),0)</f>
        <v>184</v>
      </c>
      <c r="J679" s="13" t="n">
        <f aca="false">MAX(ROUNDUP((E679+Parámetros!$B$8)/(1-F679),0),Parámetros!$B$7)</f>
        <v>299</v>
      </c>
      <c r="K679" s="13" t="n">
        <f aca="false">IF(G679&lt;Parámetros!$B$13,G679,IF(H679&lt;Parámetros!$B$14,H679,IF(I679&lt;Parámetros!$B$15,I679,J679)))</f>
        <v>184</v>
      </c>
      <c r="L679" s="12"/>
      <c r="M679" s="12"/>
      <c r="N679" s="13" t="n">
        <f aca="false">IF(AND(ISNUMBER(M679),M679-Parámetros!$B$6&gt;=K679),M679-Parámetros!$B$6,K679)</f>
        <v>184</v>
      </c>
      <c r="O679" s="3" t="str">
        <f aca="false">IF(ISNUMBER(M679),N679/M679-1,"")</f>
        <v/>
      </c>
      <c r="P679" s="13" t="n">
        <f aca="false">VLOOKUP(N679,Parámetros!$A$13:$C$16,3,TRUE())</f>
        <v>37</v>
      </c>
      <c r="Q679" s="13" t="n">
        <f aca="false">IF(N679&gt;=Parámetros!$B$7,Parámetros!$B$8,0)</f>
        <v>0</v>
      </c>
      <c r="R679" s="13" t="n">
        <f aca="false">N679*(1-F679)-P679-Q679</f>
        <v>121.24</v>
      </c>
      <c r="S679" s="13" t="n">
        <f aca="false">R679-E679</f>
        <v>0.390000000000015</v>
      </c>
    </row>
    <row r="680" customFormat="false" ht="15" hidden="false" customHeight="false" outlineLevel="0" collapsed="false">
      <c r="A680" s="8" t="s">
        <v>7255</v>
      </c>
      <c r="B680" s="10" t="str">
        <f aca="false">'Layout Mercado Libre'!C680</f>
        <v>Floratil Saccharomyces boulardii 250 mg 12 Cápsulas</v>
      </c>
      <c r="C680" s="10" t="str">
        <f aca="false">IFERROR(LEFT('Layout Mercado Libre'!E680,FIND(" &gt; ",'Layout Mercado Libre'!E680)-1),"")</f>
        <v>Salud y Equipamiento Médico</v>
      </c>
      <c r="D680" s="12" t="n">
        <v>285.86</v>
      </c>
      <c r="E680" s="13" t="n">
        <f aca="false">D680+Parámetros!$B$5</f>
        <v>289.86</v>
      </c>
      <c r="F680" s="3" t="n">
        <f aca="false">IF(C680="",Parámetros!$B$9,IFERROR(VLOOKUP(C680,Parámetros!$A$20:$B$23,2,FALSE()),Parámetros!$B$9))</f>
        <v>0.14</v>
      </c>
      <c r="G680" s="13" t="n">
        <f aca="false">ROUNDUP((E680+Parámetros!$C$13)/(1-F680),0)</f>
        <v>367</v>
      </c>
      <c r="H680" s="13" t="n">
        <f aca="false">ROUNDUP((E680+Parámetros!$C$14)/(1-F680),0)</f>
        <v>372</v>
      </c>
      <c r="I680" s="13" t="n">
        <f aca="false">ROUNDUP((E680+Parámetros!$C$15)/(1-F680),0)</f>
        <v>381</v>
      </c>
      <c r="J680" s="13" t="n">
        <f aca="false">MAX(ROUNDUP((E680+Parámetros!$B$8)/(1-F680),0),Parámetros!$B$7)</f>
        <v>338</v>
      </c>
      <c r="K680" s="13" t="n">
        <f aca="false">IF(G680&lt;Parámetros!$B$13,G680,IF(H680&lt;Parámetros!$B$14,H680,IF(I680&lt;Parámetros!$B$15,I680,J680)))</f>
        <v>338</v>
      </c>
      <c r="L680" s="12"/>
      <c r="M680" s="12"/>
      <c r="N680" s="13" t="n">
        <f aca="false">IF(AND(ISNUMBER(M680),M680-Parámetros!$B$6&gt;=K680),M680-Parámetros!$B$6,K680)</f>
        <v>338</v>
      </c>
      <c r="O680" s="3" t="str">
        <f aca="false">IF(ISNUMBER(M680),N680/M680-1,"")</f>
        <v/>
      </c>
      <c r="P680" s="13" t="n">
        <f aca="false">VLOOKUP(N680,Parámetros!$A$13:$C$16,3,TRUE())</f>
        <v>0</v>
      </c>
      <c r="Q680" s="13" t="n">
        <f aca="false">IF(N680&gt;=Parámetros!$B$7,Parámetros!$B$8,0)</f>
        <v>0</v>
      </c>
      <c r="R680" s="13" t="n">
        <f aca="false">N680*(1-F680)-P680-Q680</f>
        <v>290.68</v>
      </c>
      <c r="S680" s="13" t="n">
        <f aca="false">R680-E680</f>
        <v>0.819999999999993</v>
      </c>
    </row>
    <row r="681" customFormat="false" ht="15" hidden="false" customHeight="false" outlineLevel="0" collapsed="false">
      <c r="A681" s="8" t="s">
        <v>7269</v>
      </c>
      <c r="B681" s="10" t="str">
        <f aca="false">'Layout Mercado Libre'!C681</f>
        <v>Stérimar Uso Diario Solución Nasal Agua de Mar 100 ml</v>
      </c>
      <c r="C681" s="10" t="str">
        <f aca="false">IFERROR(LEFT('Layout Mercado Libre'!E681,FIND(" &gt; ",'Layout Mercado Libre'!E681)-1),"")</f>
        <v>Salud y Equipamiento Médico</v>
      </c>
      <c r="D681" s="12" t="n">
        <v>171.11</v>
      </c>
      <c r="E681" s="13" t="n">
        <f aca="false">D681+Parámetros!$B$5</f>
        <v>175.11</v>
      </c>
      <c r="F681" s="3" t="n">
        <f aca="false">IF(C681="",Parámetros!$B$9,IFERROR(VLOOKUP(C681,Parámetros!$A$20:$B$23,2,FALSE()),Parámetros!$B$9))</f>
        <v>0.14</v>
      </c>
      <c r="G681" s="13" t="n">
        <f aca="false">ROUNDUP((E681+Parámetros!$C$13)/(1-F681),0)</f>
        <v>233</v>
      </c>
      <c r="H681" s="13" t="n">
        <f aca="false">ROUNDUP((E681+Parámetros!$C$14)/(1-F681),0)</f>
        <v>239</v>
      </c>
      <c r="I681" s="13" t="n">
        <f aca="false">ROUNDUP((E681+Parámetros!$C$15)/(1-F681),0)</f>
        <v>247</v>
      </c>
      <c r="J681" s="13" t="n">
        <f aca="false">MAX(ROUNDUP((E681+Parámetros!$B$8)/(1-F681),0),Parámetros!$B$7)</f>
        <v>299</v>
      </c>
      <c r="K681" s="13" t="n">
        <f aca="false">IF(G681&lt;Parámetros!$B$13,G681,IF(H681&lt;Parámetros!$B$14,H681,IF(I681&lt;Parámetros!$B$15,I681,J681)))</f>
        <v>247</v>
      </c>
      <c r="L681" s="12"/>
      <c r="M681" s="12"/>
      <c r="N681" s="13" t="n">
        <f aca="false">IF(AND(ISNUMBER(M681),M681-Parámetros!$B$6&gt;=K681),M681-Parámetros!$B$6,K681)</f>
        <v>247</v>
      </c>
      <c r="O681" s="3" t="str">
        <f aca="false">IF(ISNUMBER(M681),N681/M681-1,"")</f>
        <v/>
      </c>
      <c r="P681" s="13" t="n">
        <f aca="false">VLOOKUP(N681,Parámetros!$A$13:$C$16,3,TRUE())</f>
        <v>37</v>
      </c>
      <c r="Q681" s="13" t="n">
        <f aca="false">IF(N681&gt;=Parámetros!$B$7,Parámetros!$B$8,0)</f>
        <v>0</v>
      </c>
      <c r="R681" s="13" t="n">
        <f aca="false">N681*(1-F681)-P681-Q681</f>
        <v>175.42</v>
      </c>
      <c r="S681" s="13" t="n">
        <f aca="false">R681-E681</f>
        <v>0.309999999999974</v>
      </c>
    </row>
    <row r="682" customFormat="false" ht="15" hidden="false" customHeight="false" outlineLevel="0" collapsed="false">
      <c r="A682" s="8" t="s">
        <v>7278</v>
      </c>
      <c r="B682" s="10" t="str">
        <f aca="false">'Layout Mercado Libre'!C682</f>
        <v>Fosfocil Fosfomicina 500 mg 6 Cápsulas</v>
      </c>
      <c r="C682" s="10" t="str">
        <f aca="false">IFERROR(LEFT('Layout Mercado Libre'!E682,FIND(" &gt; ",'Layout Mercado Libre'!E682)-1),"")</f>
        <v>Salud y Equipamiento Médico</v>
      </c>
      <c r="D682" s="12" t="n">
        <v>274.5</v>
      </c>
      <c r="E682" s="13" t="n">
        <f aca="false">D682+Parámetros!$B$5</f>
        <v>278.5</v>
      </c>
      <c r="F682" s="3" t="n">
        <f aca="false">IF(C682="",Parámetros!$B$9,IFERROR(VLOOKUP(C682,Parámetros!$A$20:$B$23,2,FALSE()),Parámetros!$B$9))</f>
        <v>0.14</v>
      </c>
      <c r="G682" s="13" t="n">
        <f aca="false">ROUNDUP((E682+Parámetros!$C$13)/(1-F682),0)</f>
        <v>353</v>
      </c>
      <c r="H682" s="13" t="n">
        <f aca="false">ROUNDUP((E682+Parámetros!$C$14)/(1-F682),0)</f>
        <v>359</v>
      </c>
      <c r="I682" s="13" t="n">
        <f aca="false">ROUNDUP((E682+Parámetros!$C$15)/(1-F682),0)</f>
        <v>367</v>
      </c>
      <c r="J682" s="13" t="n">
        <f aca="false">MAX(ROUNDUP((E682+Parámetros!$B$8)/(1-F682),0),Parámetros!$B$7)</f>
        <v>324</v>
      </c>
      <c r="K682" s="13" t="n">
        <f aca="false">IF(G682&lt;Parámetros!$B$13,G682,IF(H682&lt;Parámetros!$B$14,H682,IF(I682&lt;Parámetros!$B$15,I682,J682)))</f>
        <v>324</v>
      </c>
      <c r="L682" s="12"/>
      <c r="M682" s="12"/>
      <c r="N682" s="13" t="n">
        <f aca="false">IF(AND(ISNUMBER(M682),M682-Parámetros!$B$6&gt;=K682),M682-Parámetros!$B$6,K682)</f>
        <v>324</v>
      </c>
      <c r="O682" s="3" t="str">
        <f aca="false">IF(ISNUMBER(M682),N682/M682-1,"")</f>
        <v/>
      </c>
      <c r="P682" s="13" t="n">
        <f aca="false">VLOOKUP(N682,Parámetros!$A$13:$C$16,3,TRUE())</f>
        <v>0</v>
      </c>
      <c r="Q682" s="13" t="n">
        <f aca="false">IF(N682&gt;=Parámetros!$B$7,Parámetros!$B$8,0)</f>
        <v>0</v>
      </c>
      <c r="R682" s="13" t="n">
        <f aca="false">N682*(1-F682)-P682-Q682</f>
        <v>278.64</v>
      </c>
      <c r="S682" s="13" t="n">
        <f aca="false">R682-E682</f>
        <v>0.139999999999986</v>
      </c>
    </row>
    <row r="683" customFormat="false" ht="15" hidden="false" customHeight="false" outlineLevel="0" collapsed="false">
      <c r="A683" s="8" t="s">
        <v>7288</v>
      </c>
      <c r="B683" s="10" t="str">
        <f aca="false">'Layout Mercado Libre'!C683</f>
        <v>Iodex Cristal Ungüento Rubefaciente 60 g</v>
      </c>
      <c r="C683" s="10" t="str">
        <f aca="false">IFERROR(LEFT('Layout Mercado Libre'!E683,FIND(" &gt; ",'Layout Mercado Libre'!E683)-1),"")</f>
        <v>Salud y Equipamiento Médico</v>
      </c>
      <c r="D683" s="12" t="n">
        <v>72.77</v>
      </c>
      <c r="E683" s="13" t="n">
        <f aca="false">D683+Parámetros!$B$5</f>
        <v>76.77</v>
      </c>
      <c r="F683" s="3" t="n">
        <f aca="false">IF(C683="",Parámetros!$B$9,IFERROR(VLOOKUP(C683,Parámetros!$A$20:$B$23,2,FALSE()),Parámetros!$B$9))</f>
        <v>0.14</v>
      </c>
      <c r="G683" s="13" t="n">
        <f aca="false">ROUNDUP((E683+Parámetros!$C$13)/(1-F683),0)</f>
        <v>119</v>
      </c>
      <c r="H683" s="13" t="n">
        <f aca="false">ROUNDUP((E683+Parámetros!$C$14)/(1-F683),0)</f>
        <v>125</v>
      </c>
      <c r="I683" s="13" t="n">
        <f aca="false">ROUNDUP((E683+Parámetros!$C$15)/(1-F683),0)</f>
        <v>133</v>
      </c>
      <c r="J683" s="13" t="n">
        <f aca="false">MAX(ROUNDUP((E683+Parámetros!$B$8)/(1-F683),0),Parámetros!$B$7)</f>
        <v>299</v>
      </c>
      <c r="K683" s="13" t="n">
        <f aca="false">IF(G683&lt;Parámetros!$B$13,G683,IF(H683&lt;Parámetros!$B$14,H683,IF(I683&lt;Parámetros!$B$15,I683,J683)))</f>
        <v>125</v>
      </c>
      <c r="L683" s="12"/>
      <c r="M683" s="12"/>
      <c r="N683" s="13" t="n">
        <f aca="false">IF(AND(ISNUMBER(M683),M683-Parámetros!$B$6&gt;=K683),M683-Parámetros!$B$6,K683)</f>
        <v>125</v>
      </c>
      <c r="O683" s="3" t="str">
        <f aca="false">IF(ISNUMBER(M683),N683/M683-1,"")</f>
        <v/>
      </c>
      <c r="P683" s="13" t="n">
        <f aca="false">VLOOKUP(N683,Parámetros!$A$13:$C$16,3,TRUE())</f>
        <v>30</v>
      </c>
      <c r="Q683" s="13" t="n">
        <f aca="false">IF(N683&gt;=Parámetros!$B$7,Parámetros!$B$8,0)</f>
        <v>0</v>
      </c>
      <c r="R683" s="13" t="n">
        <f aca="false">N683*(1-F683)-P683-Q683</f>
        <v>77.5</v>
      </c>
      <c r="S683" s="13" t="n">
        <f aca="false">R683-E683</f>
        <v>0.730000000000004</v>
      </c>
    </row>
    <row r="684" customFormat="false" ht="15" hidden="false" customHeight="false" outlineLevel="0" collapsed="false">
      <c r="A684" s="8" t="s">
        <v>7299</v>
      </c>
      <c r="B684" s="10" t="str">
        <f aca="false">'Layout Mercado Libre'!C684</f>
        <v>Seltaferon Oseltamivir 75 mg 10 Cápsulas</v>
      </c>
      <c r="C684" s="10" t="str">
        <f aca="false">IFERROR(LEFT('Layout Mercado Libre'!E684,FIND(" &gt; ",'Layout Mercado Libre'!E684)-1),"")</f>
        <v>Salud y Equipamiento Médico</v>
      </c>
      <c r="D684" s="12" t="n">
        <v>301.86</v>
      </c>
      <c r="E684" s="13" t="n">
        <f aca="false">D684+Parámetros!$B$5</f>
        <v>305.86</v>
      </c>
      <c r="F684" s="3" t="n">
        <f aca="false">IF(C684="",Parámetros!$B$9,IFERROR(VLOOKUP(C684,Parámetros!$A$20:$B$23,2,FALSE()),Parámetros!$B$9))</f>
        <v>0.14</v>
      </c>
      <c r="G684" s="13" t="n">
        <f aca="false">ROUNDUP((E684+Parámetros!$C$13)/(1-F684),0)</f>
        <v>385</v>
      </c>
      <c r="H684" s="13" t="n">
        <f aca="false">ROUNDUP((E684+Parámetros!$C$14)/(1-F684),0)</f>
        <v>391</v>
      </c>
      <c r="I684" s="13" t="n">
        <f aca="false">ROUNDUP((E684+Parámetros!$C$15)/(1-F684),0)</f>
        <v>399</v>
      </c>
      <c r="J684" s="13" t="n">
        <f aca="false">MAX(ROUNDUP((E684+Parámetros!$B$8)/(1-F684),0),Parámetros!$B$7)</f>
        <v>356</v>
      </c>
      <c r="K684" s="13" t="n">
        <f aca="false">IF(G684&lt;Parámetros!$B$13,G684,IF(H684&lt;Parámetros!$B$14,H684,IF(I684&lt;Parámetros!$B$15,I684,J684)))</f>
        <v>356</v>
      </c>
      <c r="L684" s="12"/>
      <c r="M684" s="12"/>
      <c r="N684" s="13" t="n">
        <f aca="false">IF(AND(ISNUMBER(M684),M684-Parámetros!$B$6&gt;=K684),M684-Parámetros!$B$6,K684)</f>
        <v>356</v>
      </c>
      <c r="O684" s="3" t="str">
        <f aca="false">IF(ISNUMBER(M684),N684/M684-1,"")</f>
        <v/>
      </c>
      <c r="P684" s="13" t="n">
        <f aca="false">VLOOKUP(N684,Parámetros!$A$13:$C$16,3,TRUE())</f>
        <v>0</v>
      </c>
      <c r="Q684" s="13" t="n">
        <f aca="false">IF(N684&gt;=Parámetros!$B$7,Parámetros!$B$8,0)</f>
        <v>0</v>
      </c>
      <c r="R684" s="13" t="n">
        <f aca="false">N684*(1-F684)-P684-Q684</f>
        <v>306.16</v>
      </c>
      <c r="S684" s="13" t="n">
        <f aca="false">R684-E684</f>
        <v>0.299999999999955</v>
      </c>
    </row>
    <row r="685" customFormat="false" ht="15" hidden="false" customHeight="false" outlineLevel="0" collapsed="false">
      <c r="A685" s="8" t="s">
        <v>7310</v>
      </c>
      <c r="B685" s="10" t="str">
        <f aca="false">'Layout Mercado Libre'!C685</f>
        <v>Arfla Rifaximina 200 mg 12 Tabletas</v>
      </c>
      <c r="C685" s="10" t="str">
        <f aca="false">IFERROR(LEFT('Layout Mercado Libre'!E685,FIND(" &gt; ",'Layout Mercado Libre'!E685)-1),"")</f>
        <v>Salud y Equipamiento Médico</v>
      </c>
      <c r="D685" s="12" t="n">
        <v>286.7</v>
      </c>
      <c r="E685" s="13" t="n">
        <f aca="false">D685+Parámetros!$B$5</f>
        <v>290.7</v>
      </c>
      <c r="F685" s="3" t="n">
        <f aca="false">IF(C685="",Parámetros!$B$9,IFERROR(VLOOKUP(C685,Parámetros!$A$20:$B$23,2,FALSE()),Parámetros!$B$9))</f>
        <v>0.14</v>
      </c>
      <c r="G685" s="13" t="n">
        <f aca="false">ROUNDUP((E685+Parámetros!$C$13)/(1-F685),0)</f>
        <v>368</v>
      </c>
      <c r="H685" s="13" t="n">
        <f aca="false">ROUNDUP((E685+Parámetros!$C$14)/(1-F685),0)</f>
        <v>373</v>
      </c>
      <c r="I685" s="13" t="n">
        <f aca="false">ROUNDUP((E685+Parámetros!$C$15)/(1-F685),0)</f>
        <v>382</v>
      </c>
      <c r="J685" s="13" t="n">
        <f aca="false">MAX(ROUNDUP((E685+Parámetros!$B$8)/(1-F685),0),Parámetros!$B$7)</f>
        <v>339</v>
      </c>
      <c r="K685" s="13" t="n">
        <f aca="false">IF(G685&lt;Parámetros!$B$13,G685,IF(H685&lt;Parámetros!$B$14,H685,IF(I685&lt;Parámetros!$B$15,I685,J685)))</f>
        <v>339</v>
      </c>
      <c r="L685" s="12"/>
      <c r="M685" s="12"/>
      <c r="N685" s="13" t="n">
        <f aca="false">IF(AND(ISNUMBER(M685),M685-Parámetros!$B$6&gt;=K685),M685-Parámetros!$B$6,K685)</f>
        <v>339</v>
      </c>
      <c r="O685" s="3" t="str">
        <f aca="false">IF(ISNUMBER(M685),N685/M685-1,"")</f>
        <v/>
      </c>
      <c r="P685" s="13" t="n">
        <f aca="false">VLOOKUP(N685,Parámetros!$A$13:$C$16,3,TRUE())</f>
        <v>0</v>
      </c>
      <c r="Q685" s="13" t="n">
        <f aca="false">IF(N685&gt;=Parámetros!$B$7,Parámetros!$B$8,0)</f>
        <v>0</v>
      </c>
      <c r="R685" s="13" t="n">
        <f aca="false">N685*(1-F685)-P685-Q685</f>
        <v>291.54</v>
      </c>
      <c r="S685" s="13" t="n">
        <f aca="false">R685-E685</f>
        <v>0.840000000000032</v>
      </c>
    </row>
    <row r="686" customFormat="false" ht="15" hidden="false" customHeight="false" outlineLevel="0" collapsed="false">
      <c r="A686" s="8" t="s">
        <v>7316</v>
      </c>
      <c r="B686" s="10" t="str">
        <f aca="false">'Layout Mercado Libre'!C686</f>
        <v>Lysomucil Acetilcisteína 600 mg 20 Tabletas Efervescentes</v>
      </c>
      <c r="C686" s="10" t="str">
        <f aca="false">IFERROR(LEFT('Layout Mercado Libre'!E686,FIND(" &gt; ",'Layout Mercado Libre'!E686)-1),"")</f>
        <v>Salud y Equipamiento Médico</v>
      </c>
      <c r="D686" s="12" t="n">
        <v>200</v>
      </c>
      <c r="E686" s="13" t="n">
        <f aca="false">D686+Parámetros!$B$5</f>
        <v>204</v>
      </c>
      <c r="F686" s="3" t="n">
        <f aca="false">IF(C686="",Parámetros!$B$9,IFERROR(VLOOKUP(C686,Parámetros!$A$20:$B$23,2,FALSE()),Parámetros!$B$9))</f>
        <v>0.14</v>
      </c>
      <c r="G686" s="13" t="n">
        <f aca="false">ROUNDUP((E686+Parámetros!$C$13)/(1-F686),0)</f>
        <v>267</v>
      </c>
      <c r="H686" s="13" t="n">
        <f aca="false">ROUNDUP((E686+Parámetros!$C$14)/(1-F686),0)</f>
        <v>273</v>
      </c>
      <c r="I686" s="13" t="n">
        <f aca="false">ROUNDUP((E686+Parámetros!$C$15)/(1-F686),0)</f>
        <v>281</v>
      </c>
      <c r="J686" s="13" t="n">
        <f aca="false">MAX(ROUNDUP((E686+Parámetros!$B$8)/(1-F686),0),Parámetros!$B$7)</f>
        <v>299</v>
      </c>
      <c r="K686" s="13" t="n">
        <f aca="false">IF(G686&lt;Parámetros!$B$13,G686,IF(H686&lt;Parámetros!$B$14,H686,IF(I686&lt;Parámetros!$B$15,I686,J686)))</f>
        <v>281</v>
      </c>
      <c r="L686" s="12"/>
      <c r="M686" s="12"/>
      <c r="N686" s="13" t="n">
        <f aca="false">IF(AND(ISNUMBER(M686),M686-Parámetros!$B$6&gt;=K686),M686-Parámetros!$B$6,K686)</f>
        <v>281</v>
      </c>
      <c r="O686" s="3" t="str">
        <f aca="false">IF(ISNUMBER(M686),N686/M686-1,"")</f>
        <v/>
      </c>
      <c r="P686" s="13" t="n">
        <f aca="false">VLOOKUP(N686,Parámetros!$A$13:$C$16,3,TRUE())</f>
        <v>37</v>
      </c>
      <c r="Q686" s="13" t="n">
        <f aca="false">IF(N686&gt;=Parámetros!$B$7,Parámetros!$B$8,0)</f>
        <v>0</v>
      </c>
      <c r="R686" s="13" t="n">
        <f aca="false">N686*(1-F686)-P686-Q686</f>
        <v>204.66</v>
      </c>
      <c r="S686" s="13" t="n">
        <f aca="false">R686-E686</f>
        <v>0.659999999999997</v>
      </c>
    </row>
    <row r="687" customFormat="false" ht="15" hidden="false" customHeight="false" outlineLevel="0" collapsed="false">
      <c r="A687" s="8" t="s">
        <v>7330</v>
      </c>
      <c r="B687" s="10" t="str">
        <f aca="false">'Layout Mercado Libre'!C687</f>
        <v>Centrum Performance Multivitamínico 30 Tabletas</v>
      </c>
      <c r="C687" s="10" t="str">
        <f aca="false">IFERROR(LEFT('Layout Mercado Libre'!E687,FIND(" &gt; ",'Layout Mercado Libre'!E687)-1),"")</f>
        <v>Salud y Equipamiento Médico</v>
      </c>
      <c r="D687" s="12" t="n">
        <v>159.23</v>
      </c>
      <c r="E687" s="13" t="n">
        <f aca="false">D687+Parámetros!$B$5</f>
        <v>163.23</v>
      </c>
      <c r="F687" s="3" t="n">
        <f aca="false">IF(C687="",Parámetros!$B$9,IFERROR(VLOOKUP(C687,Parámetros!$A$20:$B$23,2,FALSE()),Parámetros!$B$9))</f>
        <v>0.14</v>
      </c>
      <c r="G687" s="13" t="n">
        <f aca="false">ROUNDUP((E687+Parámetros!$C$13)/(1-F687),0)</f>
        <v>219</v>
      </c>
      <c r="H687" s="13" t="n">
        <f aca="false">ROUNDUP((E687+Parámetros!$C$14)/(1-F687),0)</f>
        <v>225</v>
      </c>
      <c r="I687" s="13" t="n">
        <f aca="false">ROUNDUP((E687+Parámetros!$C$15)/(1-F687),0)</f>
        <v>233</v>
      </c>
      <c r="J687" s="13" t="n">
        <f aca="false">MAX(ROUNDUP((E687+Parámetros!$B$8)/(1-F687),0),Parámetros!$B$7)</f>
        <v>299</v>
      </c>
      <c r="K687" s="13" t="n">
        <f aca="false">IF(G687&lt;Parámetros!$B$13,G687,IF(H687&lt;Parámetros!$B$14,H687,IF(I687&lt;Parámetros!$B$15,I687,J687)))</f>
        <v>233</v>
      </c>
      <c r="L687" s="12"/>
      <c r="M687" s="12"/>
      <c r="N687" s="13" t="n">
        <f aca="false">IF(AND(ISNUMBER(M687),M687-Parámetros!$B$6&gt;=K687),M687-Parámetros!$B$6,K687)</f>
        <v>233</v>
      </c>
      <c r="O687" s="3" t="str">
        <f aca="false">IF(ISNUMBER(M687),N687/M687-1,"")</f>
        <v/>
      </c>
      <c r="P687" s="13" t="n">
        <f aca="false">VLOOKUP(N687,Parámetros!$A$13:$C$16,3,TRUE())</f>
        <v>37</v>
      </c>
      <c r="Q687" s="13" t="n">
        <f aca="false">IF(N687&gt;=Parámetros!$B$7,Parámetros!$B$8,0)</f>
        <v>0</v>
      </c>
      <c r="R687" s="13" t="n">
        <f aca="false">N687*(1-F687)-P687-Q687</f>
        <v>163.38</v>
      </c>
      <c r="S687" s="13" t="n">
        <f aca="false">R687-E687</f>
        <v>0.150000000000006</v>
      </c>
    </row>
    <row r="688" customFormat="false" ht="15" hidden="false" customHeight="false" outlineLevel="0" collapsed="false">
      <c r="A688" s="8" t="s">
        <v>7338</v>
      </c>
      <c r="B688" s="10" t="str">
        <f aca="false">'Layout Mercado Libre'!C688</f>
        <v>Vitacilina Ungüento Neomicina y Retinol 28 g</v>
      </c>
      <c r="C688" s="10" t="str">
        <f aca="false">IFERROR(LEFT('Layout Mercado Libre'!E688,FIND(" &gt; ",'Layout Mercado Libre'!E688)-1),"")</f>
        <v>Salud y Equipamiento Médico</v>
      </c>
      <c r="D688" s="12" t="n">
        <v>35.03</v>
      </c>
      <c r="E688" s="13" t="n">
        <f aca="false">D688+Parámetros!$B$5</f>
        <v>39.03</v>
      </c>
      <c r="F688" s="3" t="n">
        <f aca="false">IF(C688="",Parámetros!$B$9,IFERROR(VLOOKUP(C688,Parámetros!$A$20:$B$23,2,FALSE()),Parámetros!$B$9))</f>
        <v>0.14</v>
      </c>
      <c r="G688" s="13" t="n">
        <f aca="false">ROUNDUP((E688+Parámetros!$C$13)/(1-F688),0)</f>
        <v>75</v>
      </c>
      <c r="H688" s="13" t="n">
        <f aca="false">ROUNDUP((E688+Parámetros!$C$14)/(1-F688),0)</f>
        <v>81</v>
      </c>
      <c r="I688" s="13" t="n">
        <f aca="false">ROUNDUP((E688+Parámetros!$C$15)/(1-F688),0)</f>
        <v>89</v>
      </c>
      <c r="J688" s="13" t="n">
        <f aca="false">MAX(ROUNDUP((E688+Parámetros!$B$8)/(1-F688),0),Parámetros!$B$7)</f>
        <v>299</v>
      </c>
      <c r="K688" s="13" t="n">
        <f aca="false">IF(G688&lt;Parámetros!$B$13,G688,IF(H688&lt;Parámetros!$B$14,H688,IF(I688&lt;Parámetros!$B$15,I688,J688)))</f>
        <v>75</v>
      </c>
      <c r="L688" s="12"/>
      <c r="M688" s="12"/>
      <c r="N688" s="13" t="n">
        <f aca="false">IF(AND(ISNUMBER(M688),M688-Parámetros!$B$6&gt;=K688),M688-Parámetros!$B$6,K688)</f>
        <v>75</v>
      </c>
      <c r="O688" s="3" t="str">
        <f aca="false">IF(ISNUMBER(M688),N688/M688-1,"")</f>
        <v/>
      </c>
      <c r="P688" s="13" t="n">
        <f aca="false">VLOOKUP(N688,Parámetros!$A$13:$C$16,3,TRUE())</f>
        <v>25</v>
      </c>
      <c r="Q688" s="13" t="n">
        <f aca="false">IF(N688&gt;=Parámetros!$B$7,Parámetros!$B$8,0)</f>
        <v>0</v>
      </c>
      <c r="R688" s="13" t="n">
        <f aca="false">N688*(1-F688)-P688-Q688</f>
        <v>39.5</v>
      </c>
      <c r="S688" s="13" t="n">
        <f aca="false">R688-E688</f>
        <v>0.469999999999999</v>
      </c>
    </row>
    <row r="689" customFormat="false" ht="15" hidden="false" customHeight="false" outlineLevel="0" collapsed="false">
      <c r="A689" s="8" t="s">
        <v>7347</v>
      </c>
      <c r="B689" s="10" t="str">
        <f aca="false">'Layout Mercado Libre'!C689</f>
        <v>Pepto-Bismol Suspensión Sabor Cereza 118 ml</v>
      </c>
      <c r="C689" s="10" t="str">
        <f aca="false">IFERROR(LEFT('Layout Mercado Libre'!E689,FIND(" &gt; ",'Layout Mercado Libre'!E689)-1),"")</f>
        <v>Salud y Equipamiento Médico</v>
      </c>
      <c r="D689" s="12" t="n">
        <v>85.55</v>
      </c>
      <c r="E689" s="13" t="n">
        <f aca="false">D689+Parámetros!$B$5</f>
        <v>89.55</v>
      </c>
      <c r="F689" s="3" t="n">
        <f aca="false">IF(C689="",Parámetros!$B$9,IFERROR(VLOOKUP(C689,Parámetros!$A$20:$B$23,2,FALSE()),Parámetros!$B$9))</f>
        <v>0.14</v>
      </c>
      <c r="G689" s="13" t="n">
        <f aca="false">ROUNDUP((E689+Parámetros!$C$13)/(1-F689),0)</f>
        <v>134</v>
      </c>
      <c r="H689" s="13" t="n">
        <f aca="false">ROUNDUP((E689+Parámetros!$C$14)/(1-F689),0)</f>
        <v>140</v>
      </c>
      <c r="I689" s="13" t="n">
        <f aca="false">ROUNDUP((E689+Parámetros!$C$15)/(1-F689),0)</f>
        <v>148</v>
      </c>
      <c r="J689" s="13" t="n">
        <f aca="false">MAX(ROUNDUP((E689+Parámetros!$B$8)/(1-F689),0),Parámetros!$B$7)</f>
        <v>299</v>
      </c>
      <c r="K689" s="13" t="n">
        <f aca="false">IF(G689&lt;Parámetros!$B$13,G689,IF(H689&lt;Parámetros!$B$14,H689,IF(I689&lt;Parámetros!$B$15,I689,J689)))</f>
        <v>140</v>
      </c>
      <c r="L689" s="12"/>
      <c r="M689" s="12"/>
      <c r="N689" s="13" t="n">
        <f aca="false">IF(AND(ISNUMBER(M689),M689-Parámetros!$B$6&gt;=K689),M689-Parámetros!$B$6,K689)</f>
        <v>140</v>
      </c>
      <c r="O689" s="3" t="str">
        <f aca="false">IF(ISNUMBER(M689),N689/M689-1,"")</f>
        <v/>
      </c>
      <c r="P689" s="13" t="n">
        <f aca="false">VLOOKUP(N689,Parámetros!$A$13:$C$16,3,TRUE())</f>
        <v>30</v>
      </c>
      <c r="Q689" s="13" t="n">
        <f aca="false">IF(N689&gt;=Parámetros!$B$7,Parámetros!$B$8,0)</f>
        <v>0</v>
      </c>
      <c r="R689" s="13" t="n">
        <f aca="false">N689*(1-F689)-P689-Q689</f>
        <v>90.4</v>
      </c>
      <c r="S689" s="13" t="n">
        <f aca="false">R689-E689</f>
        <v>0.849999999999994</v>
      </c>
    </row>
    <row r="690" customFormat="false" ht="15" hidden="false" customHeight="false" outlineLevel="0" collapsed="false">
      <c r="A690" s="8" t="s">
        <v>7357</v>
      </c>
      <c r="B690" s="10" t="str">
        <f aca="false">'Layout Mercado Libre'!C690</f>
        <v>Canesten V Clotrimazol 500 mg 1 Óvulo Vaginal</v>
      </c>
      <c r="C690" s="10" t="str">
        <f aca="false">IFERROR(LEFT('Layout Mercado Libre'!E690,FIND(" &gt; ",'Layout Mercado Libre'!E690)-1),"")</f>
        <v>Salud y Equipamiento Médico</v>
      </c>
      <c r="D690" s="12" t="n">
        <v>163.48</v>
      </c>
      <c r="E690" s="13" t="n">
        <f aca="false">D690+Parámetros!$B$5</f>
        <v>167.48</v>
      </c>
      <c r="F690" s="3" t="n">
        <f aca="false">IF(C690="",Parámetros!$B$9,IFERROR(VLOOKUP(C690,Parámetros!$A$20:$B$23,2,FALSE()),Parámetros!$B$9))</f>
        <v>0.14</v>
      </c>
      <c r="G690" s="13" t="n">
        <f aca="false">ROUNDUP((E690+Parámetros!$C$13)/(1-F690),0)</f>
        <v>224</v>
      </c>
      <c r="H690" s="13" t="n">
        <f aca="false">ROUNDUP((E690+Parámetros!$C$14)/(1-F690),0)</f>
        <v>230</v>
      </c>
      <c r="I690" s="13" t="n">
        <f aca="false">ROUNDUP((E690+Parámetros!$C$15)/(1-F690),0)</f>
        <v>238</v>
      </c>
      <c r="J690" s="13" t="n">
        <f aca="false">MAX(ROUNDUP((E690+Parámetros!$B$8)/(1-F690),0),Parámetros!$B$7)</f>
        <v>299</v>
      </c>
      <c r="K690" s="13" t="n">
        <f aca="false">IF(G690&lt;Parámetros!$B$13,G690,IF(H690&lt;Parámetros!$B$14,H690,IF(I690&lt;Parámetros!$B$15,I690,J690)))</f>
        <v>238</v>
      </c>
      <c r="L690" s="12"/>
      <c r="M690" s="12"/>
      <c r="N690" s="13" t="n">
        <f aca="false">IF(AND(ISNUMBER(M690),M690-Parámetros!$B$6&gt;=K690),M690-Parámetros!$B$6,K690)</f>
        <v>238</v>
      </c>
      <c r="O690" s="3" t="str">
        <f aca="false">IF(ISNUMBER(M690),N690/M690-1,"")</f>
        <v/>
      </c>
      <c r="P690" s="13" t="n">
        <f aca="false">VLOOKUP(N690,Parámetros!$A$13:$C$16,3,TRUE())</f>
        <v>37</v>
      </c>
      <c r="Q690" s="13" t="n">
        <f aca="false">IF(N690&gt;=Parámetros!$B$7,Parámetros!$B$8,0)</f>
        <v>0</v>
      </c>
      <c r="R690" s="13" t="n">
        <f aca="false">N690*(1-F690)-P690-Q690</f>
        <v>167.68</v>
      </c>
      <c r="S690" s="13" t="n">
        <f aca="false">R690-E690</f>
        <v>0.200000000000017</v>
      </c>
    </row>
    <row r="691" customFormat="false" ht="15" hidden="false" customHeight="false" outlineLevel="0" collapsed="false">
      <c r="A691" s="8" t="s">
        <v>7366</v>
      </c>
      <c r="B691" s="10" t="str">
        <f aca="false">'Layout Mercado Libre'!C691</f>
        <v>Binotal Ampicilina 1 g 28 Tabletas</v>
      </c>
      <c r="C691" s="10" t="str">
        <f aca="false">IFERROR(LEFT('Layout Mercado Libre'!E691,FIND(" &gt; ",'Layout Mercado Libre'!E691)-1),"")</f>
        <v>Salud y Equipamiento Médico</v>
      </c>
      <c r="D691" s="12" t="n">
        <v>362.19</v>
      </c>
      <c r="E691" s="13" t="n">
        <f aca="false">D691+Parámetros!$B$5</f>
        <v>366.19</v>
      </c>
      <c r="F691" s="3" t="n">
        <f aca="false">IF(C691="",Parámetros!$B$9,IFERROR(VLOOKUP(C691,Parámetros!$A$20:$B$23,2,FALSE()),Parámetros!$B$9))</f>
        <v>0.14</v>
      </c>
      <c r="G691" s="13" t="n">
        <f aca="false">ROUNDUP((E691+Parámetros!$C$13)/(1-F691),0)</f>
        <v>455</v>
      </c>
      <c r="H691" s="13" t="n">
        <f aca="false">ROUNDUP((E691+Parámetros!$C$14)/(1-F691),0)</f>
        <v>461</v>
      </c>
      <c r="I691" s="13" t="n">
        <f aca="false">ROUNDUP((E691+Parámetros!$C$15)/(1-F691),0)</f>
        <v>469</v>
      </c>
      <c r="J691" s="13" t="n">
        <f aca="false">MAX(ROUNDUP((E691+Parámetros!$B$8)/(1-F691),0),Parámetros!$B$7)</f>
        <v>426</v>
      </c>
      <c r="K691" s="13" t="n">
        <f aca="false">IF(G691&lt;Parámetros!$B$13,G691,IF(H691&lt;Parámetros!$B$14,H691,IF(I691&lt;Parámetros!$B$15,I691,J691)))</f>
        <v>426</v>
      </c>
      <c r="L691" s="12"/>
      <c r="M691" s="12"/>
      <c r="N691" s="13" t="n">
        <f aca="false">IF(AND(ISNUMBER(M691),M691-Parámetros!$B$6&gt;=K691),M691-Parámetros!$B$6,K691)</f>
        <v>426</v>
      </c>
      <c r="O691" s="3" t="str">
        <f aca="false">IF(ISNUMBER(M691),N691/M691-1,"")</f>
        <v/>
      </c>
      <c r="P691" s="13" t="n">
        <f aca="false">VLOOKUP(N691,Parámetros!$A$13:$C$16,3,TRUE())</f>
        <v>0</v>
      </c>
      <c r="Q691" s="13" t="n">
        <f aca="false">IF(N691&gt;=Parámetros!$B$7,Parámetros!$B$8,0)</f>
        <v>0</v>
      </c>
      <c r="R691" s="13" t="n">
        <f aca="false">N691*(1-F691)-P691-Q691</f>
        <v>366.36</v>
      </c>
      <c r="S691" s="13" t="n">
        <f aca="false">R691-E691</f>
        <v>0.170000000000016</v>
      </c>
    </row>
    <row r="692" customFormat="false" ht="15" hidden="false" customHeight="false" outlineLevel="0" collapsed="false">
      <c r="A692" s="8" t="s">
        <v>7372</v>
      </c>
      <c r="B692" s="10" t="str">
        <f aca="false">'Layout Mercado Libre'!C692</f>
        <v>Lancetas Accu-Chek Softclix 200 Piezas</v>
      </c>
      <c r="C692" s="10" t="str">
        <f aca="false">IFERROR(LEFT('Layout Mercado Libre'!E692,FIND(" &gt; ",'Layout Mercado Libre'!E692)-1),"")</f>
        <v>Salud y Equipamiento Médico</v>
      </c>
      <c r="D692" s="12" t="n">
        <v>172.45</v>
      </c>
      <c r="E692" s="13" t="n">
        <f aca="false">D692+Parámetros!$B$5</f>
        <v>176.45</v>
      </c>
      <c r="F692" s="3" t="n">
        <f aca="false">IF(C692="",Parámetros!$B$9,IFERROR(VLOOKUP(C692,Parámetros!$A$20:$B$23,2,FALSE()),Parámetros!$B$9))</f>
        <v>0.14</v>
      </c>
      <c r="G692" s="13" t="n">
        <f aca="false">ROUNDUP((E692+Parámetros!$C$13)/(1-F692),0)</f>
        <v>235</v>
      </c>
      <c r="H692" s="13" t="n">
        <f aca="false">ROUNDUP((E692+Parámetros!$C$14)/(1-F692),0)</f>
        <v>241</v>
      </c>
      <c r="I692" s="13" t="n">
        <f aca="false">ROUNDUP((E692+Parámetros!$C$15)/(1-F692),0)</f>
        <v>249</v>
      </c>
      <c r="J692" s="13" t="n">
        <f aca="false">MAX(ROUNDUP((E692+Parámetros!$B$8)/(1-F692),0),Parámetros!$B$7)</f>
        <v>299</v>
      </c>
      <c r="K692" s="13" t="n">
        <f aca="false">IF(G692&lt;Parámetros!$B$13,G692,IF(H692&lt;Parámetros!$B$14,H692,IF(I692&lt;Parámetros!$B$15,I692,J692)))</f>
        <v>249</v>
      </c>
      <c r="L692" s="12"/>
      <c r="M692" s="12"/>
      <c r="N692" s="13" t="n">
        <f aca="false">IF(AND(ISNUMBER(M692),M692-Parámetros!$B$6&gt;=K692),M692-Parámetros!$B$6,K692)</f>
        <v>249</v>
      </c>
      <c r="O692" s="3" t="str">
        <f aca="false">IF(ISNUMBER(M692),N692/M692-1,"")</f>
        <v/>
      </c>
      <c r="P692" s="13" t="n">
        <f aca="false">VLOOKUP(N692,Parámetros!$A$13:$C$16,3,TRUE())</f>
        <v>37</v>
      </c>
      <c r="Q692" s="13" t="n">
        <f aca="false">IF(N692&gt;=Parámetros!$B$7,Parámetros!$B$8,0)</f>
        <v>0</v>
      </c>
      <c r="R692" s="13" t="n">
        <f aca="false">N692*(1-F692)-P692-Q692</f>
        <v>177.14</v>
      </c>
      <c r="S692" s="13" t="n">
        <f aca="false">R692-E692</f>
        <v>0.689999999999998</v>
      </c>
    </row>
    <row r="693" customFormat="false" ht="15" hidden="false" customHeight="false" outlineLevel="0" collapsed="false">
      <c r="A693" s="8" t="s">
        <v>7381</v>
      </c>
      <c r="B693" s="10" t="str">
        <f aca="false">'Layout Mercado Libre'!C693</f>
        <v>Crema Facial Pond's Clarant B3 Antimanchas FPS 15 100 g</v>
      </c>
      <c r="C693" s="10" t="str">
        <f aca="false">IFERROR(LEFT('Layout Mercado Libre'!E693,FIND(" &gt; ",'Layout Mercado Libre'!E693)-1),"")</f>
        <v>Belleza y Cuidado Personal</v>
      </c>
      <c r="D693" s="12" t="n">
        <v>59.9545</v>
      </c>
      <c r="E693" s="13" t="n">
        <f aca="false">D693+Parámetros!$B$5</f>
        <v>63.9545</v>
      </c>
      <c r="F693" s="3" t="n">
        <f aca="false">IF(C693="",Parámetros!$B$9,IFERROR(VLOOKUP(C693,Parámetros!$A$20:$B$23,2,FALSE()),Parámetros!$B$9))</f>
        <v>0.14</v>
      </c>
      <c r="G693" s="13" t="n">
        <f aca="false">ROUNDUP((E693+Parámetros!$C$13)/(1-F693),0)</f>
        <v>104</v>
      </c>
      <c r="H693" s="13" t="n">
        <f aca="false">ROUNDUP((E693+Parámetros!$C$14)/(1-F693),0)</f>
        <v>110</v>
      </c>
      <c r="I693" s="13" t="n">
        <f aca="false">ROUNDUP((E693+Parámetros!$C$15)/(1-F693),0)</f>
        <v>118</v>
      </c>
      <c r="J693" s="13" t="n">
        <f aca="false">MAX(ROUNDUP((E693+Parámetros!$B$8)/(1-F693),0),Parámetros!$B$7)</f>
        <v>299</v>
      </c>
      <c r="K693" s="13" t="n">
        <f aca="false">IF(G693&lt;Parámetros!$B$13,G693,IF(H693&lt;Parámetros!$B$14,H693,IF(I693&lt;Parámetros!$B$15,I693,J693)))</f>
        <v>110</v>
      </c>
      <c r="L693" s="12"/>
      <c r="M693" s="12"/>
      <c r="N693" s="13" t="n">
        <f aca="false">IF(AND(ISNUMBER(M693),M693-Parámetros!$B$6&gt;=K693),M693-Parámetros!$B$6,K693)</f>
        <v>110</v>
      </c>
      <c r="O693" s="3" t="str">
        <f aca="false">IF(ISNUMBER(M693),N693/M693-1,"")</f>
        <v/>
      </c>
      <c r="P693" s="13" t="n">
        <f aca="false">VLOOKUP(N693,Parámetros!$A$13:$C$16,3,TRUE())</f>
        <v>30</v>
      </c>
      <c r="Q693" s="13" t="n">
        <f aca="false">IF(N693&gt;=Parámetros!$B$7,Parámetros!$B$8,0)</f>
        <v>0</v>
      </c>
      <c r="R693" s="13" t="n">
        <f aca="false">N693*(1-F693)-P693-Q693</f>
        <v>64.6</v>
      </c>
      <c r="S693" s="13" t="n">
        <f aca="false">R693-E693</f>
        <v>0.645499999999991</v>
      </c>
    </row>
    <row r="694" customFormat="false" ht="15" hidden="false" customHeight="false" outlineLevel="0" collapsed="false">
      <c r="A694" s="8" t="s">
        <v>7389</v>
      </c>
      <c r="B694" s="10" t="str">
        <f aca="false">'Layout Mercado Libre'!C694</f>
        <v>Jarabe Vick 44 Todo Tipo de Tos Cereza 240 ml</v>
      </c>
      <c r="C694" s="10" t="str">
        <f aca="false">IFERROR(LEFT('Layout Mercado Libre'!E694,FIND(" &gt; ",'Layout Mercado Libre'!E694)-1),"")</f>
        <v>Salud y Equipamiento Médico</v>
      </c>
      <c r="D694" s="12" t="n">
        <v>198.64</v>
      </c>
      <c r="E694" s="13" t="n">
        <f aca="false">D694+Parámetros!$B$5</f>
        <v>202.64</v>
      </c>
      <c r="F694" s="3" t="n">
        <f aca="false">IF(C694="",Parámetros!$B$9,IFERROR(VLOOKUP(C694,Parámetros!$A$20:$B$23,2,FALSE()),Parámetros!$B$9))</f>
        <v>0.14</v>
      </c>
      <c r="G694" s="13" t="n">
        <f aca="false">ROUNDUP((E694+Parámetros!$C$13)/(1-F694),0)</f>
        <v>265</v>
      </c>
      <c r="H694" s="13" t="n">
        <f aca="false">ROUNDUP((E694+Parámetros!$C$14)/(1-F694),0)</f>
        <v>271</v>
      </c>
      <c r="I694" s="13" t="n">
        <f aca="false">ROUNDUP((E694+Parámetros!$C$15)/(1-F694),0)</f>
        <v>279</v>
      </c>
      <c r="J694" s="13" t="n">
        <f aca="false">MAX(ROUNDUP((E694+Parámetros!$B$8)/(1-F694),0),Parámetros!$B$7)</f>
        <v>299</v>
      </c>
      <c r="K694" s="13" t="n">
        <f aca="false">IF(G694&lt;Parámetros!$B$13,G694,IF(H694&lt;Parámetros!$B$14,H694,IF(I694&lt;Parámetros!$B$15,I694,J694)))</f>
        <v>279</v>
      </c>
      <c r="L694" s="12"/>
      <c r="M694" s="12"/>
      <c r="N694" s="13" t="n">
        <f aca="false">IF(AND(ISNUMBER(M694),M694-Parámetros!$B$6&gt;=K694),M694-Parámetros!$B$6,K694)</f>
        <v>279</v>
      </c>
      <c r="O694" s="3" t="str">
        <f aca="false">IF(ISNUMBER(M694),N694/M694-1,"")</f>
        <v/>
      </c>
      <c r="P694" s="13" t="n">
        <f aca="false">VLOOKUP(N694,Parámetros!$A$13:$C$16,3,TRUE())</f>
        <v>37</v>
      </c>
      <c r="Q694" s="13" t="n">
        <f aca="false">IF(N694&gt;=Parámetros!$B$7,Parámetros!$B$8,0)</f>
        <v>0</v>
      </c>
      <c r="R694" s="13" t="n">
        <f aca="false">N694*(1-F694)-P694-Q694</f>
        <v>202.94</v>
      </c>
      <c r="S694" s="13" t="n">
        <f aca="false">R694-E694</f>
        <v>0.300000000000011</v>
      </c>
    </row>
    <row r="695" customFormat="false" ht="15" hidden="false" customHeight="false" outlineLevel="0" collapsed="false">
      <c r="A695" s="8" t="s">
        <v>7398</v>
      </c>
      <c r="B695" s="10" t="str">
        <f aca="false">'Layout Mercado Libre'!C695</f>
        <v>Bredelin Levofloxacino 750 mg 7 Tabletas</v>
      </c>
      <c r="C695" s="10" t="str">
        <f aca="false">IFERROR(LEFT('Layout Mercado Libre'!E695,FIND(" &gt; ",'Layout Mercado Libre'!E695)-1),"")</f>
        <v>Salud y Equipamiento Médico</v>
      </c>
      <c r="D695" s="12" t="n">
        <v>646.6</v>
      </c>
      <c r="E695" s="13" t="n">
        <f aca="false">D695+Parámetros!$B$5</f>
        <v>650.6</v>
      </c>
      <c r="F695" s="3" t="n">
        <f aca="false">IF(C695="",Parámetros!$B$9,IFERROR(VLOOKUP(C695,Parámetros!$A$20:$B$23,2,FALSE()),Parámetros!$B$9))</f>
        <v>0.14</v>
      </c>
      <c r="G695" s="13" t="n">
        <f aca="false">ROUNDUP((E695+Parámetros!$C$13)/(1-F695),0)</f>
        <v>786</v>
      </c>
      <c r="H695" s="13" t="n">
        <f aca="false">ROUNDUP((E695+Parámetros!$C$14)/(1-F695),0)</f>
        <v>792</v>
      </c>
      <c r="I695" s="13" t="n">
        <f aca="false">ROUNDUP((E695+Parámetros!$C$15)/(1-F695),0)</f>
        <v>800</v>
      </c>
      <c r="J695" s="13" t="n">
        <f aca="false">MAX(ROUNDUP((E695+Parámetros!$B$8)/(1-F695),0),Parámetros!$B$7)</f>
        <v>757</v>
      </c>
      <c r="K695" s="13" t="n">
        <f aca="false">IF(G695&lt;Parámetros!$B$13,G695,IF(H695&lt;Parámetros!$B$14,H695,IF(I695&lt;Parámetros!$B$15,I695,J695)))</f>
        <v>757</v>
      </c>
      <c r="L695" s="12"/>
      <c r="M695" s="12"/>
      <c r="N695" s="13" t="n">
        <f aca="false">IF(AND(ISNUMBER(M695),M695-Parámetros!$B$6&gt;=K695),M695-Parámetros!$B$6,K695)</f>
        <v>757</v>
      </c>
      <c r="O695" s="3" t="str">
        <f aca="false">IF(ISNUMBER(M695),N695/M695-1,"")</f>
        <v/>
      </c>
      <c r="P695" s="13" t="n">
        <f aca="false">VLOOKUP(N695,Parámetros!$A$13:$C$16,3,TRUE())</f>
        <v>0</v>
      </c>
      <c r="Q695" s="13" t="n">
        <f aca="false">IF(N695&gt;=Parámetros!$B$7,Parámetros!$B$8,0)</f>
        <v>0</v>
      </c>
      <c r="R695" s="13" t="n">
        <f aca="false">N695*(1-F695)-P695-Q695</f>
        <v>651.02</v>
      </c>
      <c r="S695" s="13" t="n">
        <f aca="false">R695-E695</f>
        <v>0.419999999999959</v>
      </c>
    </row>
    <row r="696" customFormat="false" ht="15" hidden="false" customHeight="false" outlineLevel="0" collapsed="false">
      <c r="A696" s="8" t="s">
        <v>7405</v>
      </c>
      <c r="B696" s="10" t="str">
        <f aca="false">'Layout Mercado Libre'!C696</f>
        <v>Rosel Amantadina Clorfenamina Paracetamol 24 Cápsulas</v>
      </c>
      <c r="C696" s="10" t="str">
        <f aca="false">IFERROR(LEFT('Layout Mercado Libre'!E696,FIND(" &gt; ",'Layout Mercado Libre'!E696)-1),"")</f>
        <v>Salud y Equipamiento Médico</v>
      </c>
      <c r="D696" s="12" t="n">
        <v>25.88</v>
      </c>
      <c r="E696" s="13" t="n">
        <f aca="false">D696+Parámetros!$B$5</f>
        <v>29.88</v>
      </c>
      <c r="F696" s="3" t="n">
        <f aca="false">IF(C696="",Parámetros!$B$9,IFERROR(VLOOKUP(C696,Parámetros!$A$20:$B$23,2,FALSE()),Parámetros!$B$9))</f>
        <v>0.14</v>
      </c>
      <c r="G696" s="13" t="n">
        <f aca="false">ROUNDUP((E696+Parámetros!$C$13)/(1-F696),0)</f>
        <v>64</v>
      </c>
      <c r="H696" s="13" t="n">
        <f aca="false">ROUNDUP((E696+Parámetros!$C$14)/(1-F696),0)</f>
        <v>70</v>
      </c>
      <c r="I696" s="13" t="n">
        <f aca="false">ROUNDUP((E696+Parámetros!$C$15)/(1-F696),0)</f>
        <v>78</v>
      </c>
      <c r="J696" s="13" t="n">
        <f aca="false">MAX(ROUNDUP((E696+Parámetros!$B$8)/(1-F696),0),Parámetros!$B$7)</f>
        <v>299</v>
      </c>
      <c r="K696" s="13" t="n">
        <f aca="false">IF(G696&lt;Parámetros!$B$13,G696,IF(H696&lt;Parámetros!$B$14,H696,IF(I696&lt;Parámetros!$B$15,I696,J696)))</f>
        <v>64</v>
      </c>
      <c r="L696" s="12"/>
      <c r="M696" s="12"/>
      <c r="N696" s="13" t="n">
        <f aca="false">IF(AND(ISNUMBER(M696),M696-Parámetros!$B$6&gt;=K696),M696-Parámetros!$B$6,K696)</f>
        <v>64</v>
      </c>
      <c r="O696" s="3" t="str">
        <f aca="false">IF(ISNUMBER(M696),N696/M696-1,"")</f>
        <v/>
      </c>
      <c r="P696" s="13" t="n">
        <f aca="false">VLOOKUP(N696,Parámetros!$A$13:$C$16,3,TRUE())</f>
        <v>25</v>
      </c>
      <c r="Q696" s="13" t="n">
        <f aca="false">IF(N696&gt;=Parámetros!$B$7,Parámetros!$B$8,0)</f>
        <v>0</v>
      </c>
      <c r="R696" s="13" t="n">
        <f aca="false">N696*(1-F696)-P696-Q696</f>
        <v>30.04</v>
      </c>
      <c r="S696" s="13" t="n">
        <f aca="false">R696-E696</f>
        <v>0.16</v>
      </c>
    </row>
    <row r="697" customFormat="false" ht="15" hidden="false" customHeight="false" outlineLevel="0" collapsed="false">
      <c r="A697" s="8" t="s">
        <v>7416</v>
      </c>
      <c r="B697" s="10" t="str">
        <f aca="false">'Layout Mercado Libre'!C697</f>
        <v>Solución CS PiSA Cloruro de Sodio 0.9% 250 ml</v>
      </c>
      <c r="C697" s="10" t="str">
        <f aca="false">IFERROR(LEFT('Layout Mercado Libre'!E697,FIND(" &gt; ",'Layout Mercado Libre'!E697)-1),"")</f>
        <v>Salud y Equipamiento Médico</v>
      </c>
      <c r="D697" s="12" t="n">
        <v>24.93</v>
      </c>
      <c r="E697" s="13" t="n">
        <f aca="false">D697+Parámetros!$B$5</f>
        <v>28.93</v>
      </c>
      <c r="F697" s="3" t="n">
        <f aca="false">IF(C697="",Parámetros!$B$9,IFERROR(VLOOKUP(C697,Parámetros!$A$20:$B$23,2,FALSE()),Parámetros!$B$9))</f>
        <v>0.14</v>
      </c>
      <c r="G697" s="13" t="n">
        <f aca="false">ROUNDUP((E697+Parámetros!$C$13)/(1-F697),0)</f>
        <v>63</v>
      </c>
      <c r="H697" s="13" t="n">
        <f aca="false">ROUNDUP((E697+Parámetros!$C$14)/(1-F697),0)</f>
        <v>69</v>
      </c>
      <c r="I697" s="13" t="n">
        <f aca="false">ROUNDUP((E697+Parámetros!$C$15)/(1-F697),0)</f>
        <v>77</v>
      </c>
      <c r="J697" s="13" t="n">
        <f aca="false">MAX(ROUNDUP((E697+Parámetros!$B$8)/(1-F697),0),Parámetros!$B$7)</f>
        <v>299</v>
      </c>
      <c r="K697" s="13" t="n">
        <f aca="false">IF(G697&lt;Parámetros!$B$13,G697,IF(H697&lt;Parámetros!$B$14,H697,IF(I697&lt;Parámetros!$B$15,I697,J697)))</f>
        <v>63</v>
      </c>
      <c r="L697" s="12"/>
      <c r="M697" s="12"/>
      <c r="N697" s="13" t="n">
        <f aca="false">IF(AND(ISNUMBER(M697),M697-Parámetros!$B$6&gt;=K697),M697-Parámetros!$B$6,K697)</f>
        <v>63</v>
      </c>
      <c r="O697" s="3" t="str">
        <f aca="false">IF(ISNUMBER(M697),N697/M697-1,"")</f>
        <v/>
      </c>
      <c r="P697" s="13" t="n">
        <f aca="false">VLOOKUP(N697,Parámetros!$A$13:$C$16,3,TRUE())</f>
        <v>25</v>
      </c>
      <c r="Q697" s="13" t="n">
        <f aca="false">IF(N697&gt;=Parámetros!$B$7,Parámetros!$B$8,0)</f>
        <v>0</v>
      </c>
      <c r="R697" s="13" t="n">
        <f aca="false">N697*(1-F697)-P697-Q697</f>
        <v>29.18</v>
      </c>
      <c r="S697" s="13" t="n">
        <f aca="false">R697-E697</f>
        <v>0.25</v>
      </c>
    </row>
    <row r="698" customFormat="false" ht="15" hidden="false" customHeight="false" outlineLevel="0" collapsed="false">
      <c r="A698" s="8" t="s">
        <v>7424</v>
      </c>
      <c r="B698" s="10" t="str">
        <f aca="false">'Layout Mercado Libre'!C698</f>
        <v>Desodorante en Aerosol Stefano Black Hombre 159 ml</v>
      </c>
      <c r="C698" s="10" t="str">
        <f aca="false">IFERROR(LEFT('Layout Mercado Libre'!E698,FIND(" &gt; ",'Layout Mercado Libre'!E698)-1),"")</f>
        <v>Belleza y Cuidado Personal</v>
      </c>
      <c r="D698" s="12" t="n">
        <v>52.74</v>
      </c>
      <c r="E698" s="13" t="n">
        <f aca="false">D698+Parámetros!$B$5</f>
        <v>56.74</v>
      </c>
      <c r="F698" s="3" t="n">
        <f aca="false">IF(C698="",Parámetros!$B$9,IFERROR(VLOOKUP(C698,Parámetros!$A$20:$B$23,2,FALSE()),Parámetros!$B$9))</f>
        <v>0.14</v>
      </c>
      <c r="G698" s="13" t="n">
        <f aca="false">ROUNDUP((E698+Parámetros!$C$13)/(1-F698),0)</f>
        <v>96</v>
      </c>
      <c r="H698" s="13" t="n">
        <f aca="false">ROUNDUP((E698+Parámetros!$C$14)/(1-F698),0)</f>
        <v>101</v>
      </c>
      <c r="I698" s="13" t="n">
        <f aca="false">ROUNDUP((E698+Parámetros!$C$15)/(1-F698),0)</f>
        <v>109</v>
      </c>
      <c r="J698" s="13" t="n">
        <f aca="false">MAX(ROUNDUP((E698+Parámetros!$B$8)/(1-F698),0),Parámetros!$B$7)</f>
        <v>299</v>
      </c>
      <c r="K698" s="13" t="n">
        <f aca="false">IF(G698&lt;Parámetros!$B$13,G698,IF(H698&lt;Parámetros!$B$14,H698,IF(I698&lt;Parámetros!$B$15,I698,J698)))</f>
        <v>96</v>
      </c>
      <c r="L698" s="12"/>
      <c r="M698" s="12"/>
      <c r="N698" s="13" t="n">
        <f aca="false">IF(AND(ISNUMBER(M698),M698-Parámetros!$B$6&gt;=K698),M698-Parámetros!$B$6,K698)</f>
        <v>96</v>
      </c>
      <c r="O698" s="3" t="str">
        <f aca="false">IF(ISNUMBER(M698),N698/M698-1,"")</f>
        <v/>
      </c>
      <c r="P698" s="13" t="n">
        <f aca="false">VLOOKUP(N698,Parámetros!$A$13:$C$16,3,TRUE())</f>
        <v>25</v>
      </c>
      <c r="Q698" s="13" t="n">
        <f aca="false">IF(N698&gt;=Parámetros!$B$7,Parámetros!$B$8,0)</f>
        <v>0</v>
      </c>
      <c r="R698" s="13" t="n">
        <f aca="false">N698*(1-F698)-P698-Q698</f>
        <v>57.56</v>
      </c>
      <c r="S698" s="13" t="n">
        <f aca="false">R698-E698</f>
        <v>0.82</v>
      </c>
    </row>
    <row r="699" customFormat="false" ht="15" hidden="false" customHeight="false" outlineLevel="0" collapsed="false">
      <c r="A699" s="8" t="s">
        <v>7432</v>
      </c>
      <c r="B699" s="10" t="str">
        <f aca="false">'Layout Mercado Libre'!C699</f>
        <v>Gitrasek Itraconazol Secnidazol 12 Cápsulas</v>
      </c>
      <c r="C699" s="10" t="str">
        <f aca="false">IFERROR(LEFT('Layout Mercado Libre'!E699,FIND(" &gt; ",'Layout Mercado Libre'!E699)-1),"")</f>
        <v>Salud y Equipamiento Médico</v>
      </c>
      <c r="D699" s="12" t="n">
        <v>488.37</v>
      </c>
      <c r="E699" s="13" t="n">
        <f aca="false">D699+Parámetros!$B$5</f>
        <v>492.37</v>
      </c>
      <c r="F699" s="3" t="n">
        <f aca="false">IF(C699="",Parámetros!$B$9,IFERROR(VLOOKUP(C699,Parámetros!$A$20:$B$23,2,FALSE()),Parámetros!$B$9))</f>
        <v>0.14</v>
      </c>
      <c r="G699" s="13" t="n">
        <f aca="false">ROUNDUP((E699+Parámetros!$C$13)/(1-F699),0)</f>
        <v>602</v>
      </c>
      <c r="H699" s="13" t="n">
        <f aca="false">ROUNDUP((E699+Parámetros!$C$14)/(1-F699),0)</f>
        <v>608</v>
      </c>
      <c r="I699" s="13" t="n">
        <f aca="false">ROUNDUP((E699+Parámetros!$C$15)/(1-F699),0)</f>
        <v>616</v>
      </c>
      <c r="J699" s="13" t="n">
        <f aca="false">MAX(ROUNDUP((E699+Parámetros!$B$8)/(1-F699),0),Parámetros!$B$7)</f>
        <v>573</v>
      </c>
      <c r="K699" s="13" t="n">
        <f aca="false">IF(G699&lt;Parámetros!$B$13,G699,IF(H699&lt;Parámetros!$B$14,H699,IF(I699&lt;Parámetros!$B$15,I699,J699)))</f>
        <v>573</v>
      </c>
      <c r="L699" s="12"/>
      <c r="M699" s="12"/>
      <c r="N699" s="13" t="n">
        <f aca="false">IF(AND(ISNUMBER(M699),M699-Parámetros!$B$6&gt;=K699),M699-Parámetros!$B$6,K699)</f>
        <v>573</v>
      </c>
      <c r="O699" s="3" t="str">
        <f aca="false">IF(ISNUMBER(M699),N699/M699-1,"")</f>
        <v/>
      </c>
      <c r="P699" s="13" t="n">
        <f aca="false">VLOOKUP(N699,Parámetros!$A$13:$C$16,3,TRUE())</f>
        <v>0</v>
      </c>
      <c r="Q699" s="13" t="n">
        <f aca="false">IF(N699&gt;=Parámetros!$B$7,Parámetros!$B$8,0)</f>
        <v>0</v>
      </c>
      <c r="R699" s="13" t="n">
        <f aca="false">N699*(1-F699)-P699-Q699</f>
        <v>492.78</v>
      </c>
      <c r="S699" s="13" t="n">
        <f aca="false">R699-E699</f>
        <v>0.409999999999968</v>
      </c>
    </row>
    <row r="700" customFormat="false" ht="15" hidden="false" customHeight="false" outlineLevel="0" collapsed="false">
      <c r="A700" s="8" t="s">
        <v>7442</v>
      </c>
      <c r="B700" s="10" t="str">
        <f aca="false">'Layout Mercado Libre'!C700</f>
        <v>Atemperator LP Valproato de Magnesio 600 mg 20 Tabletas</v>
      </c>
      <c r="C700" s="10" t="str">
        <f aca="false">IFERROR(LEFT('Layout Mercado Libre'!E700,FIND(" &gt; ",'Layout Mercado Libre'!E700)-1),"")</f>
        <v>Salud y Equipamiento Médico</v>
      </c>
      <c r="D700" s="12" t="n">
        <v>787.75</v>
      </c>
      <c r="E700" s="13" t="n">
        <f aca="false">D700+Parámetros!$B$5</f>
        <v>791.75</v>
      </c>
      <c r="F700" s="3" t="n">
        <f aca="false">IF(C700="",Parámetros!$B$9,IFERROR(VLOOKUP(C700,Parámetros!$A$20:$B$23,2,FALSE()),Parámetros!$B$9))</f>
        <v>0.14</v>
      </c>
      <c r="G700" s="13" t="n">
        <f aca="false">ROUNDUP((E700+Parámetros!$C$13)/(1-F700),0)</f>
        <v>950</v>
      </c>
      <c r="H700" s="13" t="n">
        <f aca="false">ROUNDUP((E700+Parámetros!$C$14)/(1-F700),0)</f>
        <v>956</v>
      </c>
      <c r="I700" s="13" t="n">
        <f aca="false">ROUNDUP((E700+Parámetros!$C$15)/(1-F700),0)</f>
        <v>964</v>
      </c>
      <c r="J700" s="13" t="n">
        <f aca="false">MAX(ROUNDUP((E700+Parámetros!$B$8)/(1-F700),0),Parámetros!$B$7)</f>
        <v>921</v>
      </c>
      <c r="K700" s="13" t="n">
        <f aca="false">IF(G700&lt;Parámetros!$B$13,G700,IF(H700&lt;Parámetros!$B$14,H700,IF(I700&lt;Parámetros!$B$15,I700,J700)))</f>
        <v>921</v>
      </c>
      <c r="L700" s="12"/>
      <c r="M700" s="12"/>
      <c r="N700" s="13" t="n">
        <f aca="false">IF(AND(ISNUMBER(M700),M700-Parámetros!$B$6&gt;=K700),M700-Parámetros!$B$6,K700)</f>
        <v>921</v>
      </c>
      <c r="O700" s="3" t="str">
        <f aca="false">IF(ISNUMBER(M700),N700/M700-1,"")</f>
        <v/>
      </c>
      <c r="P700" s="13" t="n">
        <f aca="false">VLOOKUP(N700,Parámetros!$A$13:$C$16,3,TRUE())</f>
        <v>0</v>
      </c>
      <c r="Q700" s="13" t="n">
        <f aca="false">IF(N700&gt;=Parámetros!$B$7,Parámetros!$B$8,0)</f>
        <v>0</v>
      </c>
      <c r="R700" s="13" t="n">
        <f aca="false">N700*(1-F700)-P700-Q700</f>
        <v>792.06</v>
      </c>
      <c r="S700" s="13" t="n">
        <f aca="false">R700-E700</f>
        <v>0.309999999999945</v>
      </c>
    </row>
    <row r="701" customFormat="false" ht="15" hidden="false" customHeight="false" outlineLevel="0" collapsed="false">
      <c r="A701" s="8" t="s">
        <v>7454</v>
      </c>
      <c r="B701" s="10" t="str">
        <f aca="false">'Layout Mercado Libre'!C701</f>
        <v>Lacteol Fort Lactobacillus LB 10 Mil Millones 16 Cápsulas</v>
      </c>
      <c r="C701" s="10" t="str">
        <f aca="false">IFERROR(LEFT('Layout Mercado Libre'!E701,FIND(" &gt; ",'Layout Mercado Libre'!E701)-1),"")</f>
        <v>Salud y Equipamiento Médico</v>
      </c>
      <c r="D701" s="12" t="n">
        <v>492.62</v>
      </c>
      <c r="E701" s="13" t="n">
        <f aca="false">D701+Parámetros!$B$5</f>
        <v>496.62</v>
      </c>
      <c r="F701" s="3" t="n">
        <f aca="false">IF(C701="",Parámetros!$B$9,IFERROR(VLOOKUP(C701,Parámetros!$A$20:$B$23,2,FALSE()),Parámetros!$B$9))</f>
        <v>0.14</v>
      </c>
      <c r="G701" s="13" t="n">
        <f aca="false">ROUNDUP((E701+Parámetros!$C$13)/(1-F701),0)</f>
        <v>607</v>
      </c>
      <c r="H701" s="13" t="n">
        <f aca="false">ROUNDUP((E701+Parámetros!$C$14)/(1-F701),0)</f>
        <v>613</v>
      </c>
      <c r="I701" s="13" t="n">
        <f aca="false">ROUNDUP((E701+Parámetros!$C$15)/(1-F701),0)</f>
        <v>621</v>
      </c>
      <c r="J701" s="13" t="n">
        <f aca="false">MAX(ROUNDUP((E701+Parámetros!$B$8)/(1-F701),0),Parámetros!$B$7)</f>
        <v>578</v>
      </c>
      <c r="K701" s="13" t="n">
        <f aca="false">IF(G701&lt;Parámetros!$B$13,G701,IF(H701&lt;Parámetros!$B$14,H701,IF(I701&lt;Parámetros!$B$15,I701,J701)))</f>
        <v>578</v>
      </c>
      <c r="L701" s="12"/>
      <c r="M701" s="12"/>
      <c r="N701" s="13" t="n">
        <f aca="false">IF(AND(ISNUMBER(M701),M701-Parámetros!$B$6&gt;=K701),M701-Parámetros!$B$6,K701)</f>
        <v>578</v>
      </c>
      <c r="O701" s="3" t="str">
        <f aca="false">IF(ISNUMBER(M701),N701/M701-1,"")</f>
        <v/>
      </c>
      <c r="P701" s="13" t="n">
        <f aca="false">VLOOKUP(N701,Parámetros!$A$13:$C$16,3,TRUE())</f>
        <v>0</v>
      </c>
      <c r="Q701" s="13" t="n">
        <f aca="false">IF(N701&gt;=Parámetros!$B$7,Parámetros!$B$8,0)</f>
        <v>0</v>
      </c>
      <c r="R701" s="13" t="n">
        <f aca="false">N701*(1-F701)-P701-Q701</f>
        <v>497.08</v>
      </c>
      <c r="S701" s="13" t="n">
        <f aca="false">R701-E701</f>
        <v>0.45999999999998</v>
      </c>
    </row>
    <row r="702" customFormat="false" ht="15" hidden="false" customHeight="false" outlineLevel="0" collapsed="false">
      <c r="A702" s="8" t="s">
        <v>7467</v>
      </c>
      <c r="B702" s="10" t="str">
        <f aca="false">'Layout Mercado Libre'!C702</f>
        <v>Desodorante en Aerosol Stefano Spazio Hombre 159 ml</v>
      </c>
      <c r="C702" s="10" t="str">
        <f aca="false">IFERROR(LEFT('Layout Mercado Libre'!E702,FIND(" &gt; ",'Layout Mercado Libre'!E702)-1),"")</f>
        <v>Belleza y Cuidado Personal</v>
      </c>
      <c r="D702" s="12" t="n">
        <v>52.74</v>
      </c>
      <c r="E702" s="13" t="n">
        <f aca="false">D702+Parámetros!$B$5</f>
        <v>56.74</v>
      </c>
      <c r="F702" s="3" t="n">
        <f aca="false">IF(C702="",Parámetros!$B$9,IFERROR(VLOOKUP(C702,Parámetros!$A$20:$B$23,2,FALSE()),Parámetros!$B$9))</f>
        <v>0.14</v>
      </c>
      <c r="G702" s="13" t="n">
        <f aca="false">ROUNDUP((E702+Parámetros!$C$13)/(1-F702),0)</f>
        <v>96</v>
      </c>
      <c r="H702" s="13" t="n">
        <f aca="false">ROUNDUP((E702+Parámetros!$C$14)/(1-F702),0)</f>
        <v>101</v>
      </c>
      <c r="I702" s="13" t="n">
        <f aca="false">ROUNDUP((E702+Parámetros!$C$15)/(1-F702),0)</f>
        <v>109</v>
      </c>
      <c r="J702" s="13" t="n">
        <f aca="false">MAX(ROUNDUP((E702+Parámetros!$B$8)/(1-F702),0),Parámetros!$B$7)</f>
        <v>299</v>
      </c>
      <c r="K702" s="13" t="n">
        <f aca="false">IF(G702&lt;Parámetros!$B$13,G702,IF(H702&lt;Parámetros!$B$14,H702,IF(I702&lt;Parámetros!$B$15,I702,J702)))</f>
        <v>96</v>
      </c>
      <c r="L702" s="12"/>
      <c r="M702" s="12"/>
      <c r="N702" s="13" t="n">
        <f aca="false">IF(AND(ISNUMBER(M702),M702-Parámetros!$B$6&gt;=K702),M702-Parámetros!$B$6,K702)</f>
        <v>96</v>
      </c>
      <c r="O702" s="3" t="str">
        <f aca="false">IF(ISNUMBER(M702),N702/M702-1,"")</f>
        <v/>
      </c>
      <c r="P702" s="13" t="n">
        <f aca="false">VLOOKUP(N702,Parámetros!$A$13:$C$16,3,TRUE())</f>
        <v>25</v>
      </c>
      <c r="Q702" s="13" t="n">
        <f aca="false">IF(N702&gt;=Parámetros!$B$7,Parámetros!$B$8,0)</f>
        <v>0</v>
      </c>
      <c r="R702" s="13" t="n">
        <f aca="false">N702*(1-F702)-P702-Q702</f>
        <v>57.56</v>
      </c>
      <c r="S702" s="13" t="n">
        <f aca="false">R702-E702</f>
        <v>0.82</v>
      </c>
    </row>
    <row r="703" customFormat="false" ht="15" hidden="false" customHeight="false" outlineLevel="0" collapsed="false">
      <c r="A703" s="8" t="s">
        <v>7473</v>
      </c>
      <c r="B703" s="10" t="str">
        <f aca="false">'Layout Mercado Libre'!C703</f>
        <v>Neurodex Dexametasona Complejo B 12 Tabletas</v>
      </c>
      <c r="C703" s="10" t="str">
        <f aca="false">IFERROR(LEFT('Layout Mercado Libre'!E703,FIND(" &gt; ",'Layout Mercado Libre'!E703)-1),"")</f>
        <v>Salud y Equipamiento Médico</v>
      </c>
      <c r="D703" s="12" t="n">
        <v>57.53</v>
      </c>
      <c r="E703" s="13" t="n">
        <f aca="false">D703+Parámetros!$B$5</f>
        <v>61.53</v>
      </c>
      <c r="F703" s="3" t="n">
        <f aca="false">IF(C703="",Parámetros!$B$9,IFERROR(VLOOKUP(C703,Parámetros!$A$20:$B$23,2,FALSE()),Parámetros!$B$9))</f>
        <v>0.14</v>
      </c>
      <c r="G703" s="13" t="n">
        <f aca="false">ROUNDUP((E703+Parámetros!$C$13)/(1-F703),0)</f>
        <v>101</v>
      </c>
      <c r="H703" s="13" t="n">
        <f aca="false">ROUNDUP((E703+Parámetros!$C$14)/(1-F703),0)</f>
        <v>107</v>
      </c>
      <c r="I703" s="13" t="n">
        <f aca="false">ROUNDUP((E703+Parámetros!$C$15)/(1-F703),0)</f>
        <v>115</v>
      </c>
      <c r="J703" s="13" t="n">
        <f aca="false">MAX(ROUNDUP((E703+Parámetros!$B$8)/(1-F703),0),Parámetros!$B$7)</f>
        <v>299</v>
      </c>
      <c r="K703" s="13" t="n">
        <f aca="false">IF(G703&lt;Parámetros!$B$13,G703,IF(H703&lt;Parámetros!$B$14,H703,IF(I703&lt;Parámetros!$B$15,I703,J703)))</f>
        <v>107</v>
      </c>
      <c r="L703" s="12"/>
      <c r="M703" s="12"/>
      <c r="N703" s="13" t="n">
        <f aca="false">IF(AND(ISNUMBER(M703),M703-Parámetros!$B$6&gt;=K703),M703-Parámetros!$B$6,K703)</f>
        <v>107</v>
      </c>
      <c r="O703" s="3" t="str">
        <f aca="false">IF(ISNUMBER(M703),N703/M703-1,"")</f>
        <v/>
      </c>
      <c r="P703" s="13" t="n">
        <f aca="false">VLOOKUP(N703,Parámetros!$A$13:$C$16,3,TRUE())</f>
        <v>30</v>
      </c>
      <c r="Q703" s="13" t="n">
        <f aca="false">IF(N703&gt;=Parámetros!$B$7,Parámetros!$B$8,0)</f>
        <v>0</v>
      </c>
      <c r="R703" s="13" t="n">
        <f aca="false">N703*(1-F703)-P703-Q703</f>
        <v>62.02</v>
      </c>
      <c r="S703" s="13" t="n">
        <f aca="false">R703-E703</f>
        <v>0.489999999999995</v>
      </c>
    </row>
    <row r="704" customFormat="false" ht="15" hidden="false" customHeight="false" outlineLevel="0" collapsed="false">
      <c r="A704" s="8" t="s">
        <v>7479</v>
      </c>
      <c r="B704" s="10" t="str">
        <f aca="false">'Layout Mercado Libre'!C704</f>
        <v>Supositorios Senosiain Adulto Glicerina 20 Piezas</v>
      </c>
      <c r="C704" s="10" t="str">
        <f aca="false">IFERROR(LEFT('Layout Mercado Libre'!E704,FIND(" &gt; ",'Layout Mercado Libre'!E704)-1),"")</f>
        <v>Salud y Equipamiento Médico</v>
      </c>
      <c r="D704" s="12" t="n">
        <v>76.36</v>
      </c>
      <c r="E704" s="13" t="n">
        <f aca="false">D704+Parámetros!$B$5</f>
        <v>80.36</v>
      </c>
      <c r="F704" s="3" t="n">
        <f aca="false">IF(C704="",Parámetros!$B$9,IFERROR(VLOOKUP(C704,Parámetros!$A$20:$B$23,2,FALSE()),Parámetros!$B$9))</f>
        <v>0.14</v>
      </c>
      <c r="G704" s="13" t="n">
        <f aca="false">ROUNDUP((E704+Parámetros!$C$13)/(1-F704),0)</f>
        <v>123</v>
      </c>
      <c r="H704" s="13" t="n">
        <f aca="false">ROUNDUP((E704+Parámetros!$C$14)/(1-F704),0)</f>
        <v>129</v>
      </c>
      <c r="I704" s="13" t="n">
        <f aca="false">ROUNDUP((E704+Parámetros!$C$15)/(1-F704),0)</f>
        <v>137</v>
      </c>
      <c r="J704" s="13" t="n">
        <f aca="false">MAX(ROUNDUP((E704+Parámetros!$B$8)/(1-F704),0),Parámetros!$B$7)</f>
        <v>299</v>
      </c>
      <c r="K704" s="13" t="n">
        <f aca="false">IF(G704&lt;Parámetros!$B$13,G704,IF(H704&lt;Parámetros!$B$14,H704,IF(I704&lt;Parámetros!$B$15,I704,J704)))</f>
        <v>129</v>
      </c>
      <c r="L704" s="12"/>
      <c r="M704" s="12"/>
      <c r="N704" s="13" t="n">
        <f aca="false">IF(AND(ISNUMBER(M704),M704-Parámetros!$B$6&gt;=K704),M704-Parámetros!$B$6,K704)</f>
        <v>129</v>
      </c>
      <c r="O704" s="3" t="str">
        <f aca="false">IF(ISNUMBER(M704),N704/M704-1,"")</f>
        <v/>
      </c>
      <c r="P704" s="13" t="n">
        <f aca="false">VLOOKUP(N704,Parámetros!$A$13:$C$16,3,TRUE())</f>
        <v>30</v>
      </c>
      <c r="Q704" s="13" t="n">
        <f aca="false">IF(N704&gt;=Parámetros!$B$7,Parámetros!$B$8,0)</f>
        <v>0</v>
      </c>
      <c r="R704" s="13" t="n">
        <f aca="false">N704*(1-F704)-P704-Q704</f>
        <v>80.94</v>
      </c>
      <c r="S704" s="13" t="n">
        <f aca="false">R704-E704</f>
        <v>0.579999999999998</v>
      </c>
    </row>
    <row r="705" customFormat="false" ht="15" hidden="false" customHeight="false" outlineLevel="0" collapsed="false">
      <c r="A705" s="8" t="s">
        <v>7489</v>
      </c>
      <c r="B705" s="10" t="str">
        <f aca="false">'Layout Mercado Libre'!C705</f>
        <v>Cardispan Levocarnitina 1 g 20 Tabletas Masticables</v>
      </c>
      <c r="C705" s="10" t="str">
        <f aca="false">IFERROR(LEFT('Layout Mercado Libre'!E705,FIND(" &gt; ",'Layout Mercado Libre'!E705)-1),"")</f>
        <v>Salud y Equipamiento Médico</v>
      </c>
      <c r="D705" s="12" t="n">
        <v>314.13</v>
      </c>
      <c r="E705" s="13" t="n">
        <f aca="false">D705+Parámetros!$B$5</f>
        <v>318.13</v>
      </c>
      <c r="F705" s="3" t="n">
        <f aca="false">IF(C705="",Parámetros!$B$9,IFERROR(VLOOKUP(C705,Parámetros!$A$20:$B$23,2,FALSE()),Parámetros!$B$9))</f>
        <v>0.14</v>
      </c>
      <c r="G705" s="13" t="n">
        <f aca="false">ROUNDUP((E705+Parámetros!$C$13)/(1-F705),0)</f>
        <v>399</v>
      </c>
      <c r="H705" s="13" t="n">
        <f aca="false">ROUNDUP((E705+Parámetros!$C$14)/(1-F705),0)</f>
        <v>405</v>
      </c>
      <c r="I705" s="13" t="n">
        <f aca="false">ROUNDUP((E705+Parámetros!$C$15)/(1-F705),0)</f>
        <v>413</v>
      </c>
      <c r="J705" s="13" t="n">
        <f aca="false">MAX(ROUNDUP((E705+Parámetros!$B$8)/(1-F705),0),Parámetros!$B$7)</f>
        <v>370</v>
      </c>
      <c r="K705" s="13" t="n">
        <f aca="false">IF(G705&lt;Parámetros!$B$13,G705,IF(H705&lt;Parámetros!$B$14,H705,IF(I705&lt;Parámetros!$B$15,I705,J705)))</f>
        <v>370</v>
      </c>
      <c r="L705" s="12"/>
      <c r="M705" s="12"/>
      <c r="N705" s="13" t="n">
        <f aca="false">IF(AND(ISNUMBER(M705),M705-Parámetros!$B$6&gt;=K705),M705-Parámetros!$B$6,K705)</f>
        <v>370</v>
      </c>
      <c r="O705" s="3" t="str">
        <f aca="false">IF(ISNUMBER(M705),N705/M705-1,"")</f>
        <v/>
      </c>
      <c r="P705" s="13" t="n">
        <f aca="false">VLOOKUP(N705,Parámetros!$A$13:$C$16,3,TRUE())</f>
        <v>0</v>
      </c>
      <c r="Q705" s="13" t="n">
        <f aca="false">IF(N705&gt;=Parámetros!$B$7,Parámetros!$B$8,0)</f>
        <v>0</v>
      </c>
      <c r="R705" s="13" t="n">
        <f aca="false">N705*(1-F705)-P705-Q705</f>
        <v>318.2</v>
      </c>
      <c r="S705" s="13" t="n">
        <f aca="false">R705-E705</f>
        <v>0.0699999999999932</v>
      </c>
    </row>
    <row r="706" customFormat="false" ht="15" hidden="false" customHeight="false" outlineLevel="0" collapsed="false">
      <c r="A706" s="8" t="s">
        <v>7501</v>
      </c>
      <c r="B706" s="10" t="str">
        <f aca="false">'Layout Mercado Libre'!C706</f>
        <v>Dostein Erdosteína 300 mg 20 Cápsulas</v>
      </c>
      <c r="C706" s="10" t="str">
        <f aca="false">IFERROR(LEFT('Layout Mercado Libre'!E706,FIND(" &gt; ",'Layout Mercado Libre'!E706)-1),"")</f>
        <v>Salud y Equipamiento Médico</v>
      </c>
      <c r="D706" s="12" t="n">
        <v>406.98</v>
      </c>
      <c r="E706" s="13" t="n">
        <f aca="false">D706+Parámetros!$B$5</f>
        <v>410.98</v>
      </c>
      <c r="F706" s="3" t="n">
        <f aca="false">IF(C706="",Parámetros!$B$9,IFERROR(VLOOKUP(C706,Parámetros!$A$20:$B$23,2,FALSE()),Parámetros!$B$9))</f>
        <v>0.14</v>
      </c>
      <c r="G706" s="13" t="n">
        <f aca="false">ROUNDUP((E706+Parámetros!$C$13)/(1-F706),0)</f>
        <v>507</v>
      </c>
      <c r="H706" s="13" t="n">
        <f aca="false">ROUNDUP((E706+Parámetros!$C$14)/(1-F706),0)</f>
        <v>513</v>
      </c>
      <c r="I706" s="13" t="n">
        <f aca="false">ROUNDUP((E706+Parámetros!$C$15)/(1-F706),0)</f>
        <v>521</v>
      </c>
      <c r="J706" s="13" t="n">
        <f aca="false">MAX(ROUNDUP((E706+Parámetros!$B$8)/(1-F706),0),Parámetros!$B$7)</f>
        <v>478</v>
      </c>
      <c r="K706" s="13" t="n">
        <f aca="false">IF(G706&lt;Parámetros!$B$13,G706,IF(H706&lt;Parámetros!$B$14,H706,IF(I706&lt;Parámetros!$B$15,I706,J706)))</f>
        <v>478</v>
      </c>
      <c r="L706" s="12"/>
      <c r="M706" s="12"/>
      <c r="N706" s="13" t="n">
        <f aca="false">IF(AND(ISNUMBER(M706),M706-Parámetros!$B$6&gt;=K706),M706-Parámetros!$B$6,K706)</f>
        <v>478</v>
      </c>
      <c r="O706" s="3" t="str">
        <f aca="false">IF(ISNUMBER(M706),N706/M706-1,"")</f>
        <v/>
      </c>
      <c r="P706" s="13" t="n">
        <f aca="false">VLOOKUP(N706,Parámetros!$A$13:$C$16,3,TRUE())</f>
        <v>0</v>
      </c>
      <c r="Q706" s="13" t="n">
        <f aca="false">IF(N706&gt;=Parámetros!$B$7,Parámetros!$B$8,0)</f>
        <v>0</v>
      </c>
      <c r="R706" s="13" t="n">
        <f aca="false">N706*(1-F706)-P706-Q706</f>
        <v>411.08</v>
      </c>
      <c r="S706" s="13" t="n">
        <f aca="false">R706-E706</f>
        <v>0.0999999999999659</v>
      </c>
    </row>
    <row r="707" customFormat="false" ht="15" hidden="false" customHeight="false" outlineLevel="0" collapsed="false">
      <c r="A707" s="8" t="s">
        <v>7511</v>
      </c>
      <c r="B707" s="10" t="str">
        <f aca="false">'Layout Mercado Libre'!C707</f>
        <v>Rocainol Bálsamo Salicilato de Metilo y Mentol 45 g</v>
      </c>
      <c r="C707" s="10" t="str">
        <f aca="false">IFERROR(LEFT('Layout Mercado Libre'!E707,FIND(" &gt; ",'Layout Mercado Libre'!E707)-1),"")</f>
        <v>Salud y Equipamiento Médico</v>
      </c>
      <c r="D707" s="12" t="n">
        <v>53.3</v>
      </c>
      <c r="E707" s="13" t="n">
        <f aca="false">D707+Parámetros!$B$5</f>
        <v>57.3</v>
      </c>
      <c r="F707" s="3" t="n">
        <f aca="false">IF(C707="",Parámetros!$B$9,IFERROR(VLOOKUP(C707,Parámetros!$A$20:$B$23,2,FALSE()),Parámetros!$B$9))</f>
        <v>0.14</v>
      </c>
      <c r="G707" s="13" t="n">
        <f aca="false">ROUNDUP((E707+Parámetros!$C$13)/(1-F707),0)</f>
        <v>96</v>
      </c>
      <c r="H707" s="13" t="n">
        <f aca="false">ROUNDUP((E707+Parámetros!$C$14)/(1-F707),0)</f>
        <v>102</v>
      </c>
      <c r="I707" s="13" t="n">
        <f aca="false">ROUNDUP((E707+Parámetros!$C$15)/(1-F707),0)</f>
        <v>110</v>
      </c>
      <c r="J707" s="13" t="n">
        <f aca="false">MAX(ROUNDUP((E707+Parámetros!$B$8)/(1-F707),0),Parámetros!$B$7)</f>
        <v>299</v>
      </c>
      <c r="K707" s="13" t="n">
        <f aca="false">IF(G707&lt;Parámetros!$B$13,G707,IF(H707&lt;Parámetros!$B$14,H707,IF(I707&lt;Parámetros!$B$15,I707,J707)))</f>
        <v>96</v>
      </c>
      <c r="L707" s="12"/>
      <c r="M707" s="12"/>
      <c r="N707" s="13" t="n">
        <f aca="false">IF(AND(ISNUMBER(M707),M707-Parámetros!$B$6&gt;=K707),M707-Parámetros!$B$6,K707)</f>
        <v>96</v>
      </c>
      <c r="O707" s="3" t="str">
        <f aca="false">IF(ISNUMBER(M707),N707/M707-1,"")</f>
        <v/>
      </c>
      <c r="P707" s="13" t="n">
        <f aca="false">VLOOKUP(N707,Parámetros!$A$13:$C$16,3,TRUE())</f>
        <v>25</v>
      </c>
      <c r="Q707" s="13" t="n">
        <f aca="false">IF(N707&gt;=Parámetros!$B$7,Parámetros!$B$8,0)</f>
        <v>0</v>
      </c>
      <c r="R707" s="13" t="n">
        <f aca="false">N707*(1-F707)-P707-Q707</f>
        <v>57.56</v>
      </c>
      <c r="S707" s="13" t="n">
        <f aca="false">R707-E707</f>
        <v>0.260000000000005</v>
      </c>
    </row>
    <row r="708" customFormat="false" ht="15" hidden="false" customHeight="false" outlineLevel="0" collapsed="false">
      <c r="A708" s="8" t="s">
        <v>7520</v>
      </c>
      <c r="B708" s="10" t="str">
        <f aca="false">'Layout Mercado Libre'!C708</f>
        <v>Januvia Sitagliptina 100 mg 28 Comprimidos</v>
      </c>
      <c r="C708" s="10" t="str">
        <f aca="false">IFERROR(LEFT('Layout Mercado Libre'!E708,FIND(" &gt; ",'Layout Mercado Libre'!E708)-1),"")</f>
        <v>Salud y Equipamiento Médico</v>
      </c>
      <c r="D708" s="12" t="n">
        <v>730</v>
      </c>
      <c r="E708" s="13" t="n">
        <f aca="false">D708+Parámetros!$B$5</f>
        <v>734</v>
      </c>
      <c r="F708" s="3" t="n">
        <f aca="false">IF(C708="",Parámetros!$B$9,IFERROR(VLOOKUP(C708,Parámetros!$A$20:$B$23,2,FALSE()),Parámetros!$B$9))</f>
        <v>0.14</v>
      </c>
      <c r="G708" s="13" t="n">
        <f aca="false">ROUNDUP((E708+Parámetros!$C$13)/(1-F708),0)</f>
        <v>883</v>
      </c>
      <c r="H708" s="13" t="n">
        <f aca="false">ROUNDUP((E708+Parámetros!$C$14)/(1-F708),0)</f>
        <v>889</v>
      </c>
      <c r="I708" s="13" t="n">
        <f aca="false">ROUNDUP((E708+Parámetros!$C$15)/(1-F708),0)</f>
        <v>897</v>
      </c>
      <c r="J708" s="13" t="n">
        <f aca="false">MAX(ROUNDUP((E708+Parámetros!$B$8)/(1-F708),0),Parámetros!$B$7)</f>
        <v>854</v>
      </c>
      <c r="K708" s="13" t="n">
        <f aca="false">IF(G708&lt;Parámetros!$B$13,G708,IF(H708&lt;Parámetros!$B$14,H708,IF(I708&lt;Parámetros!$B$15,I708,J708)))</f>
        <v>854</v>
      </c>
      <c r="L708" s="12"/>
      <c r="M708" s="12"/>
      <c r="N708" s="13" t="n">
        <f aca="false">IF(AND(ISNUMBER(M708),M708-Parámetros!$B$6&gt;=K708),M708-Parámetros!$B$6,K708)</f>
        <v>854</v>
      </c>
      <c r="O708" s="3" t="str">
        <f aca="false">IF(ISNUMBER(M708),N708/M708-1,"")</f>
        <v/>
      </c>
      <c r="P708" s="13" t="n">
        <f aca="false">VLOOKUP(N708,Parámetros!$A$13:$C$16,3,TRUE())</f>
        <v>0</v>
      </c>
      <c r="Q708" s="13" t="n">
        <f aca="false">IF(N708&gt;=Parámetros!$B$7,Parámetros!$B$8,0)</f>
        <v>0</v>
      </c>
      <c r="R708" s="13" t="n">
        <f aca="false">N708*(1-F708)-P708-Q708</f>
        <v>734.44</v>
      </c>
      <c r="S708" s="13" t="n">
        <f aca="false">R708-E708</f>
        <v>0.439999999999941</v>
      </c>
    </row>
    <row r="709" customFormat="false" ht="15" hidden="false" customHeight="false" outlineLevel="0" collapsed="false">
      <c r="A709" s="8" t="s">
        <v>7530</v>
      </c>
      <c r="B709" s="10" t="str">
        <f aca="false">'Layout Mercado Libre'!C709</f>
        <v>Protectores de Lactancia Evenflo Advanced Absorgel 48 Pzas</v>
      </c>
      <c r="C709" s="10" t="str">
        <f aca="false">IFERROR(LEFT('Layout Mercado Libre'!E709,FIND(" &gt; ",'Layout Mercado Libre'!E709)-1),"")</f>
        <v>Belleza y Cuidado Personal</v>
      </c>
      <c r="D709" s="12" t="n">
        <v>62.24</v>
      </c>
      <c r="E709" s="13" t="n">
        <f aca="false">D709+Parámetros!$B$5</f>
        <v>66.24</v>
      </c>
      <c r="F709" s="3" t="n">
        <f aca="false">IF(C709="",Parámetros!$B$9,IFERROR(VLOOKUP(C709,Parámetros!$A$20:$B$23,2,FALSE()),Parámetros!$B$9))</f>
        <v>0.14</v>
      </c>
      <c r="G709" s="13" t="n">
        <f aca="false">ROUNDUP((E709+Parámetros!$C$13)/(1-F709),0)</f>
        <v>107</v>
      </c>
      <c r="H709" s="13" t="n">
        <f aca="false">ROUNDUP((E709+Parámetros!$C$14)/(1-F709),0)</f>
        <v>112</v>
      </c>
      <c r="I709" s="13" t="n">
        <f aca="false">ROUNDUP((E709+Parámetros!$C$15)/(1-F709),0)</f>
        <v>121</v>
      </c>
      <c r="J709" s="13" t="n">
        <f aca="false">MAX(ROUNDUP((E709+Parámetros!$B$8)/(1-F709),0),Parámetros!$B$7)</f>
        <v>299</v>
      </c>
      <c r="K709" s="13" t="n">
        <f aca="false">IF(G709&lt;Parámetros!$B$13,G709,IF(H709&lt;Parámetros!$B$14,H709,IF(I709&lt;Parámetros!$B$15,I709,J709)))</f>
        <v>112</v>
      </c>
      <c r="L709" s="12"/>
      <c r="M709" s="12"/>
      <c r="N709" s="13" t="n">
        <f aca="false">IF(AND(ISNUMBER(M709),M709-Parámetros!$B$6&gt;=K709),M709-Parámetros!$B$6,K709)</f>
        <v>112</v>
      </c>
      <c r="O709" s="3" t="str">
        <f aca="false">IF(ISNUMBER(M709),N709/M709-1,"")</f>
        <v/>
      </c>
      <c r="P709" s="13" t="n">
        <f aca="false">VLOOKUP(N709,Parámetros!$A$13:$C$16,3,TRUE())</f>
        <v>30</v>
      </c>
      <c r="Q709" s="13" t="n">
        <f aca="false">IF(N709&gt;=Parámetros!$B$7,Parámetros!$B$8,0)</f>
        <v>0</v>
      </c>
      <c r="R709" s="13" t="n">
        <f aca="false">N709*(1-F709)-P709-Q709</f>
        <v>66.32</v>
      </c>
      <c r="S709" s="13" t="n">
        <f aca="false">R709-E709</f>
        <v>0.0799999999999841</v>
      </c>
    </row>
    <row r="710" customFormat="false" ht="15" hidden="false" customHeight="false" outlineLevel="0" collapsed="false">
      <c r="A710" s="8" t="s">
        <v>7546</v>
      </c>
      <c r="B710" s="10" t="str">
        <f aca="false">'Layout Mercado Libre'!C710</f>
        <v>Geslutin 100 mg Progesterona 30 Cápsulas</v>
      </c>
      <c r="C710" s="10" t="str">
        <f aca="false">IFERROR(LEFT('Layout Mercado Libre'!E710,FIND(" &gt; ",'Layout Mercado Libre'!E710)-1),"")</f>
        <v>Salud y Equipamiento Médico</v>
      </c>
      <c r="D710" s="12" t="n">
        <v>462.94</v>
      </c>
      <c r="E710" s="13" t="n">
        <f aca="false">D710+Parámetros!$B$5</f>
        <v>466.94</v>
      </c>
      <c r="F710" s="3" t="n">
        <f aca="false">IF(C710="",Parámetros!$B$9,IFERROR(VLOOKUP(C710,Parámetros!$A$20:$B$23,2,FALSE()),Parámetros!$B$9))</f>
        <v>0.14</v>
      </c>
      <c r="G710" s="13" t="n">
        <f aca="false">ROUNDUP((E710+Parámetros!$C$13)/(1-F710),0)</f>
        <v>573</v>
      </c>
      <c r="H710" s="13" t="n">
        <f aca="false">ROUNDUP((E710+Parámetros!$C$14)/(1-F710),0)</f>
        <v>578</v>
      </c>
      <c r="I710" s="13" t="n">
        <f aca="false">ROUNDUP((E710+Parámetros!$C$15)/(1-F710),0)</f>
        <v>586</v>
      </c>
      <c r="J710" s="13" t="n">
        <f aca="false">MAX(ROUNDUP((E710+Parámetros!$B$8)/(1-F710),0),Parámetros!$B$7)</f>
        <v>543</v>
      </c>
      <c r="K710" s="13" t="n">
        <f aca="false">IF(G710&lt;Parámetros!$B$13,G710,IF(H710&lt;Parámetros!$B$14,H710,IF(I710&lt;Parámetros!$B$15,I710,J710)))</f>
        <v>543</v>
      </c>
      <c r="L710" s="12"/>
      <c r="M710" s="12"/>
      <c r="N710" s="13" t="n">
        <f aca="false">IF(AND(ISNUMBER(M710),M710-Parámetros!$B$6&gt;=K710),M710-Parámetros!$B$6,K710)</f>
        <v>543</v>
      </c>
      <c r="O710" s="3" t="str">
        <f aca="false">IF(ISNUMBER(M710),N710/M710-1,"")</f>
        <v/>
      </c>
      <c r="P710" s="13" t="n">
        <f aca="false">VLOOKUP(N710,Parámetros!$A$13:$C$16,3,TRUE())</f>
        <v>0</v>
      </c>
      <c r="Q710" s="13" t="n">
        <f aca="false">IF(N710&gt;=Parámetros!$B$7,Parámetros!$B$8,0)</f>
        <v>0</v>
      </c>
      <c r="R710" s="13" t="n">
        <f aca="false">N710*(1-F710)-P710-Q710</f>
        <v>466.98</v>
      </c>
      <c r="S710" s="13" t="n">
        <f aca="false">R710-E710</f>
        <v>0.0400000000000205</v>
      </c>
    </row>
    <row r="711" customFormat="false" ht="15" hidden="false" customHeight="false" outlineLevel="0" collapsed="false">
      <c r="A711" s="8" t="s">
        <v>7555</v>
      </c>
      <c r="B711" s="10" t="str">
        <f aca="false">'Layout Mercado Libre'!C711</f>
        <v>Baumanómetro Digital de Brazo Omron HEM-7121J</v>
      </c>
      <c r="C711" s="10" t="str">
        <f aca="false">IFERROR(LEFT('Layout Mercado Libre'!E711,FIND(" &gt; ",'Layout Mercado Libre'!E711)-1),"")</f>
        <v>Salud y Equipamiento Médico</v>
      </c>
      <c r="D711" s="12" t="n">
        <v>605.95</v>
      </c>
      <c r="E711" s="13" t="n">
        <f aca="false">D711+Parámetros!$B$5</f>
        <v>609.95</v>
      </c>
      <c r="F711" s="3" t="n">
        <f aca="false">IF(C711="",Parámetros!$B$9,IFERROR(VLOOKUP(C711,Parámetros!$A$20:$B$23,2,FALSE()),Parámetros!$B$9))</f>
        <v>0.14</v>
      </c>
      <c r="G711" s="13" t="n">
        <f aca="false">ROUNDUP((E711+Parámetros!$C$13)/(1-F711),0)</f>
        <v>739</v>
      </c>
      <c r="H711" s="13" t="n">
        <f aca="false">ROUNDUP((E711+Parámetros!$C$14)/(1-F711),0)</f>
        <v>745</v>
      </c>
      <c r="I711" s="13" t="n">
        <f aca="false">ROUNDUP((E711+Parámetros!$C$15)/(1-F711),0)</f>
        <v>753</v>
      </c>
      <c r="J711" s="13" t="n">
        <f aca="false">MAX(ROUNDUP((E711+Parámetros!$B$8)/(1-F711),0),Parámetros!$B$7)</f>
        <v>710</v>
      </c>
      <c r="K711" s="13" t="n">
        <f aca="false">IF(G711&lt;Parámetros!$B$13,G711,IF(H711&lt;Parámetros!$B$14,H711,IF(I711&lt;Parámetros!$B$15,I711,J711)))</f>
        <v>710</v>
      </c>
      <c r="L711" s="12"/>
      <c r="M711" s="12"/>
      <c r="N711" s="13" t="n">
        <f aca="false">IF(AND(ISNUMBER(M711),M711-Parámetros!$B$6&gt;=K711),M711-Parámetros!$B$6,K711)</f>
        <v>710</v>
      </c>
      <c r="O711" s="3" t="str">
        <f aca="false">IF(ISNUMBER(M711),N711/M711-1,"")</f>
        <v/>
      </c>
      <c r="P711" s="13" t="n">
        <f aca="false">VLOOKUP(N711,Parámetros!$A$13:$C$16,3,TRUE())</f>
        <v>0</v>
      </c>
      <c r="Q711" s="13" t="n">
        <f aca="false">IF(N711&gt;=Parámetros!$B$7,Parámetros!$B$8,0)</f>
        <v>0</v>
      </c>
      <c r="R711" s="13" t="n">
        <f aca="false">N711*(1-F711)-P711-Q711</f>
        <v>610.6</v>
      </c>
      <c r="S711" s="13" t="n">
        <f aca="false">R711-E711</f>
        <v>0.649999999999977</v>
      </c>
    </row>
    <row r="712" customFormat="false" ht="15" hidden="false" customHeight="false" outlineLevel="0" collapsed="false">
      <c r="A712" s="8" t="s">
        <v>7571</v>
      </c>
      <c r="B712" s="10" t="str">
        <f aca="false">'Layout Mercado Libre'!C712</f>
        <v>Troferit Jarabe Dropropizina 3 mg/ml 120 ml</v>
      </c>
      <c r="C712" s="10" t="str">
        <f aca="false">IFERROR(LEFT('Layout Mercado Libre'!E712,FIND(" &gt; ",'Layout Mercado Libre'!E712)-1),"")</f>
        <v>Salud y Equipamiento Médico</v>
      </c>
      <c r="D712" s="12" t="n">
        <v>153.76</v>
      </c>
      <c r="E712" s="13" t="n">
        <f aca="false">D712+Parámetros!$B$5</f>
        <v>157.76</v>
      </c>
      <c r="F712" s="3" t="n">
        <f aca="false">IF(C712="",Parámetros!$B$9,IFERROR(VLOOKUP(C712,Parámetros!$A$20:$B$23,2,FALSE()),Parámetros!$B$9))</f>
        <v>0.14</v>
      </c>
      <c r="G712" s="13" t="n">
        <f aca="false">ROUNDUP((E712+Parámetros!$C$13)/(1-F712),0)</f>
        <v>213</v>
      </c>
      <c r="H712" s="13" t="n">
        <f aca="false">ROUNDUP((E712+Parámetros!$C$14)/(1-F712),0)</f>
        <v>219</v>
      </c>
      <c r="I712" s="13" t="n">
        <f aca="false">ROUNDUP((E712+Parámetros!$C$15)/(1-F712),0)</f>
        <v>227</v>
      </c>
      <c r="J712" s="13" t="n">
        <f aca="false">MAX(ROUNDUP((E712+Parámetros!$B$8)/(1-F712),0),Parámetros!$B$7)</f>
        <v>299</v>
      </c>
      <c r="K712" s="13" t="n">
        <f aca="false">IF(G712&lt;Parámetros!$B$13,G712,IF(H712&lt;Parámetros!$B$14,H712,IF(I712&lt;Parámetros!$B$15,I712,J712)))</f>
        <v>227</v>
      </c>
      <c r="L712" s="12"/>
      <c r="M712" s="12"/>
      <c r="N712" s="13" t="n">
        <f aca="false">IF(AND(ISNUMBER(M712),M712-Parámetros!$B$6&gt;=K712),M712-Parámetros!$B$6,K712)</f>
        <v>227</v>
      </c>
      <c r="O712" s="3" t="str">
        <f aca="false">IF(ISNUMBER(M712),N712/M712-1,"")</f>
        <v/>
      </c>
      <c r="P712" s="13" t="n">
        <f aca="false">VLOOKUP(N712,Parámetros!$A$13:$C$16,3,TRUE())</f>
        <v>37</v>
      </c>
      <c r="Q712" s="13" t="n">
        <f aca="false">IF(N712&gt;=Parámetros!$B$7,Parámetros!$B$8,0)</f>
        <v>0</v>
      </c>
      <c r="R712" s="13" t="n">
        <f aca="false">N712*(1-F712)-P712-Q712</f>
        <v>158.22</v>
      </c>
      <c r="S712" s="13" t="n">
        <f aca="false">R712-E712</f>
        <v>0.460000000000008</v>
      </c>
    </row>
    <row r="713" customFormat="false" ht="15" hidden="false" customHeight="false" outlineLevel="0" collapsed="false">
      <c r="A713" s="8" t="s">
        <v>7582</v>
      </c>
      <c r="B713" s="10" t="str">
        <f aca="false">'Layout Mercado Libre'!C713</f>
        <v>Libertrim Alfa 200/75/45 mg 12 Comprimidos</v>
      </c>
      <c r="C713" s="10" t="str">
        <f aca="false">IFERROR(LEFT('Layout Mercado Libre'!E713,FIND(" &gt; ",'Layout Mercado Libre'!E713)-1),"")</f>
        <v>Salud y Equipamiento Médico</v>
      </c>
      <c r="D713" s="12" t="n">
        <v>399.01</v>
      </c>
      <c r="E713" s="13" t="n">
        <f aca="false">D713+Parámetros!$B$5</f>
        <v>403.01</v>
      </c>
      <c r="F713" s="3" t="n">
        <f aca="false">IF(C713="",Parámetros!$B$9,IFERROR(VLOOKUP(C713,Parámetros!$A$20:$B$23,2,FALSE()),Parámetros!$B$9))</f>
        <v>0.14</v>
      </c>
      <c r="G713" s="13" t="n">
        <f aca="false">ROUNDUP((E713+Parámetros!$C$13)/(1-F713),0)</f>
        <v>498</v>
      </c>
      <c r="H713" s="13" t="n">
        <f aca="false">ROUNDUP((E713+Parámetros!$C$14)/(1-F713),0)</f>
        <v>504</v>
      </c>
      <c r="I713" s="13" t="n">
        <f aca="false">ROUNDUP((E713+Parámetros!$C$15)/(1-F713),0)</f>
        <v>512</v>
      </c>
      <c r="J713" s="13" t="n">
        <f aca="false">MAX(ROUNDUP((E713+Parámetros!$B$8)/(1-F713),0),Parámetros!$B$7)</f>
        <v>469</v>
      </c>
      <c r="K713" s="13" t="n">
        <f aca="false">IF(G713&lt;Parámetros!$B$13,G713,IF(H713&lt;Parámetros!$B$14,H713,IF(I713&lt;Parámetros!$B$15,I713,J713)))</f>
        <v>469</v>
      </c>
      <c r="L713" s="12"/>
      <c r="M713" s="12"/>
      <c r="N713" s="13" t="n">
        <f aca="false">IF(AND(ISNUMBER(M713),M713-Parámetros!$B$6&gt;=K713),M713-Parámetros!$B$6,K713)</f>
        <v>469</v>
      </c>
      <c r="O713" s="3" t="str">
        <f aca="false">IF(ISNUMBER(M713),N713/M713-1,"")</f>
        <v/>
      </c>
      <c r="P713" s="13" t="n">
        <f aca="false">VLOOKUP(N713,Parámetros!$A$13:$C$16,3,TRUE())</f>
        <v>0</v>
      </c>
      <c r="Q713" s="13" t="n">
        <f aca="false">IF(N713&gt;=Parámetros!$B$7,Parámetros!$B$8,0)</f>
        <v>0</v>
      </c>
      <c r="R713" s="13" t="n">
        <f aca="false">N713*(1-F713)-P713-Q713</f>
        <v>403.34</v>
      </c>
      <c r="S713" s="13" t="n">
        <f aca="false">R713-E713</f>
        <v>0.329999999999984</v>
      </c>
    </row>
    <row r="714" customFormat="false" ht="15" hidden="false" customHeight="false" outlineLevel="0" collapsed="false">
      <c r="A714" s="8" t="s">
        <v>7594</v>
      </c>
      <c r="B714" s="10" t="str">
        <f aca="false">'Layout Mercado Libre'!C714</f>
        <v>Desodorante para Pies Rexona Efficient 153 ml Aerosol</v>
      </c>
      <c r="C714" s="10" t="str">
        <f aca="false">IFERROR(LEFT('Layout Mercado Libre'!E714,FIND(" &gt; ",'Layout Mercado Libre'!E714)-1),"")</f>
        <v>Belleza y Cuidado Personal</v>
      </c>
      <c r="D714" s="12" t="n">
        <v>54.71</v>
      </c>
      <c r="E714" s="13" t="n">
        <f aca="false">D714+Parámetros!$B$5</f>
        <v>58.71</v>
      </c>
      <c r="F714" s="3" t="n">
        <f aca="false">IF(C714="",Parámetros!$B$9,IFERROR(VLOOKUP(C714,Parámetros!$A$20:$B$23,2,FALSE()),Parámetros!$B$9))</f>
        <v>0.14</v>
      </c>
      <c r="G714" s="13" t="n">
        <f aca="false">ROUNDUP((E714+Parámetros!$C$13)/(1-F714),0)</f>
        <v>98</v>
      </c>
      <c r="H714" s="13" t="n">
        <f aca="false">ROUNDUP((E714+Parámetros!$C$14)/(1-F714),0)</f>
        <v>104</v>
      </c>
      <c r="I714" s="13" t="n">
        <f aca="false">ROUNDUP((E714+Parámetros!$C$15)/(1-F714),0)</f>
        <v>112</v>
      </c>
      <c r="J714" s="13" t="n">
        <f aca="false">MAX(ROUNDUP((E714+Parámetros!$B$8)/(1-F714),0),Parámetros!$B$7)</f>
        <v>299</v>
      </c>
      <c r="K714" s="13" t="n">
        <f aca="false">IF(G714&lt;Parámetros!$B$13,G714,IF(H714&lt;Parámetros!$B$14,H714,IF(I714&lt;Parámetros!$B$15,I714,J714)))</f>
        <v>98</v>
      </c>
      <c r="L714" s="12"/>
      <c r="M714" s="12"/>
      <c r="N714" s="13" t="n">
        <f aca="false">IF(AND(ISNUMBER(M714),M714-Parámetros!$B$6&gt;=K714),M714-Parámetros!$B$6,K714)</f>
        <v>98</v>
      </c>
      <c r="O714" s="3" t="str">
        <f aca="false">IF(ISNUMBER(M714),N714/M714-1,"")</f>
        <v/>
      </c>
      <c r="P714" s="13" t="n">
        <f aca="false">VLOOKUP(N714,Parámetros!$A$13:$C$16,3,TRUE())</f>
        <v>25</v>
      </c>
      <c r="Q714" s="13" t="n">
        <f aca="false">IF(N714&gt;=Parámetros!$B$7,Parámetros!$B$8,0)</f>
        <v>0</v>
      </c>
      <c r="R714" s="13" t="n">
        <f aca="false">N714*(1-F714)-P714-Q714</f>
        <v>59.28</v>
      </c>
      <c r="S714" s="13" t="n">
        <f aca="false">R714-E714</f>
        <v>0.57</v>
      </c>
    </row>
    <row r="715" customFormat="false" ht="15" hidden="false" customHeight="false" outlineLevel="0" collapsed="false">
      <c r="A715" s="8" t="s">
        <v>7601</v>
      </c>
      <c r="B715" s="10" t="str">
        <f aca="false">'Layout Mercado Libre'!C715</f>
        <v>Tampones Kotex Unika Súper Flujo Abundante 12 Piezas</v>
      </c>
      <c r="C715" s="10" t="str">
        <f aca="false">IFERROR(LEFT('Layout Mercado Libre'!E715,FIND(" &gt; ",'Layout Mercado Libre'!E715)-1),"")</f>
        <v>Belleza y Cuidado Personal</v>
      </c>
      <c r="D715" s="12" t="n">
        <v>29.75</v>
      </c>
      <c r="E715" s="13" t="n">
        <f aca="false">D715+Parámetros!$B$5</f>
        <v>33.75</v>
      </c>
      <c r="F715" s="3" t="n">
        <f aca="false">IF(C715="",Parámetros!$B$9,IFERROR(VLOOKUP(C715,Parámetros!$A$20:$B$23,2,FALSE()),Parámetros!$B$9))</f>
        <v>0.14</v>
      </c>
      <c r="G715" s="13" t="n">
        <f aca="false">ROUNDUP((E715+Parámetros!$C$13)/(1-F715),0)</f>
        <v>69</v>
      </c>
      <c r="H715" s="13" t="n">
        <f aca="false">ROUNDUP((E715+Parámetros!$C$14)/(1-F715),0)</f>
        <v>75</v>
      </c>
      <c r="I715" s="13" t="n">
        <f aca="false">ROUNDUP((E715+Parámetros!$C$15)/(1-F715),0)</f>
        <v>83</v>
      </c>
      <c r="J715" s="13" t="n">
        <f aca="false">MAX(ROUNDUP((E715+Parámetros!$B$8)/(1-F715),0),Parámetros!$B$7)</f>
        <v>299</v>
      </c>
      <c r="K715" s="13" t="n">
        <f aca="false">IF(G715&lt;Parámetros!$B$13,G715,IF(H715&lt;Parámetros!$B$14,H715,IF(I715&lt;Parámetros!$B$15,I715,J715)))</f>
        <v>69</v>
      </c>
      <c r="L715" s="12"/>
      <c r="M715" s="12"/>
      <c r="N715" s="13" t="n">
        <f aca="false">IF(AND(ISNUMBER(M715),M715-Parámetros!$B$6&gt;=K715),M715-Parámetros!$B$6,K715)</f>
        <v>69</v>
      </c>
      <c r="O715" s="3" t="str">
        <f aca="false">IF(ISNUMBER(M715),N715/M715-1,"")</f>
        <v/>
      </c>
      <c r="P715" s="13" t="n">
        <f aca="false">VLOOKUP(N715,Parámetros!$A$13:$C$16,3,TRUE())</f>
        <v>25</v>
      </c>
      <c r="Q715" s="13" t="n">
        <f aca="false">IF(N715&gt;=Parámetros!$B$7,Parámetros!$B$8,0)</f>
        <v>0</v>
      </c>
      <c r="R715" s="13" t="n">
        <f aca="false">N715*(1-F715)-P715-Q715</f>
        <v>34.34</v>
      </c>
      <c r="S715" s="13" t="n">
        <f aca="false">R715-E715</f>
        <v>0.589999999999996</v>
      </c>
    </row>
    <row r="716" customFormat="false" ht="15" hidden="false" customHeight="false" outlineLevel="0" collapsed="false">
      <c r="A716" s="8" t="s">
        <v>7610</v>
      </c>
      <c r="B716" s="10" t="str">
        <f aca="false">'Layout Mercado Libre'!C716</f>
        <v>Protector Solar Fotosun UV 100 Minions FPS 50 Barra 14 g</v>
      </c>
      <c r="C716" s="10" t="str">
        <f aca="false">IFERROR(LEFT('Layout Mercado Libre'!E716,FIND(" &gt; ",'Layout Mercado Libre'!E716)-1),"")</f>
        <v>Belleza y Cuidado Personal</v>
      </c>
      <c r="D716" s="12" t="n">
        <v>122.08</v>
      </c>
      <c r="E716" s="13" t="n">
        <f aca="false">D716+Parámetros!$B$5</f>
        <v>126.08</v>
      </c>
      <c r="F716" s="3" t="n">
        <f aca="false">IF(C716="",Parámetros!$B$9,IFERROR(VLOOKUP(C716,Parámetros!$A$20:$B$23,2,FALSE()),Parámetros!$B$9))</f>
        <v>0.14</v>
      </c>
      <c r="G716" s="13" t="n">
        <f aca="false">ROUNDUP((E716+Parámetros!$C$13)/(1-F716),0)</f>
        <v>176</v>
      </c>
      <c r="H716" s="13" t="n">
        <f aca="false">ROUNDUP((E716+Parámetros!$C$14)/(1-F716),0)</f>
        <v>182</v>
      </c>
      <c r="I716" s="13" t="n">
        <f aca="false">ROUNDUP((E716+Parámetros!$C$15)/(1-F716),0)</f>
        <v>190</v>
      </c>
      <c r="J716" s="13" t="n">
        <f aca="false">MAX(ROUNDUP((E716+Parámetros!$B$8)/(1-F716),0),Parámetros!$B$7)</f>
        <v>299</v>
      </c>
      <c r="K716" s="13" t="n">
        <f aca="false">IF(G716&lt;Parámetros!$B$13,G716,IF(H716&lt;Parámetros!$B$14,H716,IF(I716&lt;Parámetros!$B$15,I716,J716)))</f>
        <v>190</v>
      </c>
      <c r="L716" s="12"/>
      <c r="M716" s="12"/>
      <c r="N716" s="13" t="n">
        <f aca="false">IF(AND(ISNUMBER(M716),M716-Parámetros!$B$6&gt;=K716),M716-Parámetros!$B$6,K716)</f>
        <v>190</v>
      </c>
      <c r="O716" s="3" t="str">
        <f aca="false">IF(ISNUMBER(M716),N716/M716-1,"")</f>
        <v/>
      </c>
      <c r="P716" s="13" t="n">
        <f aca="false">VLOOKUP(N716,Parámetros!$A$13:$C$16,3,TRUE())</f>
        <v>37</v>
      </c>
      <c r="Q716" s="13" t="n">
        <f aca="false">IF(N716&gt;=Parámetros!$B$7,Parámetros!$B$8,0)</f>
        <v>0</v>
      </c>
      <c r="R716" s="13" t="n">
        <f aca="false">N716*(1-F716)-P716-Q716</f>
        <v>126.4</v>
      </c>
      <c r="S716" s="13" t="n">
        <f aca="false">R716-E716</f>
        <v>0.320000000000007</v>
      </c>
    </row>
    <row r="717" customFormat="false" ht="15" hidden="false" customHeight="false" outlineLevel="0" collapsed="false">
      <c r="A717" s="8" t="s">
        <v>7626</v>
      </c>
      <c r="B717" s="10" t="str">
        <f aca="false">'Layout Mercado Libre'!C717</f>
        <v>Desodorante Axe Conviction Aerosol Hombre 150 ml</v>
      </c>
      <c r="C717" s="10" t="str">
        <f aca="false">IFERROR(LEFT('Layout Mercado Libre'!E717,FIND(" &gt; ",'Layout Mercado Libre'!E717)-1),"")</f>
        <v>Belleza y Cuidado Personal</v>
      </c>
      <c r="D717" s="12" t="n">
        <v>39.51</v>
      </c>
      <c r="E717" s="13" t="n">
        <f aca="false">D717+Parámetros!$B$5</f>
        <v>43.51</v>
      </c>
      <c r="F717" s="3" t="n">
        <f aca="false">IF(C717="",Parámetros!$B$9,IFERROR(VLOOKUP(C717,Parámetros!$A$20:$B$23,2,FALSE()),Parámetros!$B$9))</f>
        <v>0.14</v>
      </c>
      <c r="G717" s="13" t="n">
        <f aca="false">ROUNDUP((E717+Parámetros!$C$13)/(1-F717),0)</f>
        <v>80</v>
      </c>
      <c r="H717" s="13" t="n">
        <f aca="false">ROUNDUP((E717+Parámetros!$C$14)/(1-F717),0)</f>
        <v>86</v>
      </c>
      <c r="I717" s="13" t="n">
        <f aca="false">ROUNDUP((E717+Parámetros!$C$15)/(1-F717),0)</f>
        <v>94</v>
      </c>
      <c r="J717" s="13" t="n">
        <f aca="false">MAX(ROUNDUP((E717+Parámetros!$B$8)/(1-F717),0),Parámetros!$B$7)</f>
        <v>299</v>
      </c>
      <c r="K717" s="13" t="n">
        <f aca="false">IF(G717&lt;Parámetros!$B$13,G717,IF(H717&lt;Parámetros!$B$14,H717,IF(I717&lt;Parámetros!$B$15,I717,J717)))</f>
        <v>80</v>
      </c>
      <c r="L717" s="12"/>
      <c r="M717" s="12"/>
      <c r="N717" s="13" t="n">
        <f aca="false">IF(AND(ISNUMBER(M717),M717-Parámetros!$B$6&gt;=K717),M717-Parámetros!$B$6,K717)</f>
        <v>80</v>
      </c>
      <c r="O717" s="3" t="str">
        <f aca="false">IF(ISNUMBER(M717),N717/M717-1,"")</f>
        <v/>
      </c>
      <c r="P717" s="13" t="n">
        <f aca="false">VLOOKUP(N717,Parámetros!$A$13:$C$16,3,TRUE())</f>
        <v>25</v>
      </c>
      <c r="Q717" s="13" t="n">
        <f aca="false">IF(N717&gt;=Parámetros!$B$7,Parámetros!$B$8,0)</f>
        <v>0</v>
      </c>
      <c r="R717" s="13" t="n">
        <f aca="false">N717*(1-F717)-P717-Q717</f>
        <v>43.8</v>
      </c>
      <c r="S717" s="13" t="n">
        <f aca="false">R717-E717</f>
        <v>0.289999999999999</v>
      </c>
    </row>
    <row r="718" customFormat="false" ht="15" hidden="false" customHeight="false" outlineLevel="0" collapsed="false">
      <c r="A718" s="8" t="s">
        <v>7635</v>
      </c>
      <c r="B718" s="10" t="str">
        <f aca="false">'Layout Mercado Libre'!C718</f>
        <v>Dafloxen F Naproxeno/Paracetamol 275/300 mg 16 Tabletas</v>
      </c>
      <c r="C718" s="10" t="str">
        <f aca="false">IFERROR(LEFT('Layout Mercado Libre'!E718,FIND(" &gt; ",'Layout Mercado Libre'!E718)-1),"")</f>
        <v>Salud y Equipamiento Médico</v>
      </c>
      <c r="D718" s="12" t="n">
        <v>128.52</v>
      </c>
      <c r="E718" s="13" t="n">
        <f aca="false">D718+Parámetros!$B$5</f>
        <v>132.52</v>
      </c>
      <c r="F718" s="3" t="n">
        <f aca="false">IF(C718="",Parámetros!$B$9,IFERROR(VLOOKUP(C718,Parámetros!$A$20:$B$23,2,FALSE()),Parámetros!$B$9))</f>
        <v>0.14</v>
      </c>
      <c r="G718" s="13" t="n">
        <f aca="false">ROUNDUP((E718+Parámetros!$C$13)/(1-F718),0)</f>
        <v>184</v>
      </c>
      <c r="H718" s="13" t="n">
        <f aca="false">ROUNDUP((E718+Parámetros!$C$14)/(1-F718),0)</f>
        <v>189</v>
      </c>
      <c r="I718" s="13" t="n">
        <f aca="false">ROUNDUP((E718+Parámetros!$C$15)/(1-F718),0)</f>
        <v>198</v>
      </c>
      <c r="J718" s="13" t="n">
        <f aca="false">MAX(ROUNDUP((E718+Parámetros!$B$8)/(1-F718),0),Parámetros!$B$7)</f>
        <v>299</v>
      </c>
      <c r="K718" s="13" t="n">
        <f aca="false">IF(G718&lt;Parámetros!$B$13,G718,IF(H718&lt;Parámetros!$B$14,H718,IF(I718&lt;Parámetros!$B$15,I718,J718)))</f>
        <v>198</v>
      </c>
      <c r="L718" s="12"/>
      <c r="M718" s="12"/>
      <c r="N718" s="13" t="n">
        <f aca="false">IF(AND(ISNUMBER(M718),M718-Parámetros!$B$6&gt;=K718),M718-Parámetros!$B$6,K718)</f>
        <v>198</v>
      </c>
      <c r="O718" s="3" t="str">
        <f aca="false">IF(ISNUMBER(M718),N718/M718-1,"")</f>
        <v/>
      </c>
      <c r="P718" s="13" t="n">
        <f aca="false">VLOOKUP(N718,Parámetros!$A$13:$C$16,3,TRUE())</f>
        <v>37</v>
      </c>
      <c r="Q718" s="13" t="n">
        <f aca="false">IF(N718&gt;=Parámetros!$B$7,Parámetros!$B$8,0)</f>
        <v>0</v>
      </c>
      <c r="R718" s="13" t="n">
        <f aca="false">N718*(1-F718)-P718-Q718</f>
        <v>133.28</v>
      </c>
      <c r="S718" s="13" t="n">
        <f aca="false">R718-E718</f>
        <v>0.759999999999991</v>
      </c>
    </row>
    <row r="719" customFormat="false" ht="15" hidden="false" customHeight="false" outlineLevel="0" collapsed="false">
      <c r="A719" s="8" t="s">
        <v>7648</v>
      </c>
      <c r="B719" s="10" t="str">
        <f aca="false">'Layout Mercado Libre'!C719</f>
        <v>Canesten Clotrimazol Crema 1% 30 g</v>
      </c>
      <c r="C719" s="10" t="str">
        <f aca="false">IFERROR(LEFT('Layout Mercado Libre'!E719,FIND(" &gt; ",'Layout Mercado Libre'!E719)-1),"")</f>
        <v>Salud y Equipamiento Médico</v>
      </c>
      <c r="D719" s="12" t="n">
        <v>83.95</v>
      </c>
      <c r="E719" s="13" t="n">
        <f aca="false">D719+Parámetros!$B$5</f>
        <v>87.95</v>
      </c>
      <c r="F719" s="3" t="n">
        <f aca="false">IF(C719="",Parámetros!$B$9,IFERROR(VLOOKUP(C719,Parámetros!$A$20:$B$23,2,FALSE()),Parámetros!$B$9))</f>
        <v>0.14</v>
      </c>
      <c r="G719" s="13" t="n">
        <f aca="false">ROUNDUP((E719+Parámetros!$C$13)/(1-F719),0)</f>
        <v>132</v>
      </c>
      <c r="H719" s="13" t="n">
        <f aca="false">ROUNDUP((E719+Parámetros!$C$14)/(1-F719),0)</f>
        <v>138</v>
      </c>
      <c r="I719" s="13" t="n">
        <f aca="false">ROUNDUP((E719+Parámetros!$C$15)/(1-F719),0)</f>
        <v>146</v>
      </c>
      <c r="J719" s="13" t="n">
        <f aca="false">MAX(ROUNDUP((E719+Parámetros!$B$8)/(1-F719),0),Parámetros!$B$7)</f>
        <v>299</v>
      </c>
      <c r="K719" s="13" t="n">
        <f aca="false">IF(G719&lt;Parámetros!$B$13,G719,IF(H719&lt;Parámetros!$B$14,H719,IF(I719&lt;Parámetros!$B$15,I719,J719)))</f>
        <v>138</v>
      </c>
      <c r="L719" s="12"/>
      <c r="M719" s="12"/>
      <c r="N719" s="13" t="n">
        <f aca="false">IF(AND(ISNUMBER(M719),M719-Parámetros!$B$6&gt;=K719),M719-Parámetros!$B$6,K719)</f>
        <v>138</v>
      </c>
      <c r="O719" s="3" t="str">
        <f aca="false">IF(ISNUMBER(M719),N719/M719-1,"")</f>
        <v/>
      </c>
      <c r="P719" s="13" t="n">
        <f aca="false">VLOOKUP(N719,Parámetros!$A$13:$C$16,3,TRUE())</f>
        <v>30</v>
      </c>
      <c r="Q719" s="13" t="n">
        <f aca="false">IF(N719&gt;=Parámetros!$B$7,Parámetros!$B$8,0)</f>
        <v>0</v>
      </c>
      <c r="R719" s="13" t="n">
        <f aca="false">N719*(1-F719)-P719-Q719</f>
        <v>88.68</v>
      </c>
      <c r="S719" s="13" t="n">
        <f aca="false">R719-E719</f>
        <v>0.72999999999999</v>
      </c>
    </row>
    <row r="720" customFormat="false" ht="15" hidden="false" customHeight="false" outlineLevel="0" collapsed="false">
      <c r="A720" s="8" t="s">
        <v>7658</v>
      </c>
      <c r="B720" s="10" t="str">
        <f aca="false">'Layout Mercado Libre'!C720</f>
        <v>Pasta Lassar Óxido de Zinc Coyoacán 50 g</v>
      </c>
      <c r="C720" s="10" t="str">
        <f aca="false">IFERROR(LEFT('Layout Mercado Libre'!E720,FIND(" &gt; ",'Layout Mercado Libre'!E720)-1),"")</f>
        <v>Salud y Equipamiento Médico</v>
      </c>
      <c r="D720" s="12" t="n">
        <v>20.53</v>
      </c>
      <c r="E720" s="13" t="n">
        <f aca="false">D720+Parámetros!$B$5</f>
        <v>24.53</v>
      </c>
      <c r="F720" s="3" t="n">
        <f aca="false">IF(C720="",Parámetros!$B$9,IFERROR(VLOOKUP(C720,Parámetros!$A$20:$B$23,2,FALSE()),Parámetros!$B$9))</f>
        <v>0.14</v>
      </c>
      <c r="G720" s="13" t="n">
        <f aca="false">ROUNDUP((E720+Parámetros!$C$13)/(1-F720),0)</f>
        <v>58</v>
      </c>
      <c r="H720" s="13" t="n">
        <f aca="false">ROUNDUP((E720+Parámetros!$C$14)/(1-F720),0)</f>
        <v>64</v>
      </c>
      <c r="I720" s="13" t="n">
        <f aca="false">ROUNDUP((E720+Parámetros!$C$15)/(1-F720),0)</f>
        <v>72</v>
      </c>
      <c r="J720" s="13" t="n">
        <f aca="false">MAX(ROUNDUP((E720+Parámetros!$B$8)/(1-F720),0),Parámetros!$B$7)</f>
        <v>299</v>
      </c>
      <c r="K720" s="13" t="n">
        <f aca="false">IF(G720&lt;Parámetros!$B$13,G720,IF(H720&lt;Parámetros!$B$14,H720,IF(I720&lt;Parámetros!$B$15,I720,J720)))</f>
        <v>58</v>
      </c>
      <c r="L720" s="12"/>
      <c r="M720" s="12"/>
      <c r="N720" s="13" t="n">
        <f aca="false">IF(AND(ISNUMBER(M720),M720-Parámetros!$B$6&gt;=K720),M720-Parámetros!$B$6,K720)</f>
        <v>58</v>
      </c>
      <c r="O720" s="3" t="str">
        <f aca="false">IF(ISNUMBER(M720),N720/M720-1,"")</f>
        <v/>
      </c>
      <c r="P720" s="13" t="n">
        <f aca="false">VLOOKUP(N720,Parámetros!$A$13:$C$16,3,TRUE())</f>
        <v>25</v>
      </c>
      <c r="Q720" s="13" t="n">
        <f aca="false">IF(N720&gt;=Parámetros!$B$7,Parámetros!$B$8,0)</f>
        <v>0</v>
      </c>
      <c r="R720" s="13" t="n">
        <f aca="false">N720*(1-F720)-P720-Q720</f>
        <v>24.88</v>
      </c>
      <c r="S720" s="13" t="n">
        <f aca="false">R720-E720</f>
        <v>0.350000000000001</v>
      </c>
    </row>
    <row r="721" customFormat="false" ht="15" hidden="false" customHeight="false" outlineLevel="0" collapsed="false">
      <c r="A721" s="8" t="s">
        <v>7665</v>
      </c>
      <c r="B721" s="10" t="str">
        <f aca="false">'Layout Mercado Libre'!C721</f>
        <v>Dabex Metformina 500 mg 60 Tabletas</v>
      </c>
      <c r="C721" s="10" t="str">
        <f aca="false">IFERROR(LEFT('Layout Mercado Libre'!E721,FIND(" &gt; ",'Layout Mercado Libre'!E721)-1),"")</f>
        <v>Salud y Equipamiento Médico</v>
      </c>
      <c r="D721" s="12" t="n">
        <v>292.69</v>
      </c>
      <c r="E721" s="13" t="n">
        <f aca="false">D721+Parámetros!$B$5</f>
        <v>296.69</v>
      </c>
      <c r="F721" s="3" t="n">
        <f aca="false">IF(C721="",Parámetros!$B$9,IFERROR(VLOOKUP(C721,Parámetros!$A$20:$B$23,2,FALSE()),Parámetros!$B$9))</f>
        <v>0.14</v>
      </c>
      <c r="G721" s="13" t="n">
        <f aca="false">ROUNDUP((E721+Parámetros!$C$13)/(1-F721),0)</f>
        <v>375</v>
      </c>
      <c r="H721" s="13" t="n">
        <f aca="false">ROUNDUP((E721+Parámetros!$C$14)/(1-F721),0)</f>
        <v>380</v>
      </c>
      <c r="I721" s="13" t="n">
        <f aca="false">ROUNDUP((E721+Parámetros!$C$15)/(1-F721),0)</f>
        <v>389</v>
      </c>
      <c r="J721" s="13" t="n">
        <f aca="false">MAX(ROUNDUP((E721+Parámetros!$B$8)/(1-F721),0),Parámetros!$B$7)</f>
        <v>345</v>
      </c>
      <c r="K721" s="13" t="n">
        <f aca="false">IF(G721&lt;Parámetros!$B$13,G721,IF(H721&lt;Parámetros!$B$14,H721,IF(I721&lt;Parámetros!$B$15,I721,J721)))</f>
        <v>345</v>
      </c>
      <c r="L721" s="12"/>
      <c r="M721" s="12"/>
      <c r="N721" s="13" t="n">
        <f aca="false">IF(AND(ISNUMBER(M721),M721-Parámetros!$B$6&gt;=K721),M721-Parámetros!$B$6,K721)</f>
        <v>345</v>
      </c>
      <c r="O721" s="3" t="str">
        <f aca="false">IF(ISNUMBER(M721),N721/M721-1,"")</f>
        <v/>
      </c>
      <c r="P721" s="13" t="n">
        <f aca="false">VLOOKUP(N721,Parámetros!$A$13:$C$16,3,TRUE())</f>
        <v>0</v>
      </c>
      <c r="Q721" s="13" t="n">
        <f aca="false">IF(N721&gt;=Parámetros!$B$7,Parámetros!$B$8,0)</f>
        <v>0</v>
      </c>
      <c r="R721" s="13" t="n">
        <f aca="false">N721*(1-F721)-P721-Q721</f>
        <v>296.7</v>
      </c>
      <c r="S721" s="13" t="n">
        <f aca="false">R721-E721</f>
        <v>0.00999999999999091</v>
      </c>
    </row>
    <row r="722" customFormat="false" ht="15" hidden="false" customHeight="false" outlineLevel="0" collapsed="false">
      <c r="A722" s="8" t="s">
        <v>7672</v>
      </c>
      <c r="B722" s="10" t="str">
        <f aca="false">'Layout Mercado Libre'!C722</f>
        <v>Toallitas Húmedas Kimbies Durazno y Aloe 90 Piezas</v>
      </c>
      <c r="C722" s="10" t="str">
        <f aca="false">IFERROR(LEFT('Layout Mercado Libre'!E722,FIND(" &gt; ",'Layout Mercado Libre'!E722)-1),"")</f>
        <v>Bebés</v>
      </c>
      <c r="D722" s="12" t="n">
        <v>11.62</v>
      </c>
      <c r="E722" s="13" t="n">
        <f aca="false">D722+Parámetros!$B$5</f>
        <v>15.62</v>
      </c>
      <c r="F722" s="3" t="n">
        <f aca="false">IF(C722="",Parámetros!$B$9,IFERROR(VLOOKUP(C722,Parámetros!$A$20:$B$23,2,FALSE()),Parámetros!$B$9))</f>
        <v>0.15</v>
      </c>
      <c r="G722" s="13" t="n">
        <f aca="false">ROUNDUP((E722+Parámetros!$C$13)/(1-F722),0)</f>
        <v>48</v>
      </c>
      <c r="H722" s="13" t="n">
        <f aca="false">ROUNDUP((E722+Parámetros!$C$14)/(1-F722),0)</f>
        <v>54</v>
      </c>
      <c r="I722" s="13" t="n">
        <f aca="false">ROUNDUP((E722+Parámetros!$C$15)/(1-F722),0)</f>
        <v>62</v>
      </c>
      <c r="J722" s="13" t="n">
        <f aca="false">MAX(ROUNDUP((E722+Parámetros!$B$8)/(1-F722),0),Parámetros!$B$7)</f>
        <v>299</v>
      </c>
      <c r="K722" s="13" t="n">
        <f aca="false">IF(G722&lt;Parámetros!$B$13,G722,IF(H722&lt;Parámetros!$B$14,H722,IF(I722&lt;Parámetros!$B$15,I722,J722)))</f>
        <v>48</v>
      </c>
      <c r="L722" s="12"/>
      <c r="M722" s="12"/>
      <c r="N722" s="13" t="n">
        <f aca="false">IF(AND(ISNUMBER(M722),M722-Parámetros!$B$6&gt;=K722),M722-Parámetros!$B$6,K722)</f>
        <v>48</v>
      </c>
      <c r="O722" s="3" t="str">
        <f aca="false">IF(ISNUMBER(M722),N722/M722-1,"")</f>
        <v/>
      </c>
      <c r="P722" s="13" t="n">
        <f aca="false">VLOOKUP(N722,Parámetros!$A$13:$C$16,3,TRUE())</f>
        <v>25</v>
      </c>
      <c r="Q722" s="13" t="n">
        <f aca="false">IF(N722&gt;=Parámetros!$B$7,Parámetros!$B$8,0)</f>
        <v>0</v>
      </c>
      <c r="R722" s="13" t="n">
        <f aca="false">N722*(1-F722)-P722-Q722</f>
        <v>15.8</v>
      </c>
      <c r="S722" s="13" t="n">
        <f aca="false">R722-E722</f>
        <v>0.179999999999998</v>
      </c>
    </row>
    <row r="723" customFormat="false" ht="15" hidden="false" customHeight="false" outlineLevel="0" collapsed="false">
      <c r="A723" s="8" t="s">
        <v>7681</v>
      </c>
      <c r="B723" s="10" t="str">
        <f aca="false">'Layout Mercado Libre'!C723</f>
        <v>Contumax Macrogol 3350 255 g 15 Sobres de 17 g</v>
      </c>
      <c r="C723" s="10" t="str">
        <f aca="false">IFERROR(LEFT('Layout Mercado Libre'!E723,FIND(" &gt; ",'Layout Mercado Libre'!E723)-1),"")</f>
        <v>Salud y Equipamiento Médico</v>
      </c>
      <c r="D723" s="12" t="n">
        <v>347.99</v>
      </c>
      <c r="E723" s="13" t="n">
        <f aca="false">D723+Parámetros!$B$5</f>
        <v>351.99</v>
      </c>
      <c r="F723" s="3" t="n">
        <f aca="false">IF(C723="",Parámetros!$B$9,IFERROR(VLOOKUP(C723,Parámetros!$A$20:$B$23,2,FALSE()),Parámetros!$B$9))</f>
        <v>0.14</v>
      </c>
      <c r="G723" s="13" t="n">
        <f aca="false">ROUNDUP((E723+Parámetros!$C$13)/(1-F723),0)</f>
        <v>439</v>
      </c>
      <c r="H723" s="13" t="n">
        <f aca="false">ROUNDUP((E723+Parámetros!$C$14)/(1-F723),0)</f>
        <v>445</v>
      </c>
      <c r="I723" s="13" t="n">
        <f aca="false">ROUNDUP((E723+Parámetros!$C$15)/(1-F723),0)</f>
        <v>453</v>
      </c>
      <c r="J723" s="13" t="n">
        <f aca="false">MAX(ROUNDUP((E723+Parámetros!$B$8)/(1-F723),0),Parámetros!$B$7)</f>
        <v>410</v>
      </c>
      <c r="K723" s="13" t="n">
        <f aca="false">IF(G723&lt;Parámetros!$B$13,G723,IF(H723&lt;Parámetros!$B$14,H723,IF(I723&lt;Parámetros!$B$15,I723,J723)))</f>
        <v>410</v>
      </c>
      <c r="L723" s="12"/>
      <c r="M723" s="12"/>
      <c r="N723" s="13" t="n">
        <f aca="false">IF(AND(ISNUMBER(M723),M723-Parámetros!$B$6&gt;=K723),M723-Parámetros!$B$6,K723)</f>
        <v>410</v>
      </c>
      <c r="O723" s="3" t="str">
        <f aca="false">IF(ISNUMBER(M723),N723/M723-1,"")</f>
        <v/>
      </c>
      <c r="P723" s="13" t="n">
        <f aca="false">VLOOKUP(N723,Parámetros!$A$13:$C$16,3,TRUE())</f>
        <v>0</v>
      </c>
      <c r="Q723" s="13" t="n">
        <f aca="false">IF(N723&gt;=Parámetros!$B$7,Parámetros!$B$8,0)</f>
        <v>0</v>
      </c>
      <c r="R723" s="13" t="n">
        <f aca="false">N723*(1-F723)-P723-Q723</f>
        <v>352.6</v>
      </c>
      <c r="S723" s="13" t="n">
        <f aca="false">R723-E723</f>
        <v>0.610000000000014</v>
      </c>
    </row>
    <row r="724" customFormat="false" ht="15" hidden="false" customHeight="false" outlineLevel="0" collapsed="false">
      <c r="A724" s="8" t="s">
        <v>7692</v>
      </c>
      <c r="B724" s="10" t="str">
        <f aca="false">'Layout Mercado Libre'!C724</f>
        <v>Keflex Cefalexina 500 mg 21 Tabletas</v>
      </c>
      <c r="C724" s="10" t="str">
        <f aca="false">IFERROR(LEFT('Layout Mercado Libre'!E724,FIND(" &gt; ",'Layout Mercado Libre'!E724)-1),"")</f>
        <v>Salud y Equipamiento Médico</v>
      </c>
      <c r="D724" s="12" t="n">
        <v>814.55</v>
      </c>
      <c r="E724" s="13" t="n">
        <f aca="false">D724+Parámetros!$B$5</f>
        <v>818.55</v>
      </c>
      <c r="F724" s="3" t="n">
        <f aca="false">IF(C724="",Parámetros!$B$9,IFERROR(VLOOKUP(C724,Parámetros!$A$20:$B$23,2,FALSE()),Parámetros!$B$9))</f>
        <v>0.14</v>
      </c>
      <c r="G724" s="13" t="n">
        <f aca="false">ROUNDUP((E724+Parámetros!$C$13)/(1-F724),0)</f>
        <v>981</v>
      </c>
      <c r="H724" s="13" t="n">
        <f aca="false">ROUNDUP((E724+Parámetros!$C$14)/(1-F724),0)</f>
        <v>987</v>
      </c>
      <c r="I724" s="13" t="n">
        <f aca="false">ROUNDUP((E724+Parámetros!$C$15)/(1-F724),0)</f>
        <v>995</v>
      </c>
      <c r="J724" s="13" t="n">
        <f aca="false">MAX(ROUNDUP((E724+Parámetros!$B$8)/(1-F724),0),Parámetros!$B$7)</f>
        <v>952</v>
      </c>
      <c r="K724" s="13" t="n">
        <f aca="false">IF(G724&lt;Parámetros!$B$13,G724,IF(H724&lt;Parámetros!$B$14,H724,IF(I724&lt;Parámetros!$B$15,I724,J724)))</f>
        <v>952</v>
      </c>
      <c r="L724" s="12"/>
      <c r="M724" s="12"/>
      <c r="N724" s="13" t="n">
        <f aca="false">IF(AND(ISNUMBER(M724),M724-Parámetros!$B$6&gt;=K724),M724-Parámetros!$B$6,K724)</f>
        <v>952</v>
      </c>
      <c r="O724" s="3" t="str">
        <f aca="false">IF(ISNUMBER(M724),N724/M724-1,"")</f>
        <v/>
      </c>
      <c r="P724" s="13" t="n">
        <f aca="false">VLOOKUP(N724,Parámetros!$A$13:$C$16,3,TRUE())</f>
        <v>0</v>
      </c>
      <c r="Q724" s="13" t="n">
        <f aca="false">IF(N724&gt;=Parámetros!$B$7,Parámetros!$B$8,0)</f>
        <v>0</v>
      </c>
      <c r="R724" s="13" t="n">
        <f aca="false">N724*(1-F724)-P724-Q724</f>
        <v>818.72</v>
      </c>
      <c r="S724" s="13" t="n">
        <f aca="false">R724-E724</f>
        <v>0.170000000000073</v>
      </c>
    </row>
    <row r="725" customFormat="false" ht="15" hidden="false" customHeight="false" outlineLevel="0" collapsed="false">
      <c r="A725" s="8" t="s">
        <v>7701</v>
      </c>
      <c r="B725" s="10" t="str">
        <f aca="false">'Layout Mercado Libre'!C725</f>
        <v>Crema Corporal Nivea Body Milk Nutritiva 400 ml + 100 ml</v>
      </c>
      <c r="C725" s="10" t="str">
        <f aca="false">IFERROR(LEFT('Layout Mercado Libre'!E725,FIND(" &gt; ",'Layout Mercado Libre'!E725)-1),"")</f>
        <v>Belleza y Cuidado Personal</v>
      </c>
      <c r="D725" s="12" t="n">
        <v>77.45</v>
      </c>
      <c r="E725" s="13" t="n">
        <f aca="false">D725+Parámetros!$B$5</f>
        <v>81.45</v>
      </c>
      <c r="F725" s="3" t="n">
        <f aca="false">IF(C725="",Parámetros!$B$9,IFERROR(VLOOKUP(C725,Parámetros!$A$20:$B$23,2,FALSE()),Parámetros!$B$9))</f>
        <v>0.14</v>
      </c>
      <c r="G725" s="13" t="n">
        <f aca="false">ROUNDUP((E725+Parámetros!$C$13)/(1-F725),0)</f>
        <v>124</v>
      </c>
      <c r="H725" s="13" t="n">
        <f aca="false">ROUNDUP((E725+Parámetros!$C$14)/(1-F725),0)</f>
        <v>130</v>
      </c>
      <c r="I725" s="13" t="n">
        <f aca="false">ROUNDUP((E725+Parámetros!$C$15)/(1-F725),0)</f>
        <v>138</v>
      </c>
      <c r="J725" s="13" t="n">
        <f aca="false">MAX(ROUNDUP((E725+Parámetros!$B$8)/(1-F725),0),Parámetros!$B$7)</f>
        <v>299</v>
      </c>
      <c r="K725" s="13" t="n">
        <f aca="false">IF(G725&lt;Parámetros!$B$13,G725,IF(H725&lt;Parámetros!$B$14,H725,IF(I725&lt;Parámetros!$B$15,I725,J725)))</f>
        <v>130</v>
      </c>
      <c r="L725" s="12"/>
      <c r="M725" s="12"/>
      <c r="N725" s="13" t="n">
        <f aca="false">IF(AND(ISNUMBER(M725),M725-Parámetros!$B$6&gt;=K725),M725-Parámetros!$B$6,K725)</f>
        <v>130</v>
      </c>
      <c r="O725" s="3" t="str">
        <f aca="false">IF(ISNUMBER(M725),N725/M725-1,"")</f>
        <v/>
      </c>
      <c r="P725" s="13" t="n">
        <f aca="false">VLOOKUP(N725,Parámetros!$A$13:$C$16,3,TRUE())</f>
        <v>30</v>
      </c>
      <c r="Q725" s="13" t="n">
        <f aca="false">IF(N725&gt;=Parámetros!$B$7,Parámetros!$B$8,0)</f>
        <v>0</v>
      </c>
      <c r="R725" s="13" t="n">
        <f aca="false">N725*(1-F725)-P725-Q725</f>
        <v>81.8</v>
      </c>
      <c r="S725" s="13" t="n">
        <f aca="false">R725-E725</f>
        <v>0.349999999999994</v>
      </c>
    </row>
    <row r="726" customFormat="false" ht="15" hidden="false" customHeight="false" outlineLevel="0" collapsed="false">
      <c r="A726" s="8" t="s">
        <v>7711</v>
      </c>
      <c r="B726" s="10" t="str">
        <f aca="false">'Layout Mercado Libre'!C726</f>
        <v>Crema Facial Pond's Clarant B3 Piel Normal a Seca 400 g</v>
      </c>
      <c r="C726" s="10" t="str">
        <f aca="false">IFERROR(LEFT('Layout Mercado Libre'!E726,FIND(" &gt; ",'Layout Mercado Libre'!E726)-1),"")</f>
        <v>Belleza y Cuidado Personal</v>
      </c>
      <c r="D726" s="12" t="n">
        <v>127.28</v>
      </c>
      <c r="E726" s="13" t="n">
        <f aca="false">D726+Parámetros!$B$5</f>
        <v>131.28</v>
      </c>
      <c r="F726" s="3" t="n">
        <f aca="false">IF(C726="",Parámetros!$B$9,IFERROR(VLOOKUP(C726,Parámetros!$A$20:$B$23,2,FALSE()),Parámetros!$B$9))</f>
        <v>0.14</v>
      </c>
      <c r="G726" s="13" t="n">
        <f aca="false">ROUNDUP((E726+Parámetros!$C$13)/(1-F726),0)</f>
        <v>182</v>
      </c>
      <c r="H726" s="13" t="n">
        <f aca="false">ROUNDUP((E726+Parámetros!$C$14)/(1-F726),0)</f>
        <v>188</v>
      </c>
      <c r="I726" s="13" t="n">
        <f aca="false">ROUNDUP((E726+Parámetros!$C$15)/(1-F726),0)</f>
        <v>196</v>
      </c>
      <c r="J726" s="13" t="n">
        <f aca="false">MAX(ROUNDUP((E726+Parámetros!$B$8)/(1-F726),0),Parámetros!$B$7)</f>
        <v>299</v>
      </c>
      <c r="K726" s="13" t="n">
        <f aca="false">IF(G726&lt;Parámetros!$B$13,G726,IF(H726&lt;Parámetros!$B$14,H726,IF(I726&lt;Parámetros!$B$15,I726,J726)))</f>
        <v>196</v>
      </c>
      <c r="L726" s="12"/>
      <c r="M726" s="12"/>
      <c r="N726" s="13" t="n">
        <f aca="false">IF(AND(ISNUMBER(M726),M726-Parámetros!$B$6&gt;=K726),M726-Parámetros!$B$6,K726)</f>
        <v>196</v>
      </c>
      <c r="O726" s="3" t="str">
        <f aca="false">IF(ISNUMBER(M726),N726/M726-1,"")</f>
        <v/>
      </c>
      <c r="P726" s="13" t="n">
        <f aca="false">VLOOKUP(N726,Parámetros!$A$13:$C$16,3,TRUE())</f>
        <v>37</v>
      </c>
      <c r="Q726" s="13" t="n">
        <f aca="false">IF(N726&gt;=Parámetros!$B$7,Parámetros!$B$8,0)</f>
        <v>0</v>
      </c>
      <c r="R726" s="13" t="n">
        <f aca="false">N726*(1-F726)-P726-Q726</f>
        <v>131.56</v>
      </c>
      <c r="S726" s="13" t="n">
        <f aca="false">R726-E726</f>
        <v>0.280000000000001</v>
      </c>
    </row>
    <row r="727" customFormat="false" ht="15" hidden="false" customHeight="false" outlineLevel="0" collapsed="false">
      <c r="A727" s="8" t="s">
        <v>7719</v>
      </c>
      <c r="B727" s="10" t="str">
        <f aca="false">'Layout Mercado Libre'!C727</f>
        <v>Shampoo Medicasp Anticaspa Ketoconazol 1% 130 ml Duopack</v>
      </c>
      <c r="C727" s="10" t="str">
        <f aca="false">IFERROR(LEFT('Layout Mercado Libre'!E727,FIND(" &gt; ",'Layout Mercado Libre'!E727)-1),"")</f>
        <v>Salud y Equipamiento Médico</v>
      </c>
      <c r="D727" s="12" t="n">
        <v>168.66</v>
      </c>
      <c r="E727" s="13" t="n">
        <f aca="false">D727+Parámetros!$B$5</f>
        <v>172.66</v>
      </c>
      <c r="F727" s="3" t="n">
        <f aca="false">IF(C727="",Parámetros!$B$9,IFERROR(VLOOKUP(C727,Parámetros!$A$20:$B$23,2,FALSE()),Parámetros!$B$9))</f>
        <v>0.14</v>
      </c>
      <c r="G727" s="13" t="n">
        <f aca="false">ROUNDUP((E727+Parámetros!$C$13)/(1-F727),0)</f>
        <v>230</v>
      </c>
      <c r="H727" s="13" t="n">
        <f aca="false">ROUNDUP((E727+Parámetros!$C$14)/(1-F727),0)</f>
        <v>236</v>
      </c>
      <c r="I727" s="13" t="n">
        <f aca="false">ROUNDUP((E727+Parámetros!$C$15)/(1-F727),0)</f>
        <v>244</v>
      </c>
      <c r="J727" s="13" t="n">
        <f aca="false">MAX(ROUNDUP((E727+Parámetros!$B$8)/(1-F727),0),Parámetros!$B$7)</f>
        <v>299</v>
      </c>
      <c r="K727" s="13" t="n">
        <f aca="false">IF(G727&lt;Parámetros!$B$13,G727,IF(H727&lt;Parámetros!$B$14,H727,IF(I727&lt;Parámetros!$B$15,I727,J727)))</f>
        <v>244</v>
      </c>
      <c r="L727" s="12"/>
      <c r="M727" s="12"/>
      <c r="N727" s="13" t="n">
        <f aca="false">IF(AND(ISNUMBER(M727),M727-Parámetros!$B$6&gt;=K727),M727-Parámetros!$B$6,K727)</f>
        <v>244</v>
      </c>
      <c r="O727" s="3" t="str">
        <f aca="false">IF(ISNUMBER(M727),N727/M727-1,"")</f>
        <v/>
      </c>
      <c r="P727" s="13" t="n">
        <f aca="false">VLOOKUP(N727,Parámetros!$A$13:$C$16,3,TRUE())</f>
        <v>37</v>
      </c>
      <c r="Q727" s="13" t="n">
        <f aca="false">IF(N727&gt;=Parámetros!$B$7,Parámetros!$B$8,0)</f>
        <v>0</v>
      </c>
      <c r="R727" s="13" t="n">
        <f aca="false">N727*(1-F727)-P727-Q727</f>
        <v>172.84</v>
      </c>
      <c r="S727" s="13" t="n">
        <f aca="false">R727-E727</f>
        <v>0.180000000000007</v>
      </c>
    </row>
    <row r="728" customFormat="false" ht="15" hidden="false" customHeight="false" outlineLevel="0" collapsed="false">
      <c r="A728" s="8" t="s">
        <v>7732</v>
      </c>
      <c r="B728" s="10" t="str">
        <f aca="false">'Layout Mercado Libre'!C728</f>
        <v>Pilas Alcalinas Duracell AAA 1.5 V 5 Piezas</v>
      </c>
      <c r="C728" s="10" t="str">
        <f aca="false">IFERROR(LEFT('Layout Mercado Libre'!E728,FIND(" &gt; ",'Layout Mercado Libre'!E728)-1),"")</f>
        <v>Electrónica, Audio y Video</v>
      </c>
      <c r="D728" s="12" t="n">
        <v>101.38</v>
      </c>
      <c r="E728" s="13" t="n">
        <f aca="false">D728+Parámetros!$B$5</f>
        <v>105.38</v>
      </c>
      <c r="F728" s="3" t="n">
        <f aca="false">IF(C728="",Parámetros!$B$9,IFERROR(VLOOKUP(C728,Parámetros!$A$20:$B$23,2,FALSE()),Parámetros!$B$9))</f>
        <v>0.16</v>
      </c>
      <c r="G728" s="13" t="n">
        <f aca="false">ROUNDUP((E728+Parámetros!$C$13)/(1-F728),0)</f>
        <v>156</v>
      </c>
      <c r="H728" s="13" t="n">
        <f aca="false">ROUNDUP((E728+Parámetros!$C$14)/(1-F728),0)</f>
        <v>162</v>
      </c>
      <c r="I728" s="13" t="n">
        <f aca="false">ROUNDUP((E728+Parámetros!$C$15)/(1-F728),0)</f>
        <v>170</v>
      </c>
      <c r="J728" s="13" t="n">
        <f aca="false">MAX(ROUNDUP((E728+Parámetros!$B$8)/(1-F728),0),Parámetros!$B$7)</f>
        <v>299</v>
      </c>
      <c r="K728" s="13" t="n">
        <f aca="false">IF(G728&lt;Parámetros!$B$13,G728,IF(H728&lt;Parámetros!$B$14,H728,IF(I728&lt;Parámetros!$B$15,I728,J728)))</f>
        <v>170</v>
      </c>
      <c r="L728" s="12"/>
      <c r="M728" s="12"/>
      <c r="N728" s="13" t="n">
        <f aca="false">IF(AND(ISNUMBER(M728),M728-Parámetros!$B$6&gt;=K728),M728-Parámetros!$B$6,K728)</f>
        <v>170</v>
      </c>
      <c r="O728" s="3" t="str">
        <f aca="false">IF(ISNUMBER(M728),N728/M728-1,"")</f>
        <v/>
      </c>
      <c r="P728" s="13" t="n">
        <f aca="false">VLOOKUP(N728,Parámetros!$A$13:$C$16,3,TRUE())</f>
        <v>37</v>
      </c>
      <c r="Q728" s="13" t="n">
        <f aca="false">IF(N728&gt;=Parámetros!$B$7,Parámetros!$B$8,0)</f>
        <v>0</v>
      </c>
      <c r="R728" s="13" t="n">
        <f aca="false">N728*(1-F728)-P728-Q728</f>
        <v>105.8</v>
      </c>
      <c r="S728" s="13" t="n">
        <f aca="false">R728-E728</f>
        <v>0.419999999999988</v>
      </c>
    </row>
    <row r="729" customFormat="false" ht="15" hidden="false" customHeight="false" outlineLevel="0" collapsed="false">
      <c r="A729" s="8" t="s">
        <v>7740</v>
      </c>
      <c r="B729" s="10" t="str">
        <f aca="false">'Layout Mercado Libre'!C729</f>
        <v>Dimoflax Cleboprida Simeticona 0.5/200 mg 45 Cápsulas</v>
      </c>
      <c r="C729" s="10" t="str">
        <f aca="false">IFERROR(LEFT('Layout Mercado Libre'!E729,FIND(" &gt; ",'Layout Mercado Libre'!E729)-1),"")</f>
        <v>Salud y Equipamiento Médico</v>
      </c>
      <c r="D729" s="12" t="n">
        <v>964.06</v>
      </c>
      <c r="E729" s="13" t="n">
        <f aca="false">D729+Parámetros!$B$5</f>
        <v>968.06</v>
      </c>
      <c r="F729" s="3" t="n">
        <f aca="false">IF(C729="",Parámetros!$B$9,IFERROR(VLOOKUP(C729,Parámetros!$A$20:$B$23,2,FALSE()),Parámetros!$B$9))</f>
        <v>0.14</v>
      </c>
      <c r="G729" s="13" t="n">
        <f aca="false">ROUNDUP((E729+Parámetros!$C$13)/(1-F729),0)</f>
        <v>1155</v>
      </c>
      <c r="H729" s="13" t="n">
        <f aca="false">ROUNDUP((E729+Parámetros!$C$14)/(1-F729),0)</f>
        <v>1161</v>
      </c>
      <c r="I729" s="13" t="n">
        <f aca="false">ROUNDUP((E729+Parámetros!$C$15)/(1-F729),0)</f>
        <v>1169</v>
      </c>
      <c r="J729" s="13" t="n">
        <f aca="false">MAX(ROUNDUP((E729+Parámetros!$B$8)/(1-F729),0),Parámetros!$B$7)</f>
        <v>1126</v>
      </c>
      <c r="K729" s="13" t="n">
        <f aca="false">IF(G729&lt;Parámetros!$B$13,G729,IF(H729&lt;Parámetros!$B$14,H729,IF(I729&lt;Parámetros!$B$15,I729,J729)))</f>
        <v>1126</v>
      </c>
      <c r="L729" s="12"/>
      <c r="M729" s="12"/>
      <c r="N729" s="13" t="n">
        <f aca="false">IF(AND(ISNUMBER(M729),M729-Parámetros!$B$6&gt;=K729),M729-Parámetros!$B$6,K729)</f>
        <v>1126</v>
      </c>
      <c r="O729" s="3" t="str">
        <f aca="false">IF(ISNUMBER(M729),N729/M729-1,"")</f>
        <v/>
      </c>
      <c r="P729" s="13" t="n">
        <f aca="false">VLOOKUP(N729,Parámetros!$A$13:$C$16,3,TRUE())</f>
        <v>0</v>
      </c>
      <c r="Q729" s="13" t="n">
        <f aca="false">IF(N729&gt;=Parámetros!$B$7,Parámetros!$B$8,0)</f>
        <v>0</v>
      </c>
      <c r="R729" s="13" t="n">
        <f aca="false">N729*(1-F729)-P729-Q729</f>
        <v>968.36</v>
      </c>
      <c r="S729" s="13" t="n">
        <f aca="false">R729-E729</f>
        <v>0.300000000000068</v>
      </c>
    </row>
    <row r="730" customFormat="false" ht="15" hidden="false" customHeight="false" outlineLevel="0" collapsed="false">
      <c r="A730" s="8" t="s">
        <v>7752</v>
      </c>
      <c r="B730" s="10" t="str">
        <f aca="false">'Layout Mercado Libre'!C730</f>
        <v>Desodorante Speed Stick Xtreme Intense Gel 85 g</v>
      </c>
      <c r="C730" s="10" t="str">
        <f aca="false">IFERROR(LEFT('Layout Mercado Libre'!E730,FIND(" &gt; ",'Layout Mercado Libre'!E730)-1),"")</f>
        <v>Belleza y Cuidado Personal</v>
      </c>
      <c r="D730" s="12" t="n">
        <v>48.25</v>
      </c>
      <c r="E730" s="13" t="n">
        <f aca="false">D730+Parámetros!$B$5</f>
        <v>52.25</v>
      </c>
      <c r="F730" s="3" t="n">
        <f aca="false">IF(C730="",Parámetros!$B$9,IFERROR(VLOOKUP(C730,Parámetros!$A$20:$B$23,2,FALSE()),Parámetros!$B$9))</f>
        <v>0.14</v>
      </c>
      <c r="G730" s="13" t="n">
        <f aca="false">ROUNDUP((E730+Parámetros!$C$13)/(1-F730),0)</f>
        <v>90</v>
      </c>
      <c r="H730" s="13" t="n">
        <f aca="false">ROUNDUP((E730+Parámetros!$C$14)/(1-F730),0)</f>
        <v>96</v>
      </c>
      <c r="I730" s="13" t="n">
        <f aca="false">ROUNDUP((E730+Parámetros!$C$15)/(1-F730),0)</f>
        <v>104</v>
      </c>
      <c r="J730" s="13" t="n">
        <f aca="false">MAX(ROUNDUP((E730+Parámetros!$B$8)/(1-F730),0),Parámetros!$B$7)</f>
        <v>299</v>
      </c>
      <c r="K730" s="13" t="n">
        <f aca="false">IF(G730&lt;Parámetros!$B$13,G730,IF(H730&lt;Parámetros!$B$14,H730,IF(I730&lt;Parámetros!$B$15,I730,J730)))</f>
        <v>90</v>
      </c>
      <c r="L730" s="12"/>
      <c r="M730" s="12"/>
      <c r="N730" s="13" t="n">
        <f aca="false">IF(AND(ISNUMBER(M730),M730-Parámetros!$B$6&gt;=K730),M730-Parámetros!$B$6,K730)</f>
        <v>90</v>
      </c>
      <c r="O730" s="3" t="str">
        <f aca="false">IF(ISNUMBER(M730),N730/M730-1,"")</f>
        <v/>
      </c>
      <c r="P730" s="13" t="n">
        <f aca="false">VLOOKUP(N730,Parámetros!$A$13:$C$16,3,TRUE())</f>
        <v>25</v>
      </c>
      <c r="Q730" s="13" t="n">
        <f aca="false">IF(N730&gt;=Parámetros!$B$7,Parámetros!$B$8,0)</f>
        <v>0</v>
      </c>
      <c r="R730" s="13" t="n">
        <f aca="false">N730*(1-F730)-P730-Q730</f>
        <v>52.4</v>
      </c>
      <c r="S730" s="13" t="n">
        <f aca="false">R730-E730</f>
        <v>0.150000000000006</v>
      </c>
    </row>
    <row r="731" customFormat="false" ht="15" hidden="false" customHeight="false" outlineLevel="0" collapsed="false">
      <c r="A731" s="8" t="s">
        <v>7762</v>
      </c>
      <c r="B731" s="10" t="str">
        <f aca="false">'Layout Mercado Libre'!C731</f>
        <v>Gelubrin 600 mg Ibuprofeno 10 Cápsulas</v>
      </c>
      <c r="C731" s="10" t="str">
        <f aca="false">IFERROR(LEFT('Layout Mercado Libre'!E731,FIND(" &gt; ",'Layout Mercado Libre'!E731)-1),"")</f>
        <v>Salud y Equipamiento Médico</v>
      </c>
      <c r="D731" s="12" t="n">
        <v>20.66</v>
      </c>
      <c r="E731" s="13" t="n">
        <f aca="false">D731+Parámetros!$B$5</f>
        <v>24.66</v>
      </c>
      <c r="F731" s="3" t="n">
        <f aca="false">IF(C731="",Parámetros!$B$9,IFERROR(VLOOKUP(C731,Parámetros!$A$20:$B$23,2,FALSE()),Parámetros!$B$9))</f>
        <v>0.14</v>
      </c>
      <c r="G731" s="13" t="n">
        <f aca="false">ROUNDUP((E731+Parámetros!$C$13)/(1-F731),0)</f>
        <v>58</v>
      </c>
      <c r="H731" s="13" t="n">
        <f aca="false">ROUNDUP((E731+Parámetros!$C$14)/(1-F731),0)</f>
        <v>64</v>
      </c>
      <c r="I731" s="13" t="n">
        <f aca="false">ROUNDUP((E731+Parámetros!$C$15)/(1-F731),0)</f>
        <v>72</v>
      </c>
      <c r="J731" s="13" t="n">
        <f aca="false">MAX(ROUNDUP((E731+Parámetros!$B$8)/(1-F731),0),Parámetros!$B$7)</f>
        <v>299</v>
      </c>
      <c r="K731" s="13" t="n">
        <f aca="false">IF(G731&lt;Parámetros!$B$13,G731,IF(H731&lt;Parámetros!$B$14,H731,IF(I731&lt;Parámetros!$B$15,I731,J731)))</f>
        <v>58</v>
      </c>
      <c r="L731" s="12"/>
      <c r="M731" s="12"/>
      <c r="N731" s="13" t="n">
        <f aca="false">IF(AND(ISNUMBER(M731),M731-Parámetros!$B$6&gt;=K731),M731-Parámetros!$B$6,K731)</f>
        <v>58</v>
      </c>
      <c r="O731" s="3" t="str">
        <f aca="false">IF(ISNUMBER(M731),N731/M731-1,"")</f>
        <v/>
      </c>
      <c r="P731" s="13" t="n">
        <f aca="false">VLOOKUP(N731,Parámetros!$A$13:$C$16,3,TRUE())</f>
        <v>25</v>
      </c>
      <c r="Q731" s="13" t="n">
        <f aca="false">IF(N731&gt;=Parámetros!$B$7,Parámetros!$B$8,0)</f>
        <v>0</v>
      </c>
      <c r="R731" s="13" t="n">
        <f aca="false">N731*(1-F731)-P731-Q731</f>
        <v>24.88</v>
      </c>
      <c r="S731" s="13" t="n">
        <f aca="false">R731-E731</f>
        <v>0.220000000000002</v>
      </c>
    </row>
    <row r="732" customFormat="false" ht="15" hidden="false" customHeight="false" outlineLevel="0" collapsed="false">
      <c r="A732" s="8" t="s">
        <v>7774</v>
      </c>
      <c r="B732" s="10" t="str">
        <f aca="false">'Layout Mercado Libre'!C732</f>
        <v>Procto-Glyvenol Tribenósido Lidocaína 5 Supositorios</v>
      </c>
      <c r="C732" s="10" t="str">
        <f aca="false">IFERROR(LEFT('Layout Mercado Libre'!E732,FIND(" &gt; ",'Layout Mercado Libre'!E732)-1),"")</f>
        <v>Salud y Equipamiento Médico</v>
      </c>
      <c r="D732" s="12" t="n">
        <v>214.32</v>
      </c>
      <c r="E732" s="13" t="n">
        <f aca="false">D732+Parámetros!$B$5</f>
        <v>218.32</v>
      </c>
      <c r="F732" s="3" t="n">
        <f aca="false">IF(C732="",Parámetros!$B$9,IFERROR(VLOOKUP(C732,Parámetros!$A$20:$B$23,2,FALSE()),Parámetros!$B$9))</f>
        <v>0.14</v>
      </c>
      <c r="G732" s="13" t="n">
        <f aca="false">ROUNDUP((E732+Parámetros!$C$13)/(1-F732),0)</f>
        <v>283</v>
      </c>
      <c r="H732" s="13" t="n">
        <f aca="false">ROUNDUP((E732+Parámetros!$C$14)/(1-F732),0)</f>
        <v>289</v>
      </c>
      <c r="I732" s="13" t="n">
        <f aca="false">ROUNDUP((E732+Parámetros!$C$15)/(1-F732),0)</f>
        <v>297</v>
      </c>
      <c r="J732" s="13" t="n">
        <f aca="false">MAX(ROUNDUP((E732+Parámetros!$B$8)/(1-F732),0),Parámetros!$B$7)</f>
        <v>299</v>
      </c>
      <c r="K732" s="13" t="n">
        <f aca="false">IF(G732&lt;Parámetros!$B$13,G732,IF(H732&lt;Parámetros!$B$14,H732,IF(I732&lt;Parámetros!$B$15,I732,J732)))</f>
        <v>297</v>
      </c>
      <c r="L732" s="12"/>
      <c r="M732" s="12"/>
      <c r="N732" s="13" t="n">
        <f aca="false">IF(AND(ISNUMBER(M732),M732-Parámetros!$B$6&gt;=K732),M732-Parámetros!$B$6,K732)</f>
        <v>297</v>
      </c>
      <c r="O732" s="3" t="str">
        <f aca="false">IF(ISNUMBER(M732),N732/M732-1,"")</f>
        <v/>
      </c>
      <c r="P732" s="13" t="n">
        <f aca="false">VLOOKUP(N732,Parámetros!$A$13:$C$16,3,TRUE())</f>
        <v>37</v>
      </c>
      <c r="Q732" s="13" t="n">
        <f aca="false">IF(N732&gt;=Parámetros!$B$7,Parámetros!$B$8,0)</f>
        <v>0</v>
      </c>
      <c r="R732" s="13" t="n">
        <f aca="false">N732*(1-F732)-P732-Q732</f>
        <v>218.42</v>
      </c>
      <c r="S732" s="13" t="n">
        <f aca="false">R732-E732</f>
        <v>0.0999999999999943</v>
      </c>
    </row>
    <row r="733" customFormat="false" ht="15" hidden="false" customHeight="false" outlineLevel="0" collapsed="false">
      <c r="A733" s="8" t="s">
        <v>7785</v>
      </c>
      <c r="B733" s="10" t="str">
        <f aca="false">'Layout Mercado Libre'!C733</f>
        <v>Desodorante Speed Stick 24/7 Xtreme Night Gel 85 g</v>
      </c>
      <c r="C733" s="10" t="str">
        <f aca="false">IFERROR(LEFT('Layout Mercado Libre'!E733,FIND(" &gt; ",'Layout Mercado Libre'!E733)-1),"")</f>
        <v>Belleza y Cuidado Personal</v>
      </c>
      <c r="D733" s="12" t="n">
        <v>48.25</v>
      </c>
      <c r="E733" s="13" t="n">
        <f aca="false">D733+Parámetros!$B$5</f>
        <v>52.25</v>
      </c>
      <c r="F733" s="3" t="n">
        <f aca="false">IF(C733="",Parámetros!$B$9,IFERROR(VLOOKUP(C733,Parámetros!$A$20:$B$23,2,FALSE()),Parámetros!$B$9))</f>
        <v>0.14</v>
      </c>
      <c r="G733" s="13" t="n">
        <f aca="false">ROUNDUP((E733+Parámetros!$C$13)/(1-F733),0)</f>
        <v>90</v>
      </c>
      <c r="H733" s="13" t="n">
        <f aca="false">ROUNDUP((E733+Parámetros!$C$14)/(1-F733),0)</f>
        <v>96</v>
      </c>
      <c r="I733" s="13" t="n">
        <f aca="false">ROUNDUP((E733+Parámetros!$C$15)/(1-F733),0)</f>
        <v>104</v>
      </c>
      <c r="J733" s="13" t="n">
        <f aca="false">MAX(ROUNDUP((E733+Parámetros!$B$8)/(1-F733),0),Parámetros!$B$7)</f>
        <v>299</v>
      </c>
      <c r="K733" s="13" t="n">
        <f aca="false">IF(G733&lt;Parámetros!$B$13,G733,IF(H733&lt;Parámetros!$B$14,H733,IF(I733&lt;Parámetros!$B$15,I733,J733)))</f>
        <v>90</v>
      </c>
      <c r="L733" s="12"/>
      <c r="M733" s="12"/>
      <c r="N733" s="13" t="n">
        <f aca="false">IF(AND(ISNUMBER(M733),M733-Parámetros!$B$6&gt;=K733),M733-Parámetros!$B$6,K733)</f>
        <v>90</v>
      </c>
      <c r="O733" s="3" t="str">
        <f aca="false">IF(ISNUMBER(M733),N733/M733-1,"")</f>
        <v/>
      </c>
      <c r="P733" s="13" t="n">
        <f aca="false">VLOOKUP(N733,Parámetros!$A$13:$C$16,3,TRUE())</f>
        <v>25</v>
      </c>
      <c r="Q733" s="13" t="n">
        <f aca="false">IF(N733&gt;=Parámetros!$B$7,Parámetros!$B$8,0)</f>
        <v>0</v>
      </c>
      <c r="R733" s="13" t="n">
        <f aca="false">N733*(1-F733)-P733-Q733</f>
        <v>52.4</v>
      </c>
      <c r="S733" s="13" t="n">
        <f aca="false">R733-E733</f>
        <v>0.150000000000006</v>
      </c>
    </row>
    <row r="734" customFormat="false" ht="15" hidden="false" customHeight="false" outlineLevel="0" collapsed="false">
      <c r="A734" s="8" t="s">
        <v>7794</v>
      </c>
      <c r="B734" s="10" t="str">
        <f aca="false">'Layout Mercado Libre'!C734</f>
        <v>Dolac Ketorolaco 10 mg 20 Cápsulas de Gel</v>
      </c>
      <c r="C734" s="10" t="str">
        <f aca="false">IFERROR(LEFT('Layout Mercado Libre'!E734,FIND(" &gt; ",'Layout Mercado Libre'!E734)-1),"")</f>
        <v>Salud y Equipamiento Médico</v>
      </c>
      <c r="D734" s="12" t="n">
        <v>146.74</v>
      </c>
      <c r="E734" s="13" t="n">
        <f aca="false">D734+Parámetros!$B$5</f>
        <v>150.74</v>
      </c>
      <c r="F734" s="3" t="n">
        <f aca="false">IF(C734="",Parámetros!$B$9,IFERROR(VLOOKUP(C734,Parámetros!$A$20:$B$23,2,FALSE()),Parámetros!$B$9))</f>
        <v>0.14</v>
      </c>
      <c r="G734" s="13" t="n">
        <f aca="false">ROUNDUP((E734+Parámetros!$C$13)/(1-F734),0)</f>
        <v>205</v>
      </c>
      <c r="H734" s="13" t="n">
        <f aca="false">ROUNDUP((E734+Parámetros!$C$14)/(1-F734),0)</f>
        <v>211</v>
      </c>
      <c r="I734" s="13" t="n">
        <f aca="false">ROUNDUP((E734+Parámetros!$C$15)/(1-F734),0)</f>
        <v>219</v>
      </c>
      <c r="J734" s="13" t="n">
        <f aca="false">MAX(ROUNDUP((E734+Parámetros!$B$8)/(1-F734),0),Parámetros!$B$7)</f>
        <v>299</v>
      </c>
      <c r="K734" s="13" t="n">
        <f aca="false">IF(G734&lt;Parámetros!$B$13,G734,IF(H734&lt;Parámetros!$B$14,H734,IF(I734&lt;Parámetros!$B$15,I734,J734)))</f>
        <v>219</v>
      </c>
      <c r="L734" s="12"/>
      <c r="M734" s="12"/>
      <c r="N734" s="13" t="n">
        <f aca="false">IF(AND(ISNUMBER(M734),M734-Parámetros!$B$6&gt;=K734),M734-Parámetros!$B$6,K734)</f>
        <v>219</v>
      </c>
      <c r="O734" s="3" t="str">
        <f aca="false">IF(ISNUMBER(M734),N734/M734-1,"")</f>
        <v/>
      </c>
      <c r="P734" s="13" t="n">
        <f aca="false">VLOOKUP(N734,Parámetros!$A$13:$C$16,3,TRUE())</f>
        <v>37</v>
      </c>
      <c r="Q734" s="13" t="n">
        <f aca="false">IF(N734&gt;=Parámetros!$B$7,Parámetros!$B$8,0)</f>
        <v>0</v>
      </c>
      <c r="R734" s="13" t="n">
        <f aca="false">N734*(1-F734)-P734-Q734</f>
        <v>151.34</v>
      </c>
      <c r="S734" s="13" t="n">
        <f aca="false">R734-E734</f>
        <v>0.599999999999994</v>
      </c>
    </row>
    <row r="735" customFormat="false" ht="15" hidden="false" customHeight="false" outlineLevel="0" collapsed="false">
      <c r="A735" s="8" t="s">
        <v>7803</v>
      </c>
      <c r="B735" s="10" t="str">
        <f aca="false">'Layout Mercado Libre'!C735</f>
        <v>Dexeryl Crema Emoliente Piel Seca a Muy Seca 500 g</v>
      </c>
      <c r="C735" s="10" t="str">
        <f aca="false">IFERROR(LEFT('Layout Mercado Libre'!E735,FIND(" &gt; ",'Layout Mercado Libre'!E735)-1),"")</f>
        <v>Salud y Equipamiento Médico</v>
      </c>
      <c r="D735" s="12" t="n">
        <v>262.36</v>
      </c>
      <c r="E735" s="13" t="n">
        <f aca="false">D735+Parámetros!$B$5</f>
        <v>266.36</v>
      </c>
      <c r="F735" s="3" t="n">
        <f aca="false">IF(C735="",Parámetros!$B$9,IFERROR(VLOOKUP(C735,Parámetros!$A$20:$B$23,2,FALSE()),Parámetros!$B$9))</f>
        <v>0.14</v>
      </c>
      <c r="G735" s="13" t="n">
        <f aca="false">ROUNDUP((E735+Parámetros!$C$13)/(1-F735),0)</f>
        <v>339</v>
      </c>
      <c r="H735" s="13" t="n">
        <f aca="false">ROUNDUP((E735+Parámetros!$C$14)/(1-F735),0)</f>
        <v>345</v>
      </c>
      <c r="I735" s="13" t="n">
        <f aca="false">ROUNDUP((E735+Parámetros!$C$15)/(1-F735),0)</f>
        <v>353</v>
      </c>
      <c r="J735" s="13" t="n">
        <f aca="false">MAX(ROUNDUP((E735+Parámetros!$B$8)/(1-F735),0),Parámetros!$B$7)</f>
        <v>310</v>
      </c>
      <c r="K735" s="13" t="n">
        <f aca="false">IF(G735&lt;Parámetros!$B$13,G735,IF(H735&lt;Parámetros!$B$14,H735,IF(I735&lt;Parámetros!$B$15,I735,J735)))</f>
        <v>310</v>
      </c>
      <c r="L735" s="12"/>
      <c r="M735" s="12"/>
      <c r="N735" s="13" t="n">
        <f aca="false">IF(AND(ISNUMBER(M735),M735-Parámetros!$B$6&gt;=K735),M735-Parámetros!$B$6,K735)</f>
        <v>310</v>
      </c>
      <c r="O735" s="3" t="str">
        <f aca="false">IF(ISNUMBER(M735),N735/M735-1,"")</f>
        <v/>
      </c>
      <c r="P735" s="13" t="n">
        <f aca="false">VLOOKUP(N735,Parámetros!$A$13:$C$16,3,TRUE())</f>
        <v>0</v>
      </c>
      <c r="Q735" s="13" t="n">
        <f aca="false">IF(N735&gt;=Parámetros!$B$7,Parámetros!$B$8,0)</f>
        <v>0</v>
      </c>
      <c r="R735" s="13" t="n">
        <f aca="false">N735*(1-F735)-P735-Q735</f>
        <v>266.6</v>
      </c>
      <c r="S735" s="13" t="n">
        <f aca="false">R735-E735</f>
        <v>0.240000000000009</v>
      </c>
    </row>
    <row r="736" customFormat="false" ht="15" hidden="false" customHeight="false" outlineLevel="0" collapsed="false">
      <c r="A736" s="8" t="s">
        <v>7816</v>
      </c>
      <c r="B736" s="10" t="str">
        <f aca="false">'Layout Mercado Libre'!C736</f>
        <v>Levonorgestrel Prudence 1.5 mg 1 Tableta</v>
      </c>
      <c r="C736" s="10" t="str">
        <f aca="false">IFERROR(LEFT('Layout Mercado Libre'!E736,FIND(" &gt; ",'Layout Mercado Libre'!E736)-1),"")</f>
        <v>Salud y Equipamiento Médico</v>
      </c>
      <c r="D736" s="12" t="n">
        <v>18.01</v>
      </c>
      <c r="E736" s="13" t="n">
        <f aca="false">D736+Parámetros!$B$5</f>
        <v>22.01</v>
      </c>
      <c r="F736" s="3" t="n">
        <f aca="false">IF(C736="",Parámetros!$B$9,IFERROR(VLOOKUP(C736,Parámetros!$A$20:$B$23,2,FALSE()),Parámetros!$B$9))</f>
        <v>0.14</v>
      </c>
      <c r="G736" s="13" t="n">
        <f aca="false">ROUNDUP((E736+Parámetros!$C$13)/(1-F736),0)</f>
        <v>55</v>
      </c>
      <c r="H736" s="13" t="n">
        <f aca="false">ROUNDUP((E736+Parámetros!$C$14)/(1-F736),0)</f>
        <v>61</v>
      </c>
      <c r="I736" s="13" t="n">
        <f aca="false">ROUNDUP((E736+Parámetros!$C$15)/(1-F736),0)</f>
        <v>69</v>
      </c>
      <c r="J736" s="13" t="n">
        <f aca="false">MAX(ROUNDUP((E736+Parámetros!$B$8)/(1-F736),0),Parámetros!$B$7)</f>
        <v>299</v>
      </c>
      <c r="K736" s="13" t="n">
        <f aca="false">IF(G736&lt;Parámetros!$B$13,G736,IF(H736&lt;Parámetros!$B$14,H736,IF(I736&lt;Parámetros!$B$15,I736,J736)))</f>
        <v>55</v>
      </c>
      <c r="L736" s="12"/>
      <c r="M736" s="12"/>
      <c r="N736" s="13" t="n">
        <f aca="false">IF(AND(ISNUMBER(M736),M736-Parámetros!$B$6&gt;=K736),M736-Parámetros!$B$6,K736)</f>
        <v>55</v>
      </c>
      <c r="O736" s="3" t="str">
        <f aca="false">IF(ISNUMBER(M736),N736/M736-1,"")</f>
        <v/>
      </c>
      <c r="P736" s="13" t="n">
        <f aca="false">VLOOKUP(N736,Parámetros!$A$13:$C$16,3,TRUE())</f>
        <v>25</v>
      </c>
      <c r="Q736" s="13" t="n">
        <f aca="false">IF(N736&gt;=Parámetros!$B$7,Parámetros!$B$8,0)</f>
        <v>0</v>
      </c>
      <c r="R736" s="13" t="n">
        <f aca="false">N736*(1-F736)-P736-Q736</f>
        <v>22.3</v>
      </c>
      <c r="S736" s="13" t="n">
        <f aca="false">R736-E736</f>
        <v>0.289999999999996</v>
      </c>
    </row>
    <row r="737" customFormat="false" ht="15" hidden="false" customHeight="false" outlineLevel="0" collapsed="false">
      <c r="A737" s="8" t="s">
        <v>7826</v>
      </c>
      <c r="B737" s="10" t="str">
        <f aca="false">'Layout Mercado Libre'!C737</f>
        <v>Baycuten Crema Clotrimazol Dexametasona 30 g</v>
      </c>
      <c r="C737" s="10" t="str">
        <f aca="false">IFERROR(LEFT('Layout Mercado Libre'!E737,FIND(" &gt; ",'Layout Mercado Libre'!E737)-1),"")</f>
        <v>Salud y Equipamiento Médico</v>
      </c>
      <c r="D737" s="12" t="n">
        <v>202.68</v>
      </c>
      <c r="E737" s="13" t="n">
        <f aca="false">D737+Parámetros!$B$5</f>
        <v>206.68</v>
      </c>
      <c r="F737" s="3" t="n">
        <f aca="false">IF(C737="",Parámetros!$B$9,IFERROR(VLOOKUP(C737,Parámetros!$A$20:$B$23,2,FALSE()),Parámetros!$B$9))</f>
        <v>0.14</v>
      </c>
      <c r="G737" s="13" t="n">
        <f aca="false">ROUNDUP((E737+Parámetros!$C$13)/(1-F737),0)</f>
        <v>270</v>
      </c>
      <c r="H737" s="13" t="n">
        <f aca="false">ROUNDUP((E737+Parámetros!$C$14)/(1-F737),0)</f>
        <v>276</v>
      </c>
      <c r="I737" s="13" t="n">
        <f aca="false">ROUNDUP((E737+Parámetros!$C$15)/(1-F737),0)</f>
        <v>284</v>
      </c>
      <c r="J737" s="13" t="n">
        <f aca="false">MAX(ROUNDUP((E737+Parámetros!$B$8)/(1-F737),0),Parámetros!$B$7)</f>
        <v>299</v>
      </c>
      <c r="K737" s="13" t="n">
        <f aca="false">IF(G737&lt;Parámetros!$B$13,G737,IF(H737&lt;Parámetros!$B$14,H737,IF(I737&lt;Parámetros!$B$15,I737,J737)))</f>
        <v>284</v>
      </c>
      <c r="L737" s="12"/>
      <c r="M737" s="12"/>
      <c r="N737" s="13" t="n">
        <f aca="false">IF(AND(ISNUMBER(M737),M737-Parámetros!$B$6&gt;=K737),M737-Parámetros!$B$6,K737)</f>
        <v>284</v>
      </c>
      <c r="O737" s="3" t="str">
        <f aca="false">IF(ISNUMBER(M737),N737/M737-1,"")</f>
        <v/>
      </c>
      <c r="P737" s="13" t="n">
        <f aca="false">VLOOKUP(N737,Parámetros!$A$13:$C$16,3,TRUE())</f>
        <v>37</v>
      </c>
      <c r="Q737" s="13" t="n">
        <f aca="false">IF(N737&gt;=Parámetros!$B$7,Parámetros!$B$8,0)</f>
        <v>0</v>
      </c>
      <c r="R737" s="13" t="n">
        <f aca="false">N737*(1-F737)-P737-Q737</f>
        <v>207.24</v>
      </c>
      <c r="S737" s="13" t="n">
        <f aca="false">R737-E737</f>
        <v>0.560000000000002</v>
      </c>
    </row>
    <row r="738" customFormat="false" ht="15" hidden="false" customHeight="false" outlineLevel="0" collapsed="false">
      <c r="A738" s="8" t="s">
        <v>7838</v>
      </c>
      <c r="B738" s="10" t="str">
        <f aca="false">'Layout Mercado Libre'!C738</f>
        <v>Leche en Polvo Nido Kinder 1+ Lata 800 g</v>
      </c>
      <c r="C738" s="10" t="str">
        <f aca="false">IFERROR(LEFT('Layout Mercado Libre'!E738,FIND(" &gt; ",'Layout Mercado Libre'!E738)-1),"")</f>
        <v>Bebés</v>
      </c>
      <c r="D738" s="12" t="n">
        <v>132</v>
      </c>
      <c r="E738" s="13" t="n">
        <f aca="false">D738+Parámetros!$B$5</f>
        <v>136</v>
      </c>
      <c r="F738" s="3" t="n">
        <f aca="false">IF(C738="",Parámetros!$B$9,IFERROR(VLOOKUP(C738,Parámetros!$A$20:$B$23,2,FALSE()),Parámetros!$B$9))</f>
        <v>0.15</v>
      </c>
      <c r="G738" s="13" t="n">
        <f aca="false">ROUNDUP((E738+Parámetros!$C$13)/(1-F738),0)</f>
        <v>190</v>
      </c>
      <c r="H738" s="13" t="n">
        <f aca="false">ROUNDUP((E738+Parámetros!$C$14)/(1-F738),0)</f>
        <v>196</v>
      </c>
      <c r="I738" s="13" t="n">
        <f aca="false">ROUNDUP((E738+Parámetros!$C$15)/(1-F738),0)</f>
        <v>204</v>
      </c>
      <c r="J738" s="13" t="n">
        <f aca="false">MAX(ROUNDUP((E738+Parámetros!$B$8)/(1-F738),0),Parámetros!$B$7)</f>
        <v>299</v>
      </c>
      <c r="K738" s="13" t="n">
        <f aca="false">IF(G738&lt;Parámetros!$B$13,G738,IF(H738&lt;Parámetros!$B$14,H738,IF(I738&lt;Parámetros!$B$15,I738,J738)))</f>
        <v>204</v>
      </c>
      <c r="L738" s="12"/>
      <c r="M738" s="12"/>
      <c r="N738" s="13" t="n">
        <f aca="false">IF(AND(ISNUMBER(M738),M738-Parámetros!$B$6&gt;=K738),M738-Parámetros!$B$6,K738)</f>
        <v>204</v>
      </c>
      <c r="O738" s="3" t="str">
        <f aca="false">IF(ISNUMBER(M738),N738/M738-1,"")</f>
        <v/>
      </c>
      <c r="P738" s="13" t="n">
        <f aca="false">VLOOKUP(N738,Parámetros!$A$13:$C$16,3,TRUE())</f>
        <v>37</v>
      </c>
      <c r="Q738" s="13" t="n">
        <f aca="false">IF(N738&gt;=Parámetros!$B$7,Parámetros!$B$8,0)</f>
        <v>0</v>
      </c>
      <c r="R738" s="13" t="n">
        <f aca="false">N738*(1-F738)-P738-Q738</f>
        <v>136.4</v>
      </c>
      <c r="S738" s="13" t="n">
        <f aca="false">R738-E738</f>
        <v>0.400000000000006</v>
      </c>
    </row>
    <row r="739" customFormat="false" ht="15" hidden="false" customHeight="false" outlineLevel="0" collapsed="false">
      <c r="A739" s="8" t="s">
        <v>7849</v>
      </c>
      <c r="B739" s="10" t="str">
        <f aca="false">'Layout Mercado Libre'!C739</f>
        <v>Condones Sico Safety 3 Piezas</v>
      </c>
      <c r="C739" s="10" t="str">
        <f aca="false">IFERROR(LEFT('Layout Mercado Libre'!E739,FIND(" &gt; ",'Layout Mercado Libre'!E739)-1),"")</f>
        <v>Salud y Equipamiento Médico</v>
      </c>
      <c r="D739" s="12" t="n">
        <v>52.35</v>
      </c>
      <c r="E739" s="13" t="n">
        <f aca="false">D739+Parámetros!$B$5</f>
        <v>56.35</v>
      </c>
      <c r="F739" s="3" t="n">
        <f aca="false">IF(C739="",Parámetros!$B$9,IFERROR(VLOOKUP(C739,Parámetros!$A$20:$B$23,2,FALSE()),Parámetros!$B$9))</f>
        <v>0.14</v>
      </c>
      <c r="G739" s="13" t="n">
        <f aca="false">ROUNDUP((E739+Parámetros!$C$13)/(1-F739),0)</f>
        <v>95</v>
      </c>
      <c r="H739" s="13" t="n">
        <f aca="false">ROUNDUP((E739+Parámetros!$C$14)/(1-F739),0)</f>
        <v>101</v>
      </c>
      <c r="I739" s="13" t="n">
        <f aca="false">ROUNDUP((E739+Parámetros!$C$15)/(1-F739),0)</f>
        <v>109</v>
      </c>
      <c r="J739" s="13" t="n">
        <f aca="false">MAX(ROUNDUP((E739+Parámetros!$B$8)/(1-F739),0),Parámetros!$B$7)</f>
        <v>299</v>
      </c>
      <c r="K739" s="13" t="n">
        <f aca="false">IF(G739&lt;Parámetros!$B$13,G739,IF(H739&lt;Parámetros!$B$14,H739,IF(I739&lt;Parámetros!$B$15,I739,J739)))</f>
        <v>95</v>
      </c>
      <c r="L739" s="12"/>
      <c r="M739" s="12"/>
      <c r="N739" s="13" t="n">
        <f aca="false">IF(AND(ISNUMBER(M739),M739-Parámetros!$B$6&gt;=K739),M739-Parámetros!$B$6,K739)</f>
        <v>95</v>
      </c>
      <c r="O739" s="3" t="str">
        <f aca="false">IF(ISNUMBER(M739),N739/M739-1,"")</f>
        <v/>
      </c>
      <c r="P739" s="13" t="n">
        <f aca="false">VLOOKUP(N739,Parámetros!$A$13:$C$16,3,TRUE())</f>
        <v>25</v>
      </c>
      <c r="Q739" s="13" t="n">
        <f aca="false">IF(N739&gt;=Parámetros!$B$7,Parámetros!$B$8,0)</f>
        <v>0</v>
      </c>
      <c r="R739" s="13" t="n">
        <f aca="false">N739*(1-F739)-P739-Q739</f>
        <v>56.7</v>
      </c>
      <c r="S739" s="13" t="n">
        <f aca="false">R739-E739</f>
        <v>0.350000000000001</v>
      </c>
    </row>
    <row r="740" customFormat="false" ht="15" hidden="false" customHeight="false" outlineLevel="0" collapsed="false">
      <c r="A740" s="8" t="s">
        <v>7859</v>
      </c>
      <c r="B740" s="10" t="str">
        <f aca="false">'Layout Mercado Libre'!C740</f>
        <v>Ensure Advance Sabor Café 237 ml</v>
      </c>
      <c r="C740" s="10" t="str">
        <f aca="false">IFERROR(LEFT('Layout Mercado Libre'!E740,FIND(" &gt; ",'Layout Mercado Libre'!E740)-1),"")</f>
        <v>Salud y Equipamiento Médico</v>
      </c>
      <c r="D740" s="12" t="n">
        <v>44.54</v>
      </c>
      <c r="E740" s="13" t="n">
        <f aca="false">D740+Parámetros!$B$5</f>
        <v>48.54</v>
      </c>
      <c r="F740" s="3" t="n">
        <f aca="false">IF(C740="",Parámetros!$B$9,IFERROR(VLOOKUP(C740,Parámetros!$A$20:$B$23,2,FALSE()),Parámetros!$B$9))</f>
        <v>0.14</v>
      </c>
      <c r="G740" s="13" t="n">
        <f aca="false">ROUNDUP((E740+Parámetros!$C$13)/(1-F740),0)</f>
        <v>86</v>
      </c>
      <c r="H740" s="13" t="n">
        <f aca="false">ROUNDUP((E740+Parámetros!$C$14)/(1-F740),0)</f>
        <v>92</v>
      </c>
      <c r="I740" s="13" t="n">
        <f aca="false">ROUNDUP((E740+Parámetros!$C$15)/(1-F740),0)</f>
        <v>100</v>
      </c>
      <c r="J740" s="13" t="n">
        <f aca="false">MAX(ROUNDUP((E740+Parámetros!$B$8)/(1-F740),0),Parámetros!$B$7)</f>
        <v>299</v>
      </c>
      <c r="K740" s="13" t="n">
        <f aca="false">IF(G740&lt;Parámetros!$B$13,G740,IF(H740&lt;Parámetros!$B$14,H740,IF(I740&lt;Parámetros!$B$15,I740,J740)))</f>
        <v>86</v>
      </c>
      <c r="L740" s="12"/>
      <c r="M740" s="12"/>
      <c r="N740" s="13" t="n">
        <f aca="false">IF(AND(ISNUMBER(M740),M740-Parámetros!$B$6&gt;=K740),M740-Parámetros!$B$6,K740)</f>
        <v>86</v>
      </c>
      <c r="O740" s="3" t="str">
        <f aca="false">IF(ISNUMBER(M740),N740/M740-1,"")</f>
        <v/>
      </c>
      <c r="P740" s="13" t="n">
        <f aca="false">VLOOKUP(N740,Parámetros!$A$13:$C$16,3,TRUE())</f>
        <v>25</v>
      </c>
      <c r="Q740" s="13" t="n">
        <f aca="false">IF(N740&gt;=Parámetros!$B$7,Parámetros!$B$8,0)</f>
        <v>0</v>
      </c>
      <c r="R740" s="13" t="n">
        <f aca="false">N740*(1-F740)-P740-Q740</f>
        <v>48.96</v>
      </c>
      <c r="S740" s="13" t="n">
        <f aca="false">R740-E740</f>
        <v>0.419999999999995</v>
      </c>
    </row>
    <row r="741" customFormat="false" ht="15" hidden="false" customHeight="false" outlineLevel="0" collapsed="false">
      <c r="A741" s="8" t="s">
        <v>7867</v>
      </c>
      <c r="B741" s="10" t="str">
        <f aca="false">'Layout Mercado Libre'!C741</f>
        <v>Crema Hidratante Nivea Creme Tarro 100 ml</v>
      </c>
      <c r="C741" s="10" t="str">
        <f aca="false">IFERROR(LEFT('Layout Mercado Libre'!E741,FIND(" &gt; ",'Layout Mercado Libre'!E741)-1),"")</f>
        <v>Belleza y Cuidado Personal</v>
      </c>
      <c r="D741" s="12" t="n">
        <v>52.3667</v>
      </c>
      <c r="E741" s="13" t="n">
        <f aca="false">D741+Parámetros!$B$5</f>
        <v>56.3667</v>
      </c>
      <c r="F741" s="3" t="n">
        <f aca="false">IF(C741="",Parámetros!$B$9,IFERROR(VLOOKUP(C741,Parámetros!$A$20:$B$23,2,FALSE()),Parámetros!$B$9))</f>
        <v>0.14</v>
      </c>
      <c r="G741" s="13" t="n">
        <f aca="false">ROUNDUP((E741+Parámetros!$C$13)/(1-F741),0)</f>
        <v>95</v>
      </c>
      <c r="H741" s="13" t="n">
        <f aca="false">ROUNDUP((E741+Parámetros!$C$14)/(1-F741),0)</f>
        <v>101</v>
      </c>
      <c r="I741" s="13" t="n">
        <f aca="false">ROUNDUP((E741+Parámetros!$C$15)/(1-F741),0)</f>
        <v>109</v>
      </c>
      <c r="J741" s="13" t="n">
        <f aca="false">MAX(ROUNDUP((E741+Parámetros!$B$8)/(1-F741),0),Parámetros!$B$7)</f>
        <v>299</v>
      </c>
      <c r="K741" s="13" t="n">
        <f aca="false">IF(G741&lt;Parámetros!$B$13,G741,IF(H741&lt;Parámetros!$B$14,H741,IF(I741&lt;Parámetros!$B$15,I741,J741)))</f>
        <v>95</v>
      </c>
      <c r="L741" s="12"/>
      <c r="M741" s="12"/>
      <c r="N741" s="13" t="n">
        <f aca="false">IF(AND(ISNUMBER(M741),M741-Parámetros!$B$6&gt;=K741),M741-Parámetros!$B$6,K741)</f>
        <v>95</v>
      </c>
      <c r="O741" s="3" t="str">
        <f aca="false">IF(ISNUMBER(M741),N741/M741-1,"")</f>
        <v/>
      </c>
      <c r="P741" s="13" t="n">
        <f aca="false">VLOOKUP(N741,Parámetros!$A$13:$C$16,3,TRUE())</f>
        <v>25</v>
      </c>
      <c r="Q741" s="13" t="n">
        <f aca="false">IF(N741&gt;=Parámetros!$B$7,Parámetros!$B$8,0)</f>
        <v>0</v>
      </c>
      <c r="R741" s="13" t="n">
        <f aca="false">N741*(1-F741)-P741-Q741</f>
        <v>56.7</v>
      </c>
      <c r="S741" s="13" t="n">
        <f aca="false">R741-E741</f>
        <v>0.333300000000001</v>
      </c>
    </row>
    <row r="742" customFormat="false" ht="15" hidden="false" customHeight="false" outlineLevel="0" collapsed="false">
      <c r="A742" s="8" t="s">
        <v>7876</v>
      </c>
      <c r="B742" s="10" t="str">
        <f aca="false">'Layout Mercado Libre'!C742</f>
        <v>Jardianz Empagliflozina 25 mg 30 Tabletas</v>
      </c>
      <c r="C742" s="10" t="str">
        <f aca="false">IFERROR(LEFT('Layout Mercado Libre'!E742,FIND(" &gt; ",'Layout Mercado Libre'!E742)-1),"")</f>
        <v>Salud y Equipamiento Médico</v>
      </c>
      <c r="D742" s="12" t="n">
        <v>1580.1</v>
      </c>
      <c r="E742" s="13" t="n">
        <f aca="false">D742+Parámetros!$B$5</f>
        <v>1584.1</v>
      </c>
      <c r="F742" s="3" t="n">
        <f aca="false">IF(C742="",Parámetros!$B$9,IFERROR(VLOOKUP(C742,Parámetros!$A$20:$B$23,2,FALSE()),Parámetros!$B$9))</f>
        <v>0.14</v>
      </c>
      <c r="G742" s="13" t="n">
        <f aca="false">ROUNDUP((E742+Parámetros!$C$13)/(1-F742),0)</f>
        <v>1872</v>
      </c>
      <c r="H742" s="13" t="n">
        <f aca="false">ROUNDUP((E742+Parámetros!$C$14)/(1-F742),0)</f>
        <v>1877</v>
      </c>
      <c r="I742" s="13" t="n">
        <f aca="false">ROUNDUP((E742+Parámetros!$C$15)/(1-F742),0)</f>
        <v>1885</v>
      </c>
      <c r="J742" s="13" t="n">
        <f aca="false">MAX(ROUNDUP((E742+Parámetros!$B$8)/(1-F742),0),Parámetros!$B$7)</f>
        <v>1842</v>
      </c>
      <c r="K742" s="13" t="n">
        <f aca="false">IF(G742&lt;Parámetros!$B$13,G742,IF(H742&lt;Parámetros!$B$14,H742,IF(I742&lt;Parámetros!$B$15,I742,J742)))</f>
        <v>1842</v>
      </c>
      <c r="L742" s="12"/>
      <c r="M742" s="12"/>
      <c r="N742" s="13" t="n">
        <f aca="false">IF(AND(ISNUMBER(M742),M742-Parámetros!$B$6&gt;=K742),M742-Parámetros!$B$6,K742)</f>
        <v>1842</v>
      </c>
      <c r="O742" s="3" t="str">
        <f aca="false">IF(ISNUMBER(M742),N742/M742-1,"")</f>
        <v/>
      </c>
      <c r="P742" s="13" t="n">
        <f aca="false">VLOOKUP(N742,Parámetros!$A$13:$C$16,3,TRUE())</f>
        <v>0</v>
      </c>
      <c r="Q742" s="13" t="n">
        <f aca="false">IF(N742&gt;=Parámetros!$B$7,Parámetros!$B$8,0)</f>
        <v>0</v>
      </c>
      <c r="R742" s="13" t="n">
        <f aca="false">N742*(1-F742)-P742-Q742</f>
        <v>1584.12</v>
      </c>
      <c r="S742" s="13" t="n">
        <f aca="false">R742-E742</f>
        <v>0.0199999999999818</v>
      </c>
    </row>
    <row r="743" customFormat="false" ht="15" hidden="false" customHeight="false" outlineLevel="0" collapsed="false">
      <c r="A743" s="8" t="s">
        <v>7886</v>
      </c>
      <c r="B743" s="10" t="str">
        <f aca="false">'Layout Mercado Libre'!C743</f>
        <v>Condones Prudence Clásico Lubricados 3 Piezas</v>
      </c>
      <c r="C743" s="10" t="str">
        <f aca="false">IFERROR(LEFT('Layout Mercado Libre'!E743,FIND(" &gt; ",'Layout Mercado Libre'!E743)-1),"")</f>
        <v>Salud y Equipamiento Médico</v>
      </c>
      <c r="D743" s="12" t="n">
        <v>29.09</v>
      </c>
      <c r="E743" s="13" t="n">
        <f aca="false">D743+Parámetros!$B$5</f>
        <v>33.09</v>
      </c>
      <c r="F743" s="3" t="n">
        <f aca="false">IF(C743="",Parámetros!$B$9,IFERROR(VLOOKUP(C743,Parámetros!$A$20:$B$23,2,FALSE()),Parámetros!$B$9))</f>
        <v>0.14</v>
      </c>
      <c r="G743" s="13" t="n">
        <f aca="false">ROUNDUP((E743+Parámetros!$C$13)/(1-F743),0)</f>
        <v>68</v>
      </c>
      <c r="H743" s="13" t="n">
        <f aca="false">ROUNDUP((E743+Parámetros!$C$14)/(1-F743),0)</f>
        <v>74</v>
      </c>
      <c r="I743" s="13" t="n">
        <f aca="false">ROUNDUP((E743+Parámetros!$C$15)/(1-F743),0)</f>
        <v>82</v>
      </c>
      <c r="J743" s="13" t="n">
        <f aca="false">MAX(ROUNDUP((E743+Parámetros!$B$8)/(1-F743),0),Parámetros!$B$7)</f>
        <v>299</v>
      </c>
      <c r="K743" s="13" t="n">
        <f aca="false">IF(G743&lt;Parámetros!$B$13,G743,IF(H743&lt;Parámetros!$B$14,H743,IF(I743&lt;Parámetros!$B$15,I743,J743)))</f>
        <v>68</v>
      </c>
      <c r="L743" s="12"/>
      <c r="M743" s="12"/>
      <c r="N743" s="13" t="n">
        <f aca="false">IF(AND(ISNUMBER(M743),M743-Parámetros!$B$6&gt;=K743),M743-Parámetros!$B$6,K743)</f>
        <v>68</v>
      </c>
      <c r="O743" s="3" t="str">
        <f aca="false">IF(ISNUMBER(M743),N743/M743-1,"")</f>
        <v/>
      </c>
      <c r="P743" s="13" t="n">
        <f aca="false">VLOOKUP(N743,Parámetros!$A$13:$C$16,3,TRUE())</f>
        <v>25</v>
      </c>
      <c r="Q743" s="13" t="n">
        <f aca="false">IF(N743&gt;=Parámetros!$B$7,Parámetros!$B$8,0)</f>
        <v>0</v>
      </c>
      <c r="R743" s="13" t="n">
        <f aca="false">N743*(1-F743)-P743-Q743</f>
        <v>33.48</v>
      </c>
      <c r="S743" s="13" t="n">
        <f aca="false">R743-E743</f>
        <v>0.389999999999993</v>
      </c>
    </row>
    <row r="744" customFormat="false" ht="15" hidden="false" customHeight="false" outlineLevel="0" collapsed="false">
      <c r="A744" s="8" t="s">
        <v>7893</v>
      </c>
      <c r="B744" s="10" t="str">
        <f aca="false">'Layout Mercado Libre'!C744</f>
        <v>Meteospasmyl Alverina Simeticona 60/300 mg 20 Cápsulas</v>
      </c>
      <c r="C744" s="10" t="str">
        <f aca="false">IFERROR(LEFT('Layout Mercado Libre'!E744,FIND(" &gt; ",'Layout Mercado Libre'!E744)-1),"")</f>
        <v>Salud y Equipamiento Médico</v>
      </c>
      <c r="D744" s="12" t="n">
        <v>567.54</v>
      </c>
      <c r="E744" s="13" t="n">
        <f aca="false">D744+Parámetros!$B$5</f>
        <v>571.54</v>
      </c>
      <c r="F744" s="3" t="n">
        <f aca="false">IF(C744="",Parámetros!$B$9,IFERROR(VLOOKUP(C744,Parámetros!$A$20:$B$23,2,FALSE()),Parámetros!$B$9))</f>
        <v>0.14</v>
      </c>
      <c r="G744" s="13" t="n">
        <f aca="false">ROUNDUP((E744+Parámetros!$C$13)/(1-F744),0)</f>
        <v>694</v>
      </c>
      <c r="H744" s="13" t="n">
        <f aca="false">ROUNDUP((E744+Parámetros!$C$14)/(1-F744),0)</f>
        <v>700</v>
      </c>
      <c r="I744" s="13" t="n">
        <f aca="false">ROUNDUP((E744+Parámetros!$C$15)/(1-F744),0)</f>
        <v>708</v>
      </c>
      <c r="J744" s="13" t="n">
        <f aca="false">MAX(ROUNDUP((E744+Parámetros!$B$8)/(1-F744),0),Parámetros!$B$7)</f>
        <v>665</v>
      </c>
      <c r="K744" s="13" t="n">
        <f aca="false">IF(G744&lt;Parámetros!$B$13,G744,IF(H744&lt;Parámetros!$B$14,H744,IF(I744&lt;Parámetros!$B$15,I744,J744)))</f>
        <v>665</v>
      </c>
      <c r="L744" s="12"/>
      <c r="M744" s="12"/>
      <c r="N744" s="13" t="n">
        <f aca="false">IF(AND(ISNUMBER(M744),M744-Parámetros!$B$6&gt;=K744),M744-Parámetros!$B$6,K744)</f>
        <v>665</v>
      </c>
      <c r="O744" s="3" t="str">
        <f aca="false">IF(ISNUMBER(M744),N744/M744-1,"")</f>
        <v/>
      </c>
      <c r="P744" s="13" t="n">
        <f aca="false">VLOOKUP(N744,Parámetros!$A$13:$C$16,3,TRUE())</f>
        <v>0</v>
      </c>
      <c r="Q744" s="13" t="n">
        <f aca="false">IF(N744&gt;=Parámetros!$B$7,Parámetros!$B$8,0)</f>
        <v>0</v>
      </c>
      <c r="R744" s="13" t="n">
        <f aca="false">N744*(1-F744)-P744-Q744</f>
        <v>571.9</v>
      </c>
      <c r="S744" s="13" t="n">
        <f aca="false">R744-E744</f>
        <v>0.360000000000014</v>
      </c>
    </row>
    <row r="745" customFormat="false" ht="15" hidden="false" customHeight="false" outlineLevel="0" collapsed="false">
      <c r="A745" s="8" t="s">
        <v>7903</v>
      </c>
      <c r="B745" s="10" t="str">
        <f aca="false">'Layout Mercado Libre'!C745</f>
        <v>Tribedoce Vitaminas B1 B6 B12 100/5/50 30 Tabletas</v>
      </c>
      <c r="C745" s="10" t="str">
        <f aca="false">IFERROR(LEFT('Layout Mercado Libre'!E745,FIND(" &gt; ",'Layout Mercado Libre'!E745)-1),"")</f>
        <v>Salud y Equipamiento Médico</v>
      </c>
      <c r="D745" s="12" t="n">
        <v>16.14</v>
      </c>
      <c r="E745" s="13" t="n">
        <f aca="false">D745+Parámetros!$B$5</f>
        <v>20.14</v>
      </c>
      <c r="F745" s="3" t="n">
        <f aca="false">IF(C745="",Parámetros!$B$9,IFERROR(VLOOKUP(C745,Parámetros!$A$20:$B$23,2,FALSE()),Parámetros!$B$9))</f>
        <v>0.14</v>
      </c>
      <c r="G745" s="13" t="n">
        <f aca="false">ROUNDUP((E745+Parámetros!$C$13)/(1-F745),0)</f>
        <v>53</v>
      </c>
      <c r="H745" s="13" t="n">
        <f aca="false">ROUNDUP((E745+Parámetros!$C$14)/(1-F745),0)</f>
        <v>59</v>
      </c>
      <c r="I745" s="13" t="n">
        <f aca="false">ROUNDUP((E745+Parámetros!$C$15)/(1-F745),0)</f>
        <v>67</v>
      </c>
      <c r="J745" s="13" t="n">
        <f aca="false">MAX(ROUNDUP((E745+Parámetros!$B$8)/(1-F745),0),Parámetros!$B$7)</f>
        <v>299</v>
      </c>
      <c r="K745" s="13" t="n">
        <f aca="false">IF(G745&lt;Parámetros!$B$13,G745,IF(H745&lt;Parámetros!$B$14,H745,IF(I745&lt;Parámetros!$B$15,I745,J745)))</f>
        <v>53</v>
      </c>
      <c r="L745" s="12"/>
      <c r="M745" s="12"/>
      <c r="N745" s="13" t="n">
        <f aca="false">IF(AND(ISNUMBER(M745),M745-Parámetros!$B$6&gt;=K745),M745-Parámetros!$B$6,K745)</f>
        <v>53</v>
      </c>
      <c r="O745" s="3" t="str">
        <f aca="false">IF(ISNUMBER(M745),N745/M745-1,"")</f>
        <v/>
      </c>
      <c r="P745" s="13" t="n">
        <f aca="false">VLOOKUP(N745,Parámetros!$A$13:$C$16,3,TRUE())</f>
        <v>25</v>
      </c>
      <c r="Q745" s="13" t="n">
        <f aca="false">IF(N745&gt;=Parámetros!$B$7,Parámetros!$B$8,0)</f>
        <v>0</v>
      </c>
      <c r="R745" s="13" t="n">
        <f aca="false">N745*(1-F745)-P745-Q745</f>
        <v>20.58</v>
      </c>
      <c r="S745" s="13" t="n">
        <f aca="false">R745-E745</f>
        <v>0.439999999999998</v>
      </c>
    </row>
    <row r="746" customFormat="false" ht="15" hidden="false" customHeight="false" outlineLevel="0" collapsed="false">
      <c r="A746" s="8" t="s">
        <v>7912</v>
      </c>
      <c r="B746" s="10" t="str">
        <f aca="false">'Layout Mercado Libre'!C746</f>
        <v>Denvar Cefixima 400 mg 6 Cápsulas</v>
      </c>
      <c r="C746" s="10" t="str">
        <f aca="false">IFERROR(LEFT('Layout Mercado Libre'!E746,FIND(" &gt; ",'Layout Mercado Libre'!E746)-1),"")</f>
        <v>Salud y Equipamiento Médico</v>
      </c>
      <c r="D746" s="12" t="n">
        <v>680.86</v>
      </c>
      <c r="E746" s="13" t="n">
        <f aca="false">D746+Parámetros!$B$5</f>
        <v>684.86</v>
      </c>
      <c r="F746" s="3" t="n">
        <f aca="false">IF(C746="",Parámetros!$B$9,IFERROR(VLOOKUP(C746,Parámetros!$A$20:$B$23,2,FALSE()),Parámetros!$B$9))</f>
        <v>0.14</v>
      </c>
      <c r="G746" s="13" t="n">
        <f aca="false">ROUNDUP((E746+Parámetros!$C$13)/(1-F746),0)</f>
        <v>826</v>
      </c>
      <c r="H746" s="13" t="n">
        <f aca="false">ROUNDUP((E746+Parámetros!$C$14)/(1-F746),0)</f>
        <v>832</v>
      </c>
      <c r="I746" s="13" t="n">
        <f aca="false">ROUNDUP((E746+Parámetros!$C$15)/(1-F746),0)</f>
        <v>840</v>
      </c>
      <c r="J746" s="13" t="n">
        <f aca="false">MAX(ROUNDUP((E746+Parámetros!$B$8)/(1-F746),0),Parámetros!$B$7)</f>
        <v>797</v>
      </c>
      <c r="K746" s="13" t="n">
        <f aca="false">IF(G746&lt;Parámetros!$B$13,G746,IF(H746&lt;Parámetros!$B$14,H746,IF(I746&lt;Parámetros!$B$15,I746,J746)))</f>
        <v>797</v>
      </c>
      <c r="L746" s="12"/>
      <c r="M746" s="12"/>
      <c r="N746" s="13" t="n">
        <f aca="false">IF(AND(ISNUMBER(M746),M746-Parámetros!$B$6&gt;=K746),M746-Parámetros!$B$6,K746)</f>
        <v>797</v>
      </c>
      <c r="O746" s="3" t="str">
        <f aca="false">IF(ISNUMBER(M746),N746/M746-1,"")</f>
        <v/>
      </c>
      <c r="P746" s="13" t="n">
        <f aca="false">VLOOKUP(N746,Parámetros!$A$13:$C$16,3,TRUE())</f>
        <v>0</v>
      </c>
      <c r="Q746" s="13" t="n">
        <f aca="false">IF(N746&gt;=Parámetros!$B$7,Parámetros!$B$8,0)</f>
        <v>0</v>
      </c>
      <c r="R746" s="13" t="n">
        <f aca="false">N746*(1-F746)-P746-Q746</f>
        <v>685.42</v>
      </c>
      <c r="S746" s="13" t="n">
        <f aca="false">R746-E746</f>
        <v>0.559999999999945</v>
      </c>
    </row>
    <row r="747" customFormat="false" ht="15" hidden="false" customHeight="false" outlineLevel="0" collapsed="false">
      <c r="A747" s="8" t="s">
        <v>7921</v>
      </c>
      <c r="B747" s="10" t="str">
        <f aca="false">'Layout Mercado Libre'!C747</f>
        <v>Rastrillos Bic Comfort 3 Advance Piel Normal 12 Piezas</v>
      </c>
      <c r="C747" s="10" t="str">
        <f aca="false">IFERROR(LEFT('Layout Mercado Libre'!E747,FIND(" &gt; ",'Layout Mercado Libre'!E747)-1),"")</f>
        <v>Belleza y Cuidado Personal</v>
      </c>
      <c r="D747" s="12" t="n">
        <v>146.21</v>
      </c>
      <c r="E747" s="13" t="n">
        <f aca="false">D747+Parámetros!$B$5</f>
        <v>150.21</v>
      </c>
      <c r="F747" s="3" t="n">
        <f aca="false">IF(C747="",Parámetros!$B$9,IFERROR(VLOOKUP(C747,Parámetros!$A$20:$B$23,2,FALSE()),Parámetros!$B$9))</f>
        <v>0.14</v>
      </c>
      <c r="G747" s="13" t="n">
        <f aca="false">ROUNDUP((E747+Parámetros!$C$13)/(1-F747),0)</f>
        <v>204</v>
      </c>
      <c r="H747" s="13" t="n">
        <f aca="false">ROUNDUP((E747+Parámetros!$C$14)/(1-F747),0)</f>
        <v>210</v>
      </c>
      <c r="I747" s="13" t="n">
        <f aca="false">ROUNDUP((E747+Parámetros!$C$15)/(1-F747),0)</f>
        <v>218</v>
      </c>
      <c r="J747" s="13" t="n">
        <f aca="false">MAX(ROUNDUP((E747+Parámetros!$B$8)/(1-F747),0),Parámetros!$B$7)</f>
        <v>299</v>
      </c>
      <c r="K747" s="13" t="n">
        <f aca="false">IF(G747&lt;Parámetros!$B$13,G747,IF(H747&lt;Parámetros!$B$14,H747,IF(I747&lt;Parámetros!$B$15,I747,J747)))</f>
        <v>218</v>
      </c>
      <c r="L747" s="12"/>
      <c r="M747" s="12"/>
      <c r="N747" s="13" t="n">
        <f aca="false">IF(AND(ISNUMBER(M747),M747-Parámetros!$B$6&gt;=K747),M747-Parámetros!$B$6,K747)</f>
        <v>218</v>
      </c>
      <c r="O747" s="3" t="str">
        <f aca="false">IF(ISNUMBER(M747),N747/M747-1,"")</f>
        <v/>
      </c>
      <c r="P747" s="13" t="n">
        <f aca="false">VLOOKUP(N747,Parámetros!$A$13:$C$16,3,TRUE())</f>
        <v>37</v>
      </c>
      <c r="Q747" s="13" t="n">
        <f aca="false">IF(N747&gt;=Parámetros!$B$7,Parámetros!$B$8,0)</f>
        <v>0</v>
      </c>
      <c r="R747" s="13" t="n">
        <f aca="false">N747*(1-F747)-P747-Q747</f>
        <v>150.48</v>
      </c>
      <c r="S747" s="13" t="n">
        <f aca="false">R747-E747</f>
        <v>0.269999999999982</v>
      </c>
    </row>
    <row r="748" customFormat="false" ht="15" hidden="false" customHeight="false" outlineLevel="0" collapsed="false">
      <c r="A748" s="8" t="s">
        <v>7932</v>
      </c>
      <c r="B748" s="10" t="str">
        <f aca="false">'Layout Mercado Libre'!C748</f>
        <v>Tabcin 500 mg Antigripal 60 Tabletas Efervescentes</v>
      </c>
      <c r="C748" s="10" t="str">
        <f aca="false">IFERROR(LEFT('Layout Mercado Libre'!E748,FIND(" &gt; ",'Layout Mercado Libre'!E748)-1),"")</f>
        <v>Salud y Equipamiento Médico</v>
      </c>
      <c r="D748" s="12" t="n">
        <v>201.66</v>
      </c>
      <c r="E748" s="13" t="n">
        <f aca="false">D748+Parámetros!$B$5</f>
        <v>205.66</v>
      </c>
      <c r="F748" s="3" t="n">
        <f aca="false">IF(C748="",Parámetros!$B$9,IFERROR(VLOOKUP(C748,Parámetros!$A$20:$B$23,2,FALSE()),Parámetros!$B$9))</f>
        <v>0.14</v>
      </c>
      <c r="G748" s="13" t="n">
        <f aca="false">ROUNDUP((E748+Parámetros!$C$13)/(1-F748),0)</f>
        <v>269</v>
      </c>
      <c r="H748" s="13" t="n">
        <f aca="false">ROUNDUP((E748+Parámetros!$C$14)/(1-F748),0)</f>
        <v>275</v>
      </c>
      <c r="I748" s="13" t="n">
        <f aca="false">ROUNDUP((E748+Parámetros!$C$15)/(1-F748),0)</f>
        <v>283</v>
      </c>
      <c r="J748" s="13" t="n">
        <f aca="false">MAX(ROUNDUP((E748+Parámetros!$B$8)/(1-F748),0),Parámetros!$B$7)</f>
        <v>299</v>
      </c>
      <c r="K748" s="13" t="n">
        <f aca="false">IF(G748&lt;Parámetros!$B$13,G748,IF(H748&lt;Parámetros!$B$14,H748,IF(I748&lt;Parámetros!$B$15,I748,J748)))</f>
        <v>283</v>
      </c>
      <c r="L748" s="12"/>
      <c r="M748" s="12"/>
      <c r="N748" s="13" t="n">
        <f aca="false">IF(AND(ISNUMBER(M748),M748-Parámetros!$B$6&gt;=K748),M748-Parámetros!$B$6,K748)</f>
        <v>283</v>
      </c>
      <c r="O748" s="3" t="str">
        <f aca="false">IF(ISNUMBER(M748),N748/M748-1,"")</f>
        <v/>
      </c>
      <c r="P748" s="13" t="n">
        <f aca="false">VLOOKUP(N748,Parámetros!$A$13:$C$16,3,TRUE())</f>
        <v>37</v>
      </c>
      <c r="Q748" s="13" t="n">
        <f aca="false">IF(N748&gt;=Parámetros!$B$7,Parámetros!$B$8,0)</f>
        <v>0</v>
      </c>
      <c r="R748" s="13" t="n">
        <f aca="false">N748*(1-F748)-P748-Q748</f>
        <v>206.38</v>
      </c>
      <c r="S748" s="13" t="n">
        <f aca="false">R748-E748</f>
        <v>0.719999999999999</v>
      </c>
    </row>
    <row r="749" customFormat="false" ht="15" hidden="false" customHeight="false" outlineLevel="0" collapsed="false">
      <c r="A749" s="8" t="s">
        <v>7943</v>
      </c>
      <c r="B749" s="10" t="str">
        <f aca="false">'Layout Mercado Libre'!C749</f>
        <v>Dolac Sublingual Ketorolaco 30 mg 4 Tabletas</v>
      </c>
      <c r="C749" s="10" t="str">
        <f aca="false">IFERROR(LEFT('Layout Mercado Libre'!E749,FIND(" &gt; ",'Layout Mercado Libre'!E749)-1),"")</f>
        <v>Salud y Equipamiento Médico</v>
      </c>
      <c r="D749" s="12" t="n">
        <v>105.5</v>
      </c>
      <c r="E749" s="13" t="n">
        <f aca="false">D749+Parámetros!$B$5</f>
        <v>109.5</v>
      </c>
      <c r="F749" s="3" t="n">
        <f aca="false">IF(C749="",Parámetros!$B$9,IFERROR(VLOOKUP(C749,Parámetros!$A$20:$B$23,2,FALSE()),Parámetros!$B$9))</f>
        <v>0.14</v>
      </c>
      <c r="G749" s="13" t="n">
        <f aca="false">ROUNDUP((E749+Parámetros!$C$13)/(1-F749),0)</f>
        <v>157</v>
      </c>
      <c r="H749" s="13" t="n">
        <f aca="false">ROUNDUP((E749+Parámetros!$C$14)/(1-F749),0)</f>
        <v>163</v>
      </c>
      <c r="I749" s="13" t="n">
        <f aca="false">ROUNDUP((E749+Parámetros!$C$15)/(1-F749),0)</f>
        <v>171</v>
      </c>
      <c r="J749" s="13" t="n">
        <f aca="false">MAX(ROUNDUP((E749+Parámetros!$B$8)/(1-F749),0),Parámetros!$B$7)</f>
        <v>299</v>
      </c>
      <c r="K749" s="13" t="n">
        <f aca="false">IF(G749&lt;Parámetros!$B$13,G749,IF(H749&lt;Parámetros!$B$14,H749,IF(I749&lt;Parámetros!$B$15,I749,J749)))</f>
        <v>171</v>
      </c>
      <c r="L749" s="12"/>
      <c r="M749" s="12"/>
      <c r="N749" s="13" t="n">
        <f aca="false">IF(AND(ISNUMBER(M749),M749-Parámetros!$B$6&gt;=K749),M749-Parámetros!$B$6,K749)</f>
        <v>171</v>
      </c>
      <c r="O749" s="3" t="str">
        <f aca="false">IF(ISNUMBER(M749),N749/M749-1,"")</f>
        <v/>
      </c>
      <c r="P749" s="13" t="n">
        <f aca="false">VLOOKUP(N749,Parámetros!$A$13:$C$16,3,TRUE())</f>
        <v>37</v>
      </c>
      <c r="Q749" s="13" t="n">
        <f aca="false">IF(N749&gt;=Parámetros!$B$7,Parámetros!$B$8,0)</f>
        <v>0</v>
      </c>
      <c r="R749" s="13" t="n">
        <f aca="false">N749*(1-F749)-P749-Q749</f>
        <v>110.06</v>
      </c>
      <c r="S749" s="13" t="n">
        <f aca="false">R749-E749</f>
        <v>0.560000000000002</v>
      </c>
    </row>
    <row r="750" customFormat="false" ht="15" hidden="false" customHeight="false" outlineLevel="0" collapsed="false">
      <c r="A750" s="8" t="s">
        <v>7951</v>
      </c>
      <c r="B750" s="10" t="str">
        <f aca="false">'Layout Mercado Libre'!C750</f>
        <v>Amoxil Amoxicilina Suspensión 250 mg/5 ml 75 ml</v>
      </c>
      <c r="C750" s="10" t="str">
        <f aca="false">IFERROR(LEFT('Layout Mercado Libre'!E750,FIND(" &gt; ",'Layout Mercado Libre'!E750)-1),"")</f>
        <v>Salud y Equipamiento Médico</v>
      </c>
      <c r="D750" s="12" t="n">
        <v>154.85</v>
      </c>
      <c r="E750" s="13" t="n">
        <f aca="false">D750+Parámetros!$B$5</f>
        <v>158.85</v>
      </c>
      <c r="F750" s="3" t="n">
        <f aca="false">IF(C750="",Parámetros!$B$9,IFERROR(VLOOKUP(C750,Parámetros!$A$20:$B$23,2,FALSE()),Parámetros!$B$9))</f>
        <v>0.14</v>
      </c>
      <c r="G750" s="13" t="n">
        <f aca="false">ROUNDUP((E750+Parámetros!$C$13)/(1-F750),0)</f>
        <v>214</v>
      </c>
      <c r="H750" s="13" t="n">
        <f aca="false">ROUNDUP((E750+Parámetros!$C$14)/(1-F750),0)</f>
        <v>220</v>
      </c>
      <c r="I750" s="13" t="n">
        <f aca="false">ROUNDUP((E750+Parámetros!$C$15)/(1-F750),0)</f>
        <v>228</v>
      </c>
      <c r="J750" s="13" t="n">
        <f aca="false">MAX(ROUNDUP((E750+Parámetros!$B$8)/(1-F750),0),Parámetros!$B$7)</f>
        <v>299</v>
      </c>
      <c r="K750" s="13" t="n">
        <f aca="false">IF(G750&lt;Parámetros!$B$13,G750,IF(H750&lt;Parámetros!$B$14,H750,IF(I750&lt;Parámetros!$B$15,I750,J750)))</f>
        <v>228</v>
      </c>
      <c r="L750" s="12"/>
      <c r="M750" s="12"/>
      <c r="N750" s="13" t="n">
        <f aca="false">IF(AND(ISNUMBER(M750),M750-Parámetros!$B$6&gt;=K750),M750-Parámetros!$B$6,K750)</f>
        <v>228</v>
      </c>
      <c r="O750" s="3" t="str">
        <f aca="false">IF(ISNUMBER(M750),N750/M750-1,"")</f>
        <v/>
      </c>
      <c r="P750" s="13" t="n">
        <f aca="false">VLOOKUP(N750,Parámetros!$A$13:$C$16,3,TRUE())</f>
        <v>37</v>
      </c>
      <c r="Q750" s="13" t="n">
        <f aca="false">IF(N750&gt;=Parámetros!$B$7,Parámetros!$B$8,0)</f>
        <v>0</v>
      </c>
      <c r="R750" s="13" t="n">
        <f aca="false">N750*(1-F750)-P750-Q750</f>
        <v>159.08</v>
      </c>
      <c r="S750" s="13" t="n">
        <f aca="false">R750-E750</f>
        <v>0.22999999999999</v>
      </c>
    </row>
    <row r="751" customFormat="false" ht="15" hidden="false" customHeight="false" outlineLevel="0" collapsed="false">
      <c r="A751" s="8" t="s">
        <v>7960</v>
      </c>
      <c r="B751" s="10" t="str">
        <f aca="false">'Layout Mercado Libre'!C751</f>
        <v>Utrogestan Progesterona 200 mg 14 Cápsulas</v>
      </c>
      <c r="C751" s="10" t="str">
        <f aca="false">IFERROR(LEFT('Layout Mercado Libre'!E751,FIND(" &gt; ",'Layout Mercado Libre'!E751)-1),"")</f>
        <v>Salud y Equipamiento Médico</v>
      </c>
      <c r="D751" s="12" t="n">
        <v>478.05</v>
      </c>
      <c r="E751" s="13" t="n">
        <f aca="false">D751+Parámetros!$B$5</f>
        <v>482.05</v>
      </c>
      <c r="F751" s="3" t="n">
        <f aca="false">IF(C751="",Parámetros!$B$9,IFERROR(VLOOKUP(C751,Parámetros!$A$20:$B$23,2,FALSE()),Parámetros!$B$9))</f>
        <v>0.14</v>
      </c>
      <c r="G751" s="13" t="n">
        <f aca="false">ROUNDUP((E751+Parámetros!$C$13)/(1-F751),0)</f>
        <v>590</v>
      </c>
      <c r="H751" s="13" t="n">
        <f aca="false">ROUNDUP((E751+Parámetros!$C$14)/(1-F751),0)</f>
        <v>596</v>
      </c>
      <c r="I751" s="13" t="n">
        <f aca="false">ROUNDUP((E751+Parámetros!$C$15)/(1-F751),0)</f>
        <v>604</v>
      </c>
      <c r="J751" s="13" t="n">
        <f aca="false">MAX(ROUNDUP((E751+Parámetros!$B$8)/(1-F751),0),Parámetros!$B$7)</f>
        <v>561</v>
      </c>
      <c r="K751" s="13" t="n">
        <f aca="false">IF(G751&lt;Parámetros!$B$13,G751,IF(H751&lt;Parámetros!$B$14,H751,IF(I751&lt;Parámetros!$B$15,I751,J751)))</f>
        <v>561</v>
      </c>
      <c r="L751" s="12"/>
      <c r="M751" s="12"/>
      <c r="N751" s="13" t="n">
        <f aca="false">IF(AND(ISNUMBER(M751),M751-Parámetros!$B$6&gt;=K751),M751-Parámetros!$B$6,K751)</f>
        <v>561</v>
      </c>
      <c r="O751" s="3" t="str">
        <f aca="false">IF(ISNUMBER(M751),N751/M751-1,"")</f>
        <v/>
      </c>
      <c r="P751" s="13" t="n">
        <f aca="false">VLOOKUP(N751,Parámetros!$A$13:$C$16,3,TRUE())</f>
        <v>0</v>
      </c>
      <c r="Q751" s="13" t="n">
        <f aca="false">IF(N751&gt;=Parámetros!$B$7,Parámetros!$B$8,0)</f>
        <v>0</v>
      </c>
      <c r="R751" s="13" t="n">
        <f aca="false">N751*(1-F751)-P751-Q751</f>
        <v>482.46</v>
      </c>
      <c r="S751" s="13" t="n">
        <f aca="false">R751-E751</f>
        <v>0.409999999999968</v>
      </c>
    </row>
    <row r="752" customFormat="false" ht="15" hidden="false" customHeight="false" outlineLevel="0" collapsed="false">
      <c r="A752" s="8" t="s">
        <v>7970</v>
      </c>
      <c r="B752" s="10" t="str">
        <f aca="false">'Layout Mercado Libre'!C752</f>
        <v>Arfla Rifaximina 200 mg 28 Tabletas</v>
      </c>
      <c r="C752" s="10" t="str">
        <f aca="false">IFERROR(LEFT('Layout Mercado Libre'!E752,FIND(" &gt; ",'Layout Mercado Libre'!E752)-1),"")</f>
        <v>Salud y Equipamiento Médico</v>
      </c>
      <c r="D752" s="12" t="n">
        <v>512.4</v>
      </c>
      <c r="E752" s="13" t="n">
        <f aca="false">D752+Parámetros!$B$5</f>
        <v>516.4</v>
      </c>
      <c r="F752" s="3" t="n">
        <f aca="false">IF(C752="",Parámetros!$B$9,IFERROR(VLOOKUP(C752,Parámetros!$A$20:$B$23,2,FALSE()),Parámetros!$B$9))</f>
        <v>0.14</v>
      </c>
      <c r="G752" s="13" t="n">
        <f aca="false">ROUNDUP((E752+Parámetros!$C$13)/(1-F752),0)</f>
        <v>630</v>
      </c>
      <c r="H752" s="13" t="n">
        <f aca="false">ROUNDUP((E752+Parámetros!$C$14)/(1-F752),0)</f>
        <v>636</v>
      </c>
      <c r="I752" s="13" t="n">
        <f aca="false">ROUNDUP((E752+Parámetros!$C$15)/(1-F752),0)</f>
        <v>644</v>
      </c>
      <c r="J752" s="13" t="n">
        <f aca="false">MAX(ROUNDUP((E752+Parámetros!$B$8)/(1-F752),0),Parámetros!$B$7)</f>
        <v>601</v>
      </c>
      <c r="K752" s="13" t="n">
        <f aca="false">IF(G752&lt;Parámetros!$B$13,G752,IF(H752&lt;Parámetros!$B$14,H752,IF(I752&lt;Parámetros!$B$15,I752,J752)))</f>
        <v>601</v>
      </c>
      <c r="L752" s="12"/>
      <c r="M752" s="12"/>
      <c r="N752" s="13" t="n">
        <f aca="false">IF(AND(ISNUMBER(M752),M752-Parámetros!$B$6&gt;=K752),M752-Parámetros!$B$6,K752)</f>
        <v>601</v>
      </c>
      <c r="O752" s="3" t="str">
        <f aca="false">IF(ISNUMBER(M752),N752/M752-1,"")</f>
        <v/>
      </c>
      <c r="P752" s="13" t="n">
        <f aca="false">VLOOKUP(N752,Parámetros!$A$13:$C$16,3,TRUE())</f>
        <v>0</v>
      </c>
      <c r="Q752" s="13" t="n">
        <f aca="false">IF(N752&gt;=Parámetros!$B$7,Parámetros!$B$8,0)</f>
        <v>0</v>
      </c>
      <c r="R752" s="13" t="n">
        <f aca="false">N752*(1-F752)-P752-Q752</f>
        <v>516.86</v>
      </c>
      <c r="S752" s="13" t="n">
        <f aca="false">R752-E752</f>
        <v>0.460000000000036</v>
      </c>
    </row>
    <row r="753" customFormat="false" ht="15" hidden="false" customHeight="false" outlineLevel="0" collapsed="false">
      <c r="A753" s="8" t="s">
        <v>7980</v>
      </c>
      <c r="B753" s="10" t="str">
        <f aca="false">'Layout Mercado Libre'!C753</f>
        <v>Crema Dental Colgate Máxima Protección Anticaries 90 ml</v>
      </c>
      <c r="C753" s="10" t="str">
        <f aca="false">IFERROR(LEFT('Layout Mercado Libre'!E753,FIND(" &gt; ",'Layout Mercado Libre'!E753)-1),"")</f>
        <v>Belleza y Cuidado Personal</v>
      </c>
      <c r="D753" s="12" t="n">
        <v>28.74</v>
      </c>
      <c r="E753" s="13" t="n">
        <f aca="false">D753+Parámetros!$B$5</f>
        <v>32.74</v>
      </c>
      <c r="F753" s="3" t="n">
        <f aca="false">IF(C753="",Parámetros!$B$9,IFERROR(VLOOKUP(C753,Parámetros!$A$20:$B$23,2,FALSE()),Parámetros!$B$9))</f>
        <v>0.14</v>
      </c>
      <c r="G753" s="13" t="n">
        <f aca="false">ROUNDUP((E753+Parámetros!$C$13)/(1-F753),0)</f>
        <v>68</v>
      </c>
      <c r="H753" s="13" t="n">
        <f aca="false">ROUNDUP((E753+Parámetros!$C$14)/(1-F753),0)</f>
        <v>73</v>
      </c>
      <c r="I753" s="13" t="n">
        <f aca="false">ROUNDUP((E753+Parámetros!$C$15)/(1-F753),0)</f>
        <v>82</v>
      </c>
      <c r="J753" s="13" t="n">
        <f aca="false">MAX(ROUNDUP((E753+Parámetros!$B$8)/(1-F753),0),Parámetros!$B$7)</f>
        <v>299</v>
      </c>
      <c r="K753" s="13" t="n">
        <f aca="false">IF(G753&lt;Parámetros!$B$13,G753,IF(H753&lt;Parámetros!$B$14,H753,IF(I753&lt;Parámetros!$B$15,I753,J753)))</f>
        <v>68</v>
      </c>
      <c r="L753" s="12"/>
      <c r="M753" s="12"/>
      <c r="N753" s="13" t="n">
        <f aca="false">IF(AND(ISNUMBER(M753),M753-Parámetros!$B$6&gt;=K753),M753-Parámetros!$B$6,K753)</f>
        <v>68</v>
      </c>
      <c r="O753" s="3" t="str">
        <f aca="false">IF(ISNUMBER(M753),N753/M753-1,"")</f>
        <v/>
      </c>
      <c r="P753" s="13" t="n">
        <f aca="false">VLOOKUP(N753,Parámetros!$A$13:$C$16,3,TRUE())</f>
        <v>25</v>
      </c>
      <c r="Q753" s="13" t="n">
        <f aca="false">IF(N753&gt;=Parámetros!$B$7,Parámetros!$B$8,0)</f>
        <v>0</v>
      </c>
      <c r="R753" s="13" t="n">
        <f aca="false">N753*(1-F753)-P753-Q753</f>
        <v>33.48</v>
      </c>
      <c r="S753" s="13" t="n">
        <f aca="false">R753-E753</f>
        <v>0.740000000000002</v>
      </c>
    </row>
    <row r="754" customFormat="false" ht="15" hidden="false" customHeight="false" outlineLevel="0" collapsed="false">
      <c r="A754" s="8" t="s">
        <v>7990</v>
      </c>
      <c r="B754" s="10" t="str">
        <f aca="false">'Layout Mercado Libre'!C754</f>
        <v>Desodorante Axe Apollo Aerosol Hombre 150 ml</v>
      </c>
      <c r="C754" s="10" t="str">
        <f aca="false">IFERROR(LEFT('Layout Mercado Libre'!E754,FIND(" &gt; ",'Layout Mercado Libre'!E754)-1),"")</f>
        <v>Belleza y Cuidado Personal</v>
      </c>
      <c r="D754" s="12" t="n">
        <v>39.51</v>
      </c>
      <c r="E754" s="13" t="n">
        <f aca="false">D754+Parámetros!$B$5</f>
        <v>43.51</v>
      </c>
      <c r="F754" s="3" t="n">
        <f aca="false">IF(C754="",Parámetros!$B$9,IFERROR(VLOOKUP(C754,Parámetros!$A$20:$B$23,2,FALSE()),Parámetros!$B$9))</f>
        <v>0.14</v>
      </c>
      <c r="G754" s="13" t="n">
        <f aca="false">ROUNDUP((E754+Parámetros!$C$13)/(1-F754),0)</f>
        <v>80</v>
      </c>
      <c r="H754" s="13" t="n">
        <f aca="false">ROUNDUP((E754+Parámetros!$C$14)/(1-F754),0)</f>
        <v>86</v>
      </c>
      <c r="I754" s="13" t="n">
        <f aca="false">ROUNDUP((E754+Parámetros!$C$15)/(1-F754),0)</f>
        <v>94</v>
      </c>
      <c r="J754" s="13" t="n">
        <f aca="false">MAX(ROUNDUP((E754+Parámetros!$B$8)/(1-F754),0),Parámetros!$B$7)</f>
        <v>299</v>
      </c>
      <c r="K754" s="13" t="n">
        <f aca="false">IF(G754&lt;Parámetros!$B$13,G754,IF(H754&lt;Parámetros!$B$14,H754,IF(I754&lt;Parámetros!$B$15,I754,J754)))</f>
        <v>80</v>
      </c>
      <c r="L754" s="12"/>
      <c r="M754" s="12"/>
      <c r="N754" s="13" t="n">
        <f aca="false">IF(AND(ISNUMBER(M754),M754-Parámetros!$B$6&gt;=K754),M754-Parámetros!$B$6,K754)</f>
        <v>80</v>
      </c>
      <c r="O754" s="3" t="str">
        <f aca="false">IF(ISNUMBER(M754),N754/M754-1,"")</f>
        <v/>
      </c>
      <c r="P754" s="13" t="n">
        <f aca="false">VLOOKUP(N754,Parámetros!$A$13:$C$16,3,TRUE())</f>
        <v>25</v>
      </c>
      <c r="Q754" s="13" t="n">
        <f aca="false">IF(N754&gt;=Parámetros!$B$7,Parámetros!$B$8,0)</f>
        <v>0</v>
      </c>
      <c r="R754" s="13" t="n">
        <f aca="false">N754*(1-F754)-P754-Q754</f>
        <v>43.8</v>
      </c>
      <c r="S754" s="13" t="n">
        <f aca="false">R754-E754</f>
        <v>0.289999999999999</v>
      </c>
    </row>
    <row r="755" customFormat="false" ht="15" hidden="false" customHeight="false" outlineLevel="0" collapsed="false">
      <c r="A755" s="8" t="s">
        <v>7998</v>
      </c>
      <c r="B755" s="10" t="str">
        <f aca="false">'Layout Mercado Libre'!C755</f>
        <v>Lodestar Zid Losartán/Hidroclorotiazida 50/12.5 mg 30 Tab</v>
      </c>
      <c r="C755" s="10" t="str">
        <f aca="false">IFERROR(LEFT('Layout Mercado Libre'!E755,FIND(" &gt; ",'Layout Mercado Libre'!E755)-1),"")</f>
        <v>Salud y Equipamiento Médico</v>
      </c>
      <c r="D755" s="12" t="n">
        <v>522.72</v>
      </c>
      <c r="E755" s="13" t="n">
        <f aca="false">D755+Parámetros!$B$5</f>
        <v>526.72</v>
      </c>
      <c r="F755" s="3" t="n">
        <f aca="false">IF(C755="",Parámetros!$B$9,IFERROR(VLOOKUP(C755,Parámetros!$A$20:$B$23,2,FALSE()),Parámetros!$B$9))</f>
        <v>0.14</v>
      </c>
      <c r="G755" s="13" t="n">
        <f aca="false">ROUNDUP((E755+Parámetros!$C$13)/(1-F755),0)</f>
        <v>642</v>
      </c>
      <c r="H755" s="13" t="n">
        <f aca="false">ROUNDUP((E755+Parámetros!$C$14)/(1-F755),0)</f>
        <v>648</v>
      </c>
      <c r="I755" s="13" t="n">
        <f aca="false">ROUNDUP((E755+Parámetros!$C$15)/(1-F755),0)</f>
        <v>656</v>
      </c>
      <c r="J755" s="13" t="n">
        <f aca="false">MAX(ROUNDUP((E755+Parámetros!$B$8)/(1-F755),0),Parámetros!$B$7)</f>
        <v>613</v>
      </c>
      <c r="K755" s="13" t="n">
        <f aca="false">IF(G755&lt;Parámetros!$B$13,G755,IF(H755&lt;Parámetros!$B$14,H755,IF(I755&lt;Parámetros!$B$15,I755,J755)))</f>
        <v>613</v>
      </c>
      <c r="L755" s="12"/>
      <c r="M755" s="12"/>
      <c r="N755" s="13" t="n">
        <f aca="false">IF(AND(ISNUMBER(M755),M755-Parámetros!$B$6&gt;=K755),M755-Parámetros!$B$6,K755)</f>
        <v>613</v>
      </c>
      <c r="O755" s="3" t="str">
        <f aca="false">IF(ISNUMBER(M755),N755/M755-1,"")</f>
        <v/>
      </c>
      <c r="P755" s="13" t="n">
        <f aca="false">VLOOKUP(N755,Parámetros!$A$13:$C$16,3,TRUE())</f>
        <v>0</v>
      </c>
      <c r="Q755" s="13" t="n">
        <f aca="false">IF(N755&gt;=Parámetros!$B$7,Parámetros!$B$8,0)</f>
        <v>0</v>
      </c>
      <c r="R755" s="13" t="n">
        <f aca="false">N755*(1-F755)-P755-Q755</f>
        <v>527.18</v>
      </c>
      <c r="S755" s="13" t="n">
        <f aca="false">R755-E755</f>
        <v>0.459999999999923</v>
      </c>
    </row>
    <row r="756" customFormat="false" ht="15" hidden="false" customHeight="false" outlineLevel="0" collapsed="false">
      <c r="A756" s="8" t="s">
        <v>8011</v>
      </c>
      <c r="B756" s="10" t="str">
        <f aca="false">'Layout Mercado Libre'!C756</f>
        <v>Derman Crema Antimicótica Ácido Undecilénico 25 g</v>
      </c>
      <c r="C756" s="10" t="str">
        <f aca="false">IFERROR(LEFT('Layout Mercado Libre'!E756,FIND(" &gt; ",'Layout Mercado Libre'!E756)-1),"")</f>
        <v>Salud y Equipamiento Médico</v>
      </c>
      <c r="D756" s="12" t="n">
        <v>26.03</v>
      </c>
      <c r="E756" s="13" t="n">
        <f aca="false">D756+Parámetros!$B$5</f>
        <v>30.03</v>
      </c>
      <c r="F756" s="3" t="n">
        <f aca="false">IF(C756="",Parámetros!$B$9,IFERROR(VLOOKUP(C756,Parámetros!$A$20:$B$23,2,FALSE()),Parámetros!$B$9))</f>
        <v>0.14</v>
      </c>
      <c r="G756" s="13" t="n">
        <f aca="false">ROUNDUP((E756+Parámetros!$C$13)/(1-F756),0)</f>
        <v>64</v>
      </c>
      <c r="H756" s="13" t="n">
        <f aca="false">ROUNDUP((E756+Parámetros!$C$14)/(1-F756),0)</f>
        <v>70</v>
      </c>
      <c r="I756" s="13" t="n">
        <f aca="false">ROUNDUP((E756+Parámetros!$C$15)/(1-F756),0)</f>
        <v>78</v>
      </c>
      <c r="J756" s="13" t="n">
        <f aca="false">MAX(ROUNDUP((E756+Parámetros!$B$8)/(1-F756),0),Parámetros!$B$7)</f>
        <v>299</v>
      </c>
      <c r="K756" s="13" t="n">
        <f aca="false">IF(G756&lt;Parámetros!$B$13,G756,IF(H756&lt;Parámetros!$B$14,H756,IF(I756&lt;Parámetros!$B$15,I756,J756)))</f>
        <v>64</v>
      </c>
      <c r="L756" s="12"/>
      <c r="M756" s="12"/>
      <c r="N756" s="13" t="n">
        <f aca="false">IF(AND(ISNUMBER(M756),M756-Parámetros!$B$6&gt;=K756),M756-Parámetros!$B$6,K756)</f>
        <v>64</v>
      </c>
      <c r="O756" s="3" t="str">
        <f aca="false">IF(ISNUMBER(M756),N756/M756-1,"")</f>
        <v/>
      </c>
      <c r="P756" s="13" t="n">
        <f aca="false">VLOOKUP(N756,Parámetros!$A$13:$C$16,3,TRUE())</f>
        <v>25</v>
      </c>
      <c r="Q756" s="13" t="n">
        <f aca="false">IF(N756&gt;=Parámetros!$B$7,Parámetros!$B$8,0)</f>
        <v>0</v>
      </c>
      <c r="R756" s="13" t="n">
        <f aca="false">N756*(1-F756)-P756-Q756</f>
        <v>30.04</v>
      </c>
      <c r="S756" s="13" t="n">
        <f aca="false">R756-E756</f>
        <v>0.00999999999999801</v>
      </c>
    </row>
    <row r="757" customFormat="false" ht="15" hidden="false" customHeight="false" outlineLevel="0" collapsed="false">
      <c r="A757" s="8" t="s">
        <v>8022</v>
      </c>
      <c r="B757" s="10" t="str">
        <f aca="false">'Layout Mercado Libre'!C757</f>
        <v>Jeringas Insulina Ultra-Fine Embecta 0.3 ml 31G 6 mm 10 Pzas</v>
      </c>
      <c r="C757" s="10" t="str">
        <f aca="false">IFERROR(LEFT('Layout Mercado Libre'!E757,FIND(" &gt; ",'Layout Mercado Libre'!E757)-1),"")</f>
        <v>Salud y Equipamiento Médico</v>
      </c>
      <c r="D757" s="12" t="n">
        <v>47.41</v>
      </c>
      <c r="E757" s="13" t="n">
        <f aca="false">D757+Parámetros!$B$5</f>
        <v>51.41</v>
      </c>
      <c r="F757" s="3" t="n">
        <f aca="false">IF(C757="",Parámetros!$B$9,IFERROR(VLOOKUP(C757,Parámetros!$A$20:$B$23,2,FALSE()),Parámetros!$B$9))</f>
        <v>0.14</v>
      </c>
      <c r="G757" s="13" t="n">
        <f aca="false">ROUNDUP((E757+Parámetros!$C$13)/(1-F757),0)</f>
        <v>89</v>
      </c>
      <c r="H757" s="13" t="n">
        <f aca="false">ROUNDUP((E757+Parámetros!$C$14)/(1-F757),0)</f>
        <v>95</v>
      </c>
      <c r="I757" s="13" t="n">
        <f aca="false">ROUNDUP((E757+Parámetros!$C$15)/(1-F757),0)</f>
        <v>103</v>
      </c>
      <c r="J757" s="13" t="n">
        <f aca="false">MAX(ROUNDUP((E757+Parámetros!$B$8)/(1-F757),0),Parámetros!$B$7)</f>
        <v>299</v>
      </c>
      <c r="K757" s="13" t="n">
        <f aca="false">IF(G757&lt;Parámetros!$B$13,G757,IF(H757&lt;Parámetros!$B$14,H757,IF(I757&lt;Parámetros!$B$15,I757,J757)))</f>
        <v>89</v>
      </c>
      <c r="L757" s="12"/>
      <c r="M757" s="12"/>
      <c r="N757" s="13" t="n">
        <f aca="false">IF(AND(ISNUMBER(M757),M757-Parámetros!$B$6&gt;=K757),M757-Parámetros!$B$6,K757)</f>
        <v>89</v>
      </c>
      <c r="O757" s="3" t="str">
        <f aca="false">IF(ISNUMBER(M757),N757/M757-1,"")</f>
        <v/>
      </c>
      <c r="P757" s="13" t="n">
        <f aca="false">VLOOKUP(N757,Parámetros!$A$13:$C$16,3,TRUE())</f>
        <v>25</v>
      </c>
      <c r="Q757" s="13" t="n">
        <f aca="false">IF(N757&gt;=Parámetros!$B$7,Parámetros!$B$8,0)</f>
        <v>0</v>
      </c>
      <c r="R757" s="13" t="n">
        <f aca="false">N757*(1-F757)-P757-Q757</f>
        <v>51.54</v>
      </c>
      <c r="S757" s="13" t="n">
        <f aca="false">R757-E757</f>
        <v>0.129999999999995</v>
      </c>
    </row>
    <row r="758" customFormat="false" ht="15" hidden="false" customHeight="false" outlineLevel="0" collapsed="false">
      <c r="A758" s="8" t="s">
        <v>8030</v>
      </c>
      <c r="B758" s="10" t="str">
        <f aca="false">'Layout Mercado Libre'!C758</f>
        <v>Glucovance Metformina/Glibenclamida 500/2.5 mg 60 Tabletas</v>
      </c>
      <c r="C758" s="10" t="str">
        <f aca="false">IFERROR(LEFT('Layout Mercado Libre'!E758,FIND(" &gt; ",'Layout Mercado Libre'!E758)-1),"")</f>
        <v>Salud y Equipamiento Médico</v>
      </c>
      <c r="D758" s="12" t="n">
        <v>504.84</v>
      </c>
      <c r="E758" s="13" t="n">
        <f aca="false">D758+Parámetros!$B$5</f>
        <v>508.84</v>
      </c>
      <c r="F758" s="3" t="n">
        <f aca="false">IF(C758="",Parámetros!$B$9,IFERROR(VLOOKUP(C758,Parámetros!$A$20:$B$23,2,FALSE()),Parámetros!$B$9))</f>
        <v>0.14</v>
      </c>
      <c r="G758" s="13" t="n">
        <f aca="false">ROUNDUP((E758+Parámetros!$C$13)/(1-F758),0)</f>
        <v>621</v>
      </c>
      <c r="H758" s="13" t="n">
        <f aca="false">ROUNDUP((E758+Parámetros!$C$14)/(1-F758),0)</f>
        <v>627</v>
      </c>
      <c r="I758" s="13" t="n">
        <f aca="false">ROUNDUP((E758+Parámetros!$C$15)/(1-F758),0)</f>
        <v>635</v>
      </c>
      <c r="J758" s="13" t="n">
        <f aca="false">MAX(ROUNDUP((E758+Parámetros!$B$8)/(1-F758),0),Parámetros!$B$7)</f>
        <v>592</v>
      </c>
      <c r="K758" s="13" t="n">
        <f aca="false">IF(G758&lt;Parámetros!$B$13,G758,IF(H758&lt;Parámetros!$B$14,H758,IF(I758&lt;Parámetros!$B$15,I758,J758)))</f>
        <v>592</v>
      </c>
      <c r="L758" s="12"/>
      <c r="M758" s="12"/>
      <c r="N758" s="13" t="n">
        <f aca="false">IF(AND(ISNUMBER(M758),M758-Parámetros!$B$6&gt;=K758),M758-Parámetros!$B$6,K758)</f>
        <v>592</v>
      </c>
      <c r="O758" s="3" t="str">
        <f aca="false">IF(ISNUMBER(M758),N758/M758-1,"")</f>
        <v/>
      </c>
      <c r="P758" s="13" t="n">
        <f aca="false">VLOOKUP(N758,Parámetros!$A$13:$C$16,3,TRUE())</f>
        <v>0</v>
      </c>
      <c r="Q758" s="13" t="n">
        <f aca="false">IF(N758&gt;=Parámetros!$B$7,Parámetros!$B$8,0)</f>
        <v>0</v>
      </c>
      <c r="R758" s="13" t="n">
        <f aca="false">N758*(1-F758)-P758-Q758</f>
        <v>509.12</v>
      </c>
      <c r="S758" s="13" t="n">
        <f aca="false">R758-E758</f>
        <v>0.28000000000003</v>
      </c>
    </row>
    <row r="759" customFormat="false" ht="15" hidden="false" customHeight="false" outlineLevel="0" collapsed="false">
      <c r="A759" s="8" t="s">
        <v>8038</v>
      </c>
      <c r="B759" s="10" t="str">
        <f aca="false">'Layout Mercado Libre'!C759</f>
        <v>Ursofalk Ácido Ursodeoxicólico 250 mg 50 Cápsulas</v>
      </c>
      <c r="C759" s="10" t="str">
        <f aca="false">IFERROR(LEFT('Layout Mercado Libre'!E759,FIND(" &gt; ",'Layout Mercado Libre'!E759)-1),"")</f>
        <v>Salud y Equipamiento Médico</v>
      </c>
      <c r="D759" s="12" t="n">
        <v>419.96</v>
      </c>
      <c r="E759" s="13" t="n">
        <f aca="false">D759+Parámetros!$B$5</f>
        <v>423.96</v>
      </c>
      <c r="F759" s="3" t="n">
        <f aca="false">IF(C759="",Parámetros!$B$9,IFERROR(VLOOKUP(C759,Parámetros!$A$20:$B$23,2,FALSE()),Parámetros!$B$9))</f>
        <v>0.14</v>
      </c>
      <c r="G759" s="13" t="n">
        <f aca="false">ROUNDUP((E759+Parámetros!$C$13)/(1-F759),0)</f>
        <v>523</v>
      </c>
      <c r="H759" s="13" t="n">
        <f aca="false">ROUNDUP((E759+Parámetros!$C$14)/(1-F759),0)</f>
        <v>528</v>
      </c>
      <c r="I759" s="13" t="n">
        <f aca="false">ROUNDUP((E759+Parámetros!$C$15)/(1-F759),0)</f>
        <v>536</v>
      </c>
      <c r="J759" s="13" t="n">
        <f aca="false">MAX(ROUNDUP((E759+Parámetros!$B$8)/(1-F759),0),Parámetros!$B$7)</f>
        <v>493</v>
      </c>
      <c r="K759" s="13" t="n">
        <f aca="false">IF(G759&lt;Parámetros!$B$13,G759,IF(H759&lt;Parámetros!$B$14,H759,IF(I759&lt;Parámetros!$B$15,I759,J759)))</f>
        <v>493</v>
      </c>
      <c r="L759" s="12"/>
      <c r="M759" s="12"/>
      <c r="N759" s="13" t="n">
        <f aca="false">IF(AND(ISNUMBER(M759),M759-Parámetros!$B$6&gt;=K759),M759-Parámetros!$B$6,K759)</f>
        <v>493</v>
      </c>
      <c r="O759" s="3" t="str">
        <f aca="false">IF(ISNUMBER(M759),N759/M759-1,"")</f>
        <v/>
      </c>
      <c r="P759" s="13" t="n">
        <f aca="false">VLOOKUP(N759,Parámetros!$A$13:$C$16,3,TRUE())</f>
        <v>0</v>
      </c>
      <c r="Q759" s="13" t="n">
        <f aca="false">IF(N759&gt;=Parámetros!$B$7,Parámetros!$B$8,0)</f>
        <v>0</v>
      </c>
      <c r="R759" s="13" t="n">
        <f aca="false">N759*(1-F759)-P759-Q759</f>
        <v>423.98</v>
      </c>
      <c r="S759" s="13" t="n">
        <f aca="false">R759-E759</f>
        <v>0.0200000000000387</v>
      </c>
    </row>
    <row r="760" customFormat="false" ht="15" hidden="false" customHeight="false" outlineLevel="0" collapsed="false">
      <c r="A760" s="8" t="s">
        <v>8048</v>
      </c>
      <c r="B760" s="10" t="str">
        <f aca="false">'Layout Mercado Libre'!C760</f>
        <v>Zanidip Lercanidipino 10 mg 30 Tabletas</v>
      </c>
      <c r="C760" s="10" t="str">
        <f aca="false">IFERROR(LEFT('Layout Mercado Libre'!E760,FIND(" &gt; ",'Layout Mercado Libre'!E760)-1),"")</f>
        <v>Salud y Equipamiento Médico</v>
      </c>
      <c r="D760" s="12" t="n">
        <v>842.1</v>
      </c>
      <c r="E760" s="13" t="n">
        <f aca="false">D760+Parámetros!$B$5</f>
        <v>846.1</v>
      </c>
      <c r="F760" s="3" t="n">
        <f aca="false">IF(C760="",Parámetros!$B$9,IFERROR(VLOOKUP(C760,Parámetros!$A$20:$B$23,2,FALSE()),Parámetros!$B$9))</f>
        <v>0.14</v>
      </c>
      <c r="G760" s="13" t="n">
        <f aca="false">ROUNDUP((E760+Parámetros!$C$13)/(1-F760),0)</f>
        <v>1013</v>
      </c>
      <c r="H760" s="13" t="n">
        <f aca="false">ROUNDUP((E760+Parámetros!$C$14)/(1-F760),0)</f>
        <v>1019</v>
      </c>
      <c r="I760" s="13" t="n">
        <f aca="false">ROUNDUP((E760+Parámetros!$C$15)/(1-F760),0)</f>
        <v>1027</v>
      </c>
      <c r="J760" s="13" t="n">
        <f aca="false">MAX(ROUNDUP((E760+Parámetros!$B$8)/(1-F760),0),Parámetros!$B$7)</f>
        <v>984</v>
      </c>
      <c r="K760" s="13" t="n">
        <f aca="false">IF(G760&lt;Parámetros!$B$13,G760,IF(H760&lt;Parámetros!$B$14,H760,IF(I760&lt;Parámetros!$B$15,I760,J760)))</f>
        <v>984</v>
      </c>
      <c r="L760" s="12"/>
      <c r="M760" s="12"/>
      <c r="N760" s="13" t="n">
        <f aca="false">IF(AND(ISNUMBER(M760),M760-Parámetros!$B$6&gt;=K760),M760-Parámetros!$B$6,K760)</f>
        <v>984</v>
      </c>
      <c r="O760" s="3" t="str">
        <f aca="false">IF(ISNUMBER(M760),N760/M760-1,"")</f>
        <v/>
      </c>
      <c r="P760" s="13" t="n">
        <f aca="false">VLOOKUP(N760,Parámetros!$A$13:$C$16,3,TRUE())</f>
        <v>0</v>
      </c>
      <c r="Q760" s="13" t="n">
        <f aca="false">IF(N760&gt;=Parámetros!$B$7,Parámetros!$B$8,0)</f>
        <v>0</v>
      </c>
      <c r="R760" s="13" t="n">
        <f aca="false">N760*(1-F760)-P760-Q760</f>
        <v>846.24</v>
      </c>
      <c r="S760" s="13" t="n">
        <f aca="false">R760-E760</f>
        <v>0.139999999999986</v>
      </c>
    </row>
    <row r="761" customFormat="false" ht="15" hidden="false" customHeight="false" outlineLevel="0" collapsed="false">
      <c r="A761" s="8" t="s">
        <v>8057</v>
      </c>
      <c r="B761" s="10" t="str">
        <f aca="false">'Layout Mercado Libre'!C761</f>
        <v>Crema Nivea Creme Tarro 200 ml Humectante Multiusos</v>
      </c>
      <c r="C761" s="10" t="str">
        <f aca="false">IFERROR(LEFT('Layout Mercado Libre'!E761,FIND(" &gt; ",'Layout Mercado Libre'!E761)-1),"")</f>
        <v>Belleza y Cuidado Personal</v>
      </c>
      <c r="D761" s="12" t="n">
        <v>73.37</v>
      </c>
      <c r="E761" s="13" t="n">
        <f aca="false">D761+Parámetros!$B$5</f>
        <v>77.37</v>
      </c>
      <c r="F761" s="3" t="n">
        <f aca="false">IF(C761="",Parámetros!$B$9,IFERROR(VLOOKUP(C761,Parámetros!$A$20:$B$23,2,FALSE()),Parámetros!$B$9))</f>
        <v>0.14</v>
      </c>
      <c r="G761" s="13" t="n">
        <f aca="false">ROUNDUP((E761+Parámetros!$C$13)/(1-F761),0)</f>
        <v>120</v>
      </c>
      <c r="H761" s="13" t="n">
        <f aca="false">ROUNDUP((E761+Parámetros!$C$14)/(1-F761),0)</f>
        <v>125</v>
      </c>
      <c r="I761" s="13" t="n">
        <f aca="false">ROUNDUP((E761+Parámetros!$C$15)/(1-F761),0)</f>
        <v>133</v>
      </c>
      <c r="J761" s="13" t="n">
        <f aca="false">MAX(ROUNDUP((E761+Parámetros!$B$8)/(1-F761),0),Parámetros!$B$7)</f>
        <v>299</v>
      </c>
      <c r="K761" s="13" t="n">
        <f aca="false">IF(G761&lt;Parámetros!$B$13,G761,IF(H761&lt;Parámetros!$B$14,H761,IF(I761&lt;Parámetros!$B$15,I761,J761)))</f>
        <v>125</v>
      </c>
      <c r="L761" s="12"/>
      <c r="M761" s="12"/>
      <c r="N761" s="13" t="n">
        <f aca="false">IF(AND(ISNUMBER(M761),M761-Parámetros!$B$6&gt;=K761),M761-Parámetros!$B$6,K761)</f>
        <v>125</v>
      </c>
      <c r="O761" s="3" t="str">
        <f aca="false">IF(ISNUMBER(M761),N761/M761-1,"")</f>
        <v/>
      </c>
      <c r="P761" s="13" t="n">
        <f aca="false">VLOOKUP(N761,Parámetros!$A$13:$C$16,3,TRUE())</f>
        <v>30</v>
      </c>
      <c r="Q761" s="13" t="n">
        <f aca="false">IF(N761&gt;=Parámetros!$B$7,Parámetros!$B$8,0)</f>
        <v>0</v>
      </c>
      <c r="R761" s="13" t="n">
        <f aca="false">N761*(1-F761)-P761-Q761</f>
        <v>77.5</v>
      </c>
      <c r="S761" s="13" t="n">
        <f aca="false">R761-E761</f>
        <v>0.129999999999995</v>
      </c>
    </row>
    <row r="762" customFormat="false" ht="15" hidden="false" customHeight="false" outlineLevel="0" collapsed="false">
      <c r="A762" s="8" t="s">
        <v>8066</v>
      </c>
      <c r="B762" s="10" t="str">
        <f aca="false">'Layout Mercado Libre'!C762</f>
        <v>Biomesina Compuesta Butilhioscina Metamizol 10 Grageas</v>
      </c>
      <c r="C762" s="10" t="str">
        <f aca="false">IFERROR(LEFT('Layout Mercado Libre'!E762,FIND(" &gt; ",'Layout Mercado Libre'!E762)-1),"")</f>
        <v>Salud y Equipamiento Médico</v>
      </c>
      <c r="D762" s="12" t="n">
        <v>28.14</v>
      </c>
      <c r="E762" s="13" t="n">
        <f aca="false">D762+Parámetros!$B$5</f>
        <v>32.14</v>
      </c>
      <c r="F762" s="3" t="n">
        <f aca="false">IF(C762="",Parámetros!$B$9,IFERROR(VLOOKUP(C762,Parámetros!$A$20:$B$23,2,FALSE()),Parámetros!$B$9))</f>
        <v>0.14</v>
      </c>
      <c r="G762" s="13" t="n">
        <f aca="false">ROUNDUP((E762+Parámetros!$C$13)/(1-F762),0)</f>
        <v>67</v>
      </c>
      <c r="H762" s="13" t="n">
        <f aca="false">ROUNDUP((E762+Parámetros!$C$14)/(1-F762),0)</f>
        <v>73</v>
      </c>
      <c r="I762" s="13" t="n">
        <f aca="false">ROUNDUP((E762+Parámetros!$C$15)/(1-F762),0)</f>
        <v>81</v>
      </c>
      <c r="J762" s="13" t="n">
        <f aca="false">MAX(ROUNDUP((E762+Parámetros!$B$8)/(1-F762),0),Parámetros!$B$7)</f>
        <v>299</v>
      </c>
      <c r="K762" s="13" t="n">
        <f aca="false">IF(G762&lt;Parámetros!$B$13,G762,IF(H762&lt;Parámetros!$B$14,H762,IF(I762&lt;Parámetros!$B$15,I762,J762)))</f>
        <v>67</v>
      </c>
      <c r="L762" s="12"/>
      <c r="M762" s="12"/>
      <c r="N762" s="13" t="n">
        <f aca="false">IF(AND(ISNUMBER(M762),M762-Parámetros!$B$6&gt;=K762),M762-Parámetros!$B$6,K762)</f>
        <v>67</v>
      </c>
      <c r="O762" s="3" t="str">
        <f aca="false">IF(ISNUMBER(M762),N762/M762-1,"")</f>
        <v/>
      </c>
      <c r="P762" s="13" t="n">
        <f aca="false">VLOOKUP(N762,Parámetros!$A$13:$C$16,3,TRUE())</f>
        <v>25</v>
      </c>
      <c r="Q762" s="13" t="n">
        <f aca="false">IF(N762&gt;=Parámetros!$B$7,Parámetros!$B$8,0)</f>
        <v>0</v>
      </c>
      <c r="R762" s="13" t="n">
        <f aca="false">N762*(1-F762)-P762-Q762</f>
        <v>32.62</v>
      </c>
      <c r="S762" s="13" t="n">
        <f aca="false">R762-E762</f>
        <v>0.479999999999997</v>
      </c>
    </row>
    <row r="763" customFormat="false" ht="15" hidden="false" customHeight="false" outlineLevel="0" collapsed="false">
      <c r="A763" s="8" t="s">
        <v>8077</v>
      </c>
      <c r="B763" s="10" t="str">
        <f aca="false">'Layout Mercado Libre'!C763</f>
        <v>Tampones Tampax Pearl Super Plus 8 Piezas</v>
      </c>
      <c r="C763" s="10" t="str">
        <f aca="false">IFERROR(LEFT('Layout Mercado Libre'!E763,FIND(" &gt; ",'Layout Mercado Libre'!E763)-1),"")</f>
        <v>Belleza y Cuidado Personal</v>
      </c>
      <c r="D763" s="12" t="n">
        <v>51.14</v>
      </c>
      <c r="E763" s="13" t="n">
        <f aca="false">D763+Parámetros!$B$5</f>
        <v>55.14</v>
      </c>
      <c r="F763" s="3" t="n">
        <f aca="false">IF(C763="",Parámetros!$B$9,IFERROR(VLOOKUP(C763,Parámetros!$A$20:$B$23,2,FALSE()),Parámetros!$B$9))</f>
        <v>0.14</v>
      </c>
      <c r="G763" s="13" t="n">
        <f aca="false">ROUNDUP((E763+Parámetros!$C$13)/(1-F763),0)</f>
        <v>94</v>
      </c>
      <c r="H763" s="13" t="n">
        <f aca="false">ROUNDUP((E763+Parámetros!$C$14)/(1-F763),0)</f>
        <v>99</v>
      </c>
      <c r="I763" s="13" t="n">
        <f aca="false">ROUNDUP((E763+Parámetros!$C$15)/(1-F763),0)</f>
        <v>108</v>
      </c>
      <c r="J763" s="13" t="n">
        <f aca="false">MAX(ROUNDUP((E763+Parámetros!$B$8)/(1-F763),0),Parámetros!$B$7)</f>
        <v>299</v>
      </c>
      <c r="K763" s="13" t="n">
        <f aca="false">IF(G763&lt;Parámetros!$B$13,G763,IF(H763&lt;Parámetros!$B$14,H763,IF(I763&lt;Parámetros!$B$15,I763,J763)))</f>
        <v>94</v>
      </c>
      <c r="L763" s="12"/>
      <c r="M763" s="12"/>
      <c r="N763" s="13" t="n">
        <f aca="false">IF(AND(ISNUMBER(M763),M763-Parámetros!$B$6&gt;=K763),M763-Parámetros!$B$6,K763)</f>
        <v>94</v>
      </c>
      <c r="O763" s="3" t="str">
        <f aca="false">IF(ISNUMBER(M763),N763/M763-1,"")</f>
        <v/>
      </c>
      <c r="P763" s="13" t="n">
        <f aca="false">VLOOKUP(N763,Parámetros!$A$13:$C$16,3,TRUE())</f>
        <v>25</v>
      </c>
      <c r="Q763" s="13" t="n">
        <f aca="false">IF(N763&gt;=Parámetros!$B$7,Parámetros!$B$8,0)</f>
        <v>0</v>
      </c>
      <c r="R763" s="13" t="n">
        <f aca="false">N763*(1-F763)-P763-Q763</f>
        <v>55.84</v>
      </c>
      <c r="S763" s="13" t="n">
        <f aca="false">R763-E763</f>
        <v>0.700000000000003</v>
      </c>
    </row>
    <row r="764" customFormat="false" ht="15" hidden="false" customHeight="false" outlineLevel="0" collapsed="false">
      <c r="A764" s="8" t="s">
        <v>8087</v>
      </c>
      <c r="B764" s="10" t="str">
        <f aca="false">'Layout Mercado Libre'!C764</f>
        <v>Ciproflox Ciprofloxacino 500 mg 6 Cápsulas</v>
      </c>
      <c r="C764" s="10" t="str">
        <f aca="false">IFERROR(LEFT('Layout Mercado Libre'!E764,FIND(" &gt; ",'Layout Mercado Libre'!E764)-1),"")</f>
        <v>Salud y Equipamiento Médico</v>
      </c>
      <c r="D764" s="12" t="n">
        <v>298.9</v>
      </c>
      <c r="E764" s="13" t="n">
        <f aca="false">D764+Parámetros!$B$5</f>
        <v>302.9</v>
      </c>
      <c r="F764" s="3" t="n">
        <f aca="false">IF(C764="",Parámetros!$B$9,IFERROR(VLOOKUP(C764,Parámetros!$A$20:$B$23,2,FALSE()),Parámetros!$B$9))</f>
        <v>0.14</v>
      </c>
      <c r="G764" s="13" t="n">
        <f aca="false">ROUNDUP((E764+Parámetros!$C$13)/(1-F764),0)</f>
        <v>382</v>
      </c>
      <c r="H764" s="13" t="n">
        <f aca="false">ROUNDUP((E764+Parámetros!$C$14)/(1-F764),0)</f>
        <v>388</v>
      </c>
      <c r="I764" s="13" t="n">
        <f aca="false">ROUNDUP((E764+Parámetros!$C$15)/(1-F764),0)</f>
        <v>396</v>
      </c>
      <c r="J764" s="13" t="n">
        <f aca="false">MAX(ROUNDUP((E764+Parámetros!$B$8)/(1-F764),0),Parámetros!$B$7)</f>
        <v>353</v>
      </c>
      <c r="K764" s="13" t="n">
        <f aca="false">IF(G764&lt;Parámetros!$B$13,G764,IF(H764&lt;Parámetros!$B$14,H764,IF(I764&lt;Parámetros!$B$15,I764,J764)))</f>
        <v>353</v>
      </c>
      <c r="L764" s="12"/>
      <c r="M764" s="12"/>
      <c r="N764" s="13" t="n">
        <f aca="false">IF(AND(ISNUMBER(M764),M764-Parámetros!$B$6&gt;=K764),M764-Parámetros!$B$6,K764)</f>
        <v>353</v>
      </c>
      <c r="O764" s="3" t="str">
        <f aca="false">IF(ISNUMBER(M764),N764/M764-1,"")</f>
        <v/>
      </c>
      <c r="P764" s="13" t="n">
        <f aca="false">VLOOKUP(N764,Parámetros!$A$13:$C$16,3,TRUE())</f>
        <v>0</v>
      </c>
      <c r="Q764" s="13" t="n">
        <f aca="false">IF(N764&gt;=Parámetros!$B$7,Parámetros!$B$8,0)</f>
        <v>0</v>
      </c>
      <c r="R764" s="13" t="n">
        <f aca="false">N764*(1-F764)-P764-Q764</f>
        <v>303.58</v>
      </c>
      <c r="S764" s="13" t="n">
        <f aca="false">R764-E764</f>
        <v>0.680000000000007</v>
      </c>
    </row>
    <row r="765" customFormat="false" ht="15" hidden="false" customHeight="false" outlineLevel="0" collapsed="false">
      <c r="A765" s="8" t="s">
        <v>8096</v>
      </c>
      <c r="B765" s="10" t="str">
        <f aca="false">'Layout Mercado Libre'!C765</f>
        <v>Cera Modeladora Xiomara Wax &amp; Shine Efecto Ring 60 g</v>
      </c>
      <c r="C765" s="10" t="str">
        <f aca="false">IFERROR(LEFT('Layout Mercado Libre'!E765,FIND(" &gt; ",'Layout Mercado Libre'!E765)-1),"")</f>
        <v>Belleza y Cuidado Personal</v>
      </c>
      <c r="D765" s="12" t="n">
        <v>34.15</v>
      </c>
      <c r="E765" s="13" t="n">
        <f aca="false">D765+Parámetros!$B$5</f>
        <v>38.15</v>
      </c>
      <c r="F765" s="3" t="n">
        <f aca="false">IF(C765="",Parámetros!$B$9,IFERROR(VLOOKUP(C765,Parámetros!$A$20:$B$23,2,FALSE()),Parámetros!$B$9))</f>
        <v>0.14</v>
      </c>
      <c r="G765" s="13" t="n">
        <f aca="false">ROUNDUP((E765+Parámetros!$C$13)/(1-F765),0)</f>
        <v>74</v>
      </c>
      <c r="H765" s="13" t="n">
        <f aca="false">ROUNDUP((E765+Parámetros!$C$14)/(1-F765),0)</f>
        <v>80</v>
      </c>
      <c r="I765" s="13" t="n">
        <f aca="false">ROUNDUP((E765+Parámetros!$C$15)/(1-F765),0)</f>
        <v>88</v>
      </c>
      <c r="J765" s="13" t="n">
        <f aca="false">MAX(ROUNDUP((E765+Parámetros!$B$8)/(1-F765),0),Parámetros!$B$7)</f>
        <v>299</v>
      </c>
      <c r="K765" s="13" t="n">
        <f aca="false">IF(G765&lt;Parámetros!$B$13,G765,IF(H765&lt;Parámetros!$B$14,H765,IF(I765&lt;Parámetros!$B$15,I765,J765)))</f>
        <v>74</v>
      </c>
      <c r="L765" s="12"/>
      <c r="M765" s="12"/>
      <c r="N765" s="13" t="n">
        <f aca="false">IF(AND(ISNUMBER(M765),M765-Parámetros!$B$6&gt;=K765),M765-Parámetros!$B$6,K765)</f>
        <v>74</v>
      </c>
      <c r="O765" s="3" t="str">
        <f aca="false">IF(ISNUMBER(M765),N765/M765-1,"")</f>
        <v/>
      </c>
      <c r="P765" s="13" t="n">
        <f aca="false">VLOOKUP(N765,Parámetros!$A$13:$C$16,3,TRUE())</f>
        <v>25</v>
      </c>
      <c r="Q765" s="13" t="n">
        <f aca="false">IF(N765&gt;=Parámetros!$B$7,Parámetros!$B$8,0)</f>
        <v>0</v>
      </c>
      <c r="R765" s="13" t="n">
        <f aca="false">N765*(1-F765)-P765-Q765</f>
        <v>38.64</v>
      </c>
      <c r="S765" s="13" t="n">
        <f aca="false">R765-E765</f>
        <v>0.490000000000002</v>
      </c>
    </row>
    <row r="766" customFormat="false" ht="15" hidden="false" customHeight="false" outlineLevel="0" collapsed="false">
      <c r="A766" s="8" t="s">
        <v>8104</v>
      </c>
      <c r="B766" s="10" t="str">
        <f aca="false">'Layout Mercado Libre'!C766</f>
        <v>Gabirol Rimantadina 100 mg 14 Cápsulas</v>
      </c>
      <c r="C766" s="10" t="str">
        <f aca="false">IFERROR(LEFT('Layout Mercado Libre'!E766,FIND(" &gt; ",'Layout Mercado Libre'!E766)-1),"")</f>
        <v>Salud y Equipamiento Médico</v>
      </c>
      <c r="D766" s="12" t="n">
        <v>304.52</v>
      </c>
      <c r="E766" s="13" t="n">
        <f aca="false">D766+Parámetros!$B$5</f>
        <v>308.52</v>
      </c>
      <c r="F766" s="3" t="n">
        <f aca="false">IF(C766="",Parámetros!$B$9,IFERROR(VLOOKUP(C766,Parámetros!$A$20:$B$23,2,FALSE()),Parámetros!$B$9))</f>
        <v>0.14</v>
      </c>
      <c r="G766" s="13" t="n">
        <f aca="false">ROUNDUP((E766+Parámetros!$C$13)/(1-F766),0)</f>
        <v>388</v>
      </c>
      <c r="H766" s="13" t="n">
        <f aca="false">ROUNDUP((E766+Parámetros!$C$14)/(1-F766),0)</f>
        <v>394</v>
      </c>
      <c r="I766" s="13" t="n">
        <f aca="false">ROUNDUP((E766+Parámetros!$C$15)/(1-F766),0)</f>
        <v>402</v>
      </c>
      <c r="J766" s="13" t="n">
        <f aca="false">MAX(ROUNDUP((E766+Parámetros!$B$8)/(1-F766),0),Parámetros!$B$7)</f>
        <v>359</v>
      </c>
      <c r="K766" s="13" t="n">
        <f aca="false">IF(G766&lt;Parámetros!$B$13,G766,IF(H766&lt;Parámetros!$B$14,H766,IF(I766&lt;Parámetros!$B$15,I766,J766)))</f>
        <v>359</v>
      </c>
      <c r="L766" s="12"/>
      <c r="M766" s="12"/>
      <c r="N766" s="13" t="n">
        <f aca="false">IF(AND(ISNUMBER(M766),M766-Parámetros!$B$6&gt;=K766),M766-Parámetros!$B$6,K766)</f>
        <v>359</v>
      </c>
      <c r="O766" s="3" t="str">
        <f aca="false">IF(ISNUMBER(M766),N766/M766-1,"")</f>
        <v/>
      </c>
      <c r="P766" s="13" t="n">
        <f aca="false">VLOOKUP(N766,Parámetros!$A$13:$C$16,3,TRUE())</f>
        <v>0</v>
      </c>
      <c r="Q766" s="13" t="n">
        <f aca="false">IF(N766&gt;=Parámetros!$B$7,Parámetros!$B$8,0)</f>
        <v>0</v>
      </c>
      <c r="R766" s="13" t="n">
        <f aca="false">N766*(1-F766)-P766-Q766</f>
        <v>308.74</v>
      </c>
      <c r="S766" s="13" t="n">
        <f aca="false">R766-E766</f>
        <v>0.220000000000027</v>
      </c>
    </row>
    <row r="767" customFormat="false" ht="15" hidden="false" customHeight="false" outlineLevel="0" collapsed="false">
      <c r="A767" s="8" t="s">
        <v>8113</v>
      </c>
      <c r="B767" s="10" t="str">
        <f aca="false">'Layout Mercado Libre'!C767</f>
        <v>Cyclofemina 25 mg/5 mg Suspensión Inyectable Jeringa 0.5 ml</v>
      </c>
      <c r="C767" s="10" t="str">
        <f aca="false">IFERROR(LEFT('Layout Mercado Libre'!E767,FIND(" &gt; ",'Layout Mercado Libre'!E767)-1),"")</f>
        <v>Salud y Equipamiento Médico</v>
      </c>
      <c r="D767" s="12" t="n">
        <v>457.03</v>
      </c>
      <c r="E767" s="13" t="n">
        <f aca="false">D767+Parámetros!$B$5</f>
        <v>461.03</v>
      </c>
      <c r="F767" s="3" t="n">
        <f aca="false">IF(C767="",Parámetros!$B$9,IFERROR(VLOOKUP(C767,Parámetros!$A$20:$B$23,2,FALSE()),Parámetros!$B$9))</f>
        <v>0.14</v>
      </c>
      <c r="G767" s="13" t="n">
        <f aca="false">ROUNDUP((E767+Parámetros!$C$13)/(1-F767),0)</f>
        <v>566</v>
      </c>
      <c r="H767" s="13" t="n">
        <f aca="false">ROUNDUP((E767+Parámetros!$C$14)/(1-F767),0)</f>
        <v>571</v>
      </c>
      <c r="I767" s="13" t="n">
        <f aca="false">ROUNDUP((E767+Parámetros!$C$15)/(1-F767),0)</f>
        <v>580</v>
      </c>
      <c r="J767" s="13" t="n">
        <f aca="false">MAX(ROUNDUP((E767+Parámetros!$B$8)/(1-F767),0),Parámetros!$B$7)</f>
        <v>537</v>
      </c>
      <c r="K767" s="13" t="n">
        <f aca="false">IF(G767&lt;Parámetros!$B$13,G767,IF(H767&lt;Parámetros!$B$14,H767,IF(I767&lt;Parámetros!$B$15,I767,J767)))</f>
        <v>537</v>
      </c>
      <c r="L767" s="12"/>
      <c r="M767" s="12"/>
      <c r="N767" s="13" t="n">
        <f aca="false">IF(AND(ISNUMBER(M767),M767-Parámetros!$B$6&gt;=K767),M767-Parámetros!$B$6,K767)</f>
        <v>537</v>
      </c>
      <c r="O767" s="3" t="str">
        <f aca="false">IF(ISNUMBER(M767),N767/M767-1,"")</f>
        <v/>
      </c>
      <c r="P767" s="13" t="n">
        <f aca="false">VLOOKUP(N767,Parámetros!$A$13:$C$16,3,TRUE())</f>
        <v>0</v>
      </c>
      <c r="Q767" s="13" t="n">
        <f aca="false">IF(N767&gt;=Parámetros!$B$7,Parámetros!$B$8,0)</f>
        <v>0</v>
      </c>
      <c r="R767" s="13" t="n">
        <f aca="false">N767*(1-F767)-P767-Q767</f>
        <v>461.82</v>
      </c>
      <c r="S767" s="13" t="n">
        <f aca="false">R767-E767</f>
        <v>0.790000000000021</v>
      </c>
    </row>
    <row r="768" customFormat="false" ht="15" hidden="false" customHeight="false" outlineLevel="0" collapsed="false">
      <c r="A768" s="8" t="s">
        <v>8124</v>
      </c>
      <c r="B768" s="10" t="str">
        <f aca="false">'Layout Mercado Libre'!C768</f>
        <v>Elevit 2-Omegas Suplemento con DHA Omega 3 28 Cápsulas</v>
      </c>
      <c r="C768" s="10" t="str">
        <f aca="false">IFERROR(LEFT('Layout Mercado Libre'!E768,FIND(" &gt; ",'Layout Mercado Libre'!E768)-1),"")</f>
        <v>Salud y Equipamiento Médico</v>
      </c>
      <c r="D768" s="12" t="n">
        <v>342.63</v>
      </c>
      <c r="E768" s="13" t="n">
        <f aca="false">D768+Parámetros!$B$5</f>
        <v>346.63</v>
      </c>
      <c r="F768" s="3" t="n">
        <f aca="false">IF(C768="",Parámetros!$B$9,IFERROR(VLOOKUP(C768,Parámetros!$A$20:$B$23,2,FALSE()),Parámetros!$B$9))</f>
        <v>0.14</v>
      </c>
      <c r="G768" s="13" t="n">
        <f aca="false">ROUNDUP((E768+Parámetros!$C$13)/(1-F768),0)</f>
        <v>433</v>
      </c>
      <c r="H768" s="13" t="n">
        <f aca="false">ROUNDUP((E768+Parámetros!$C$14)/(1-F768),0)</f>
        <v>438</v>
      </c>
      <c r="I768" s="13" t="n">
        <f aca="false">ROUNDUP((E768+Parámetros!$C$15)/(1-F768),0)</f>
        <v>447</v>
      </c>
      <c r="J768" s="13" t="n">
        <f aca="false">MAX(ROUNDUP((E768+Parámetros!$B$8)/(1-F768),0),Parámetros!$B$7)</f>
        <v>404</v>
      </c>
      <c r="K768" s="13" t="n">
        <f aca="false">IF(G768&lt;Parámetros!$B$13,G768,IF(H768&lt;Parámetros!$B$14,H768,IF(I768&lt;Parámetros!$B$15,I768,J768)))</f>
        <v>404</v>
      </c>
      <c r="L768" s="12"/>
      <c r="M768" s="12"/>
      <c r="N768" s="13" t="n">
        <f aca="false">IF(AND(ISNUMBER(M768),M768-Parámetros!$B$6&gt;=K768),M768-Parámetros!$B$6,K768)</f>
        <v>404</v>
      </c>
      <c r="O768" s="3" t="str">
        <f aca="false">IF(ISNUMBER(M768),N768/M768-1,"")</f>
        <v/>
      </c>
      <c r="P768" s="13" t="n">
        <f aca="false">VLOOKUP(N768,Parámetros!$A$13:$C$16,3,TRUE())</f>
        <v>0</v>
      </c>
      <c r="Q768" s="13" t="n">
        <f aca="false">IF(N768&gt;=Parámetros!$B$7,Parámetros!$B$8,0)</f>
        <v>0</v>
      </c>
      <c r="R768" s="13" t="n">
        <f aca="false">N768*(1-F768)-P768-Q768</f>
        <v>347.44</v>
      </c>
      <c r="S768" s="13" t="n">
        <f aca="false">R768-E768</f>
        <v>0.810000000000002</v>
      </c>
    </row>
    <row r="769" customFormat="false" ht="15" hidden="false" customHeight="false" outlineLevel="0" collapsed="false">
      <c r="A769" s="8" t="s">
        <v>8132</v>
      </c>
      <c r="B769" s="10" t="str">
        <f aca="false">'Layout Mercado Libre'!C769</f>
        <v>Cinta Microporosa Cintapore Piel 2.5 cm x 9.2 m 12 Rollos</v>
      </c>
      <c r="C769" s="10" t="str">
        <f aca="false">IFERROR(LEFT('Layout Mercado Libre'!E769,FIND(" &gt; ",'Layout Mercado Libre'!E769)-1),"")</f>
        <v>Salud y Equipamiento Médico</v>
      </c>
      <c r="D769" s="12" t="n">
        <v>200</v>
      </c>
      <c r="E769" s="13" t="n">
        <f aca="false">D769+Parámetros!$B$5</f>
        <v>204</v>
      </c>
      <c r="F769" s="3" t="n">
        <f aca="false">IF(C769="",Parámetros!$B$9,IFERROR(VLOOKUP(C769,Parámetros!$A$20:$B$23,2,FALSE()),Parámetros!$B$9))</f>
        <v>0.14</v>
      </c>
      <c r="G769" s="13" t="n">
        <f aca="false">ROUNDUP((E769+Parámetros!$C$13)/(1-F769),0)</f>
        <v>267</v>
      </c>
      <c r="H769" s="13" t="n">
        <f aca="false">ROUNDUP((E769+Parámetros!$C$14)/(1-F769),0)</f>
        <v>273</v>
      </c>
      <c r="I769" s="13" t="n">
        <f aca="false">ROUNDUP((E769+Parámetros!$C$15)/(1-F769),0)</f>
        <v>281</v>
      </c>
      <c r="J769" s="13" t="n">
        <f aca="false">MAX(ROUNDUP((E769+Parámetros!$B$8)/(1-F769),0),Parámetros!$B$7)</f>
        <v>299</v>
      </c>
      <c r="K769" s="13" t="n">
        <f aca="false">IF(G769&lt;Parámetros!$B$13,G769,IF(H769&lt;Parámetros!$B$14,H769,IF(I769&lt;Parámetros!$B$15,I769,J769)))</f>
        <v>281</v>
      </c>
      <c r="L769" s="12"/>
      <c r="M769" s="12"/>
      <c r="N769" s="13" t="n">
        <f aca="false">IF(AND(ISNUMBER(M769),M769-Parámetros!$B$6&gt;=K769),M769-Parámetros!$B$6,K769)</f>
        <v>281</v>
      </c>
      <c r="O769" s="3" t="str">
        <f aca="false">IF(ISNUMBER(M769),N769/M769-1,"")</f>
        <v/>
      </c>
      <c r="P769" s="13" t="n">
        <f aca="false">VLOOKUP(N769,Parámetros!$A$13:$C$16,3,TRUE())</f>
        <v>37</v>
      </c>
      <c r="Q769" s="13" t="n">
        <f aca="false">IF(N769&gt;=Parámetros!$B$7,Parámetros!$B$8,0)</f>
        <v>0</v>
      </c>
      <c r="R769" s="13" t="n">
        <f aca="false">N769*(1-F769)-P769-Q769</f>
        <v>204.66</v>
      </c>
      <c r="S769" s="13" t="n">
        <f aca="false">R769-E769</f>
        <v>0.659999999999997</v>
      </c>
    </row>
    <row r="770" customFormat="false" ht="15" hidden="false" customHeight="false" outlineLevel="0" collapsed="false">
      <c r="A770" s="8" t="s">
        <v>8142</v>
      </c>
      <c r="B770" s="10" t="str">
        <f aca="false">'Layout Mercado Libre'!C770</f>
        <v>Tampones Saba Compac Super Plus con Aplicador 10 Piezas</v>
      </c>
      <c r="C770" s="10" t="str">
        <f aca="false">IFERROR(LEFT('Layout Mercado Libre'!E770,FIND(" &gt; ",'Layout Mercado Libre'!E770)-1),"")</f>
        <v>Belleza y Cuidado Personal</v>
      </c>
      <c r="D770" s="12" t="n">
        <v>39.59</v>
      </c>
      <c r="E770" s="13" t="n">
        <f aca="false">D770+Parámetros!$B$5</f>
        <v>43.59</v>
      </c>
      <c r="F770" s="3" t="n">
        <f aca="false">IF(C770="",Parámetros!$B$9,IFERROR(VLOOKUP(C770,Parámetros!$A$20:$B$23,2,FALSE()),Parámetros!$B$9))</f>
        <v>0.14</v>
      </c>
      <c r="G770" s="13" t="n">
        <f aca="false">ROUNDUP((E770+Parámetros!$C$13)/(1-F770),0)</f>
        <v>80</v>
      </c>
      <c r="H770" s="13" t="n">
        <f aca="false">ROUNDUP((E770+Parámetros!$C$14)/(1-F770),0)</f>
        <v>86</v>
      </c>
      <c r="I770" s="13" t="n">
        <f aca="false">ROUNDUP((E770+Parámetros!$C$15)/(1-F770),0)</f>
        <v>94</v>
      </c>
      <c r="J770" s="13" t="n">
        <f aca="false">MAX(ROUNDUP((E770+Parámetros!$B$8)/(1-F770),0),Parámetros!$B$7)</f>
        <v>299</v>
      </c>
      <c r="K770" s="13" t="n">
        <f aca="false">IF(G770&lt;Parámetros!$B$13,G770,IF(H770&lt;Parámetros!$B$14,H770,IF(I770&lt;Parámetros!$B$15,I770,J770)))</f>
        <v>80</v>
      </c>
      <c r="L770" s="12"/>
      <c r="M770" s="12"/>
      <c r="N770" s="13" t="n">
        <f aca="false">IF(AND(ISNUMBER(M770),M770-Parámetros!$B$6&gt;=K770),M770-Parámetros!$B$6,K770)</f>
        <v>80</v>
      </c>
      <c r="O770" s="3" t="str">
        <f aca="false">IF(ISNUMBER(M770),N770/M770-1,"")</f>
        <v/>
      </c>
      <c r="P770" s="13" t="n">
        <f aca="false">VLOOKUP(N770,Parámetros!$A$13:$C$16,3,TRUE())</f>
        <v>25</v>
      </c>
      <c r="Q770" s="13" t="n">
        <f aca="false">IF(N770&gt;=Parámetros!$B$7,Parámetros!$B$8,0)</f>
        <v>0</v>
      </c>
      <c r="R770" s="13" t="n">
        <f aca="false">N770*(1-F770)-P770-Q770</f>
        <v>43.8</v>
      </c>
      <c r="S770" s="13" t="n">
        <f aca="false">R770-E770</f>
        <v>0.209999999999994</v>
      </c>
    </row>
    <row r="771" customFormat="false" ht="15" hidden="false" customHeight="false" outlineLevel="0" collapsed="false">
      <c r="A771" s="8" t="s">
        <v>8152</v>
      </c>
      <c r="B771" s="10" t="str">
        <f aca="false">'Layout Mercado Libre'!C771</f>
        <v>Italdermol Extracto de Triticum vulgare 600 mg 6 Óvulos</v>
      </c>
      <c r="C771" s="10" t="str">
        <f aca="false">IFERROR(LEFT('Layout Mercado Libre'!E771,FIND(" &gt; ",'Layout Mercado Libre'!E771)-1),"")</f>
        <v>Salud y Equipamiento Médico</v>
      </c>
      <c r="D771" s="12" t="n">
        <v>404.02</v>
      </c>
      <c r="E771" s="13" t="n">
        <f aca="false">D771+Parámetros!$B$5</f>
        <v>408.02</v>
      </c>
      <c r="F771" s="3" t="n">
        <f aca="false">IF(C771="",Parámetros!$B$9,IFERROR(VLOOKUP(C771,Parámetros!$A$20:$B$23,2,FALSE()),Parámetros!$B$9))</f>
        <v>0.14</v>
      </c>
      <c r="G771" s="13" t="n">
        <f aca="false">ROUNDUP((E771+Parámetros!$C$13)/(1-F771),0)</f>
        <v>504</v>
      </c>
      <c r="H771" s="13" t="n">
        <f aca="false">ROUNDUP((E771+Parámetros!$C$14)/(1-F771),0)</f>
        <v>510</v>
      </c>
      <c r="I771" s="13" t="n">
        <f aca="false">ROUNDUP((E771+Parámetros!$C$15)/(1-F771),0)</f>
        <v>518</v>
      </c>
      <c r="J771" s="13" t="n">
        <f aca="false">MAX(ROUNDUP((E771+Parámetros!$B$8)/(1-F771),0),Parámetros!$B$7)</f>
        <v>475</v>
      </c>
      <c r="K771" s="13" t="n">
        <f aca="false">IF(G771&lt;Parámetros!$B$13,G771,IF(H771&lt;Parámetros!$B$14,H771,IF(I771&lt;Parámetros!$B$15,I771,J771)))</f>
        <v>475</v>
      </c>
      <c r="L771" s="12"/>
      <c r="M771" s="12"/>
      <c r="N771" s="13" t="n">
        <f aca="false">IF(AND(ISNUMBER(M771),M771-Parámetros!$B$6&gt;=K771),M771-Parámetros!$B$6,K771)</f>
        <v>475</v>
      </c>
      <c r="O771" s="3" t="str">
        <f aca="false">IF(ISNUMBER(M771),N771/M771-1,"")</f>
        <v/>
      </c>
      <c r="P771" s="13" t="n">
        <f aca="false">VLOOKUP(N771,Parámetros!$A$13:$C$16,3,TRUE())</f>
        <v>0</v>
      </c>
      <c r="Q771" s="13" t="n">
        <f aca="false">IF(N771&gt;=Parámetros!$B$7,Parámetros!$B$8,0)</f>
        <v>0</v>
      </c>
      <c r="R771" s="13" t="n">
        <f aca="false">N771*(1-F771)-P771-Q771</f>
        <v>408.5</v>
      </c>
      <c r="S771" s="13" t="n">
        <f aca="false">R771-E771</f>
        <v>0.480000000000018</v>
      </c>
    </row>
    <row r="772" customFormat="false" ht="15" hidden="false" customHeight="false" outlineLevel="0" collapsed="false">
      <c r="A772" s="8" t="s">
        <v>8160</v>
      </c>
      <c r="B772" s="10" t="str">
        <f aca="false">'Layout Mercado Libre'!C772</f>
        <v>Tylenol Infantil Paracetamol Suspensión 3.2 g/100 ml 120 ml</v>
      </c>
      <c r="C772" s="10" t="str">
        <f aca="false">IFERROR(LEFT('Layout Mercado Libre'!E772,FIND(" &gt; ",'Layout Mercado Libre'!E772)-1),"")</f>
        <v>Salud y Equipamiento Médico</v>
      </c>
      <c r="D772" s="12" t="n">
        <v>150.18</v>
      </c>
      <c r="E772" s="13" t="n">
        <f aca="false">D772+Parámetros!$B$5</f>
        <v>154.18</v>
      </c>
      <c r="F772" s="3" t="n">
        <f aca="false">IF(C772="",Parámetros!$B$9,IFERROR(VLOOKUP(C772,Parámetros!$A$20:$B$23,2,FALSE()),Parámetros!$B$9))</f>
        <v>0.14</v>
      </c>
      <c r="G772" s="13" t="n">
        <f aca="false">ROUNDUP((E772+Parámetros!$C$13)/(1-F772),0)</f>
        <v>209</v>
      </c>
      <c r="H772" s="13" t="n">
        <f aca="false">ROUNDUP((E772+Parámetros!$C$14)/(1-F772),0)</f>
        <v>215</v>
      </c>
      <c r="I772" s="13" t="n">
        <f aca="false">ROUNDUP((E772+Parámetros!$C$15)/(1-F772),0)</f>
        <v>223</v>
      </c>
      <c r="J772" s="13" t="n">
        <f aca="false">MAX(ROUNDUP((E772+Parámetros!$B$8)/(1-F772),0),Parámetros!$B$7)</f>
        <v>299</v>
      </c>
      <c r="K772" s="13" t="n">
        <f aca="false">IF(G772&lt;Parámetros!$B$13,G772,IF(H772&lt;Parámetros!$B$14,H772,IF(I772&lt;Parámetros!$B$15,I772,J772)))</f>
        <v>223</v>
      </c>
      <c r="L772" s="12"/>
      <c r="M772" s="12"/>
      <c r="N772" s="13" t="n">
        <f aca="false">IF(AND(ISNUMBER(M772),M772-Parámetros!$B$6&gt;=K772),M772-Parámetros!$B$6,K772)</f>
        <v>223</v>
      </c>
      <c r="O772" s="3" t="str">
        <f aca="false">IF(ISNUMBER(M772),N772/M772-1,"")</f>
        <v/>
      </c>
      <c r="P772" s="13" t="n">
        <f aca="false">VLOOKUP(N772,Parámetros!$A$13:$C$16,3,TRUE())</f>
        <v>37</v>
      </c>
      <c r="Q772" s="13" t="n">
        <f aca="false">IF(N772&gt;=Parámetros!$B$7,Parámetros!$B$8,0)</f>
        <v>0</v>
      </c>
      <c r="R772" s="13" t="n">
        <f aca="false">N772*(1-F772)-P772-Q772</f>
        <v>154.78</v>
      </c>
      <c r="S772" s="13" t="n">
        <f aca="false">R772-E772</f>
        <v>0.599999999999994</v>
      </c>
    </row>
    <row r="773" customFormat="false" ht="15" hidden="false" customHeight="false" outlineLevel="0" collapsed="false">
      <c r="A773" s="8" t="s">
        <v>8172</v>
      </c>
      <c r="B773" s="10" t="str">
        <f aca="false">'Layout Mercado Libre'!C773</f>
        <v>Continental Solifenacina 10 mg 20 Tabletas</v>
      </c>
      <c r="C773" s="10" t="str">
        <f aca="false">IFERROR(LEFT('Layout Mercado Libre'!E773,FIND(" &gt; ",'Layout Mercado Libre'!E773)-1),"")</f>
        <v>Salud y Equipamiento Médico</v>
      </c>
      <c r="D773" s="12" t="n">
        <v>563.22</v>
      </c>
      <c r="E773" s="13" t="n">
        <f aca="false">D773+Parámetros!$B$5</f>
        <v>567.22</v>
      </c>
      <c r="F773" s="3" t="n">
        <f aca="false">IF(C773="",Parámetros!$B$9,IFERROR(VLOOKUP(C773,Parámetros!$A$20:$B$23,2,FALSE()),Parámetros!$B$9))</f>
        <v>0.14</v>
      </c>
      <c r="G773" s="13" t="n">
        <f aca="false">ROUNDUP((E773+Parámetros!$C$13)/(1-F773),0)</f>
        <v>689</v>
      </c>
      <c r="H773" s="13" t="n">
        <f aca="false">ROUNDUP((E773+Parámetros!$C$14)/(1-F773),0)</f>
        <v>695</v>
      </c>
      <c r="I773" s="13" t="n">
        <f aca="false">ROUNDUP((E773+Parámetros!$C$15)/(1-F773),0)</f>
        <v>703</v>
      </c>
      <c r="J773" s="13" t="n">
        <f aca="false">MAX(ROUNDUP((E773+Parámetros!$B$8)/(1-F773),0),Parámetros!$B$7)</f>
        <v>660</v>
      </c>
      <c r="K773" s="13" t="n">
        <f aca="false">IF(G773&lt;Parámetros!$B$13,G773,IF(H773&lt;Parámetros!$B$14,H773,IF(I773&lt;Parámetros!$B$15,I773,J773)))</f>
        <v>660</v>
      </c>
      <c r="L773" s="12"/>
      <c r="M773" s="12"/>
      <c r="N773" s="13" t="n">
        <f aca="false">IF(AND(ISNUMBER(M773),M773-Parámetros!$B$6&gt;=K773),M773-Parámetros!$B$6,K773)</f>
        <v>660</v>
      </c>
      <c r="O773" s="3" t="str">
        <f aca="false">IF(ISNUMBER(M773),N773/M773-1,"")</f>
        <v/>
      </c>
      <c r="P773" s="13" t="n">
        <f aca="false">VLOOKUP(N773,Parámetros!$A$13:$C$16,3,TRUE())</f>
        <v>0</v>
      </c>
      <c r="Q773" s="13" t="n">
        <f aca="false">IF(N773&gt;=Parámetros!$B$7,Parámetros!$B$8,0)</f>
        <v>0</v>
      </c>
      <c r="R773" s="13" t="n">
        <f aca="false">N773*(1-F773)-P773-Q773</f>
        <v>567.6</v>
      </c>
      <c r="S773" s="13" t="n">
        <f aca="false">R773-E773</f>
        <v>0.379999999999995</v>
      </c>
    </row>
    <row r="774" customFormat="false" ht="15" hidden="false" customHeight="false" outlineLevel="0" collapsed="false">
      <c r="A774" s="8" t="s">
        <v>8180</v>
      </c>
      <c r="B774" s="10" t="str">
        <f aca="false">'Layout Mercado Libre'!C774</f>
        <v>Quimara-1 Imiquimod Crema 5% Tubo con 3 g</v>
      </c>
      <c r="C774" s="10" t="str">
        <f aca="false">IFERROR(LEFT('Layout Mercado Libre'!E774,FIND(" &gt; ",'Layout Mercado Libre'!E774)-1),"")</f>
        <v>Salud y Equipamiento Médico</v>
      </c>
      <c r="D774" s="12" t="n">
        <v>947.71</v>
      </c>
      <c r="E774" s="13" t="n">
        <f aca="false">D774+Parámetros!$B$5</f>
        <v>951.71</v>
      </c>
      <c r="F774" s="3" t="n">
        <f aca="false">IF(C774="",Parámetros!$B$9,IFERROR(VLOOKUP(C774,Parámetros!$A$20:$B$23,2,FALSE()),Parámetros!$B$9))</f>
        <v>0.14</v>
      </c>
      <c r="G774" s="13" t="n">
        <f aca="false">ROUNDUP((E774+Parámetros!$C$13)/(1-F774),0)</f>
        <v>1136</v>
      </c>
      <c r="H774" s="13" t="n">
        <f aca="false">ROUNDUP((E774+Parámetros!$C$14)/(1-F774),0)</f>
        <v>1142</v>
      </c>
      <c r="I774" s="13" t="n">
        <f aca="false">ROUNDUP((E774+Parámetros!$C$15)/(1-F774),0)</f>
        <v>1150</v>
      </c>
      <c r="J774" s="13" t="n">
        <f aca="false">MAX(ROUNDUP((E774+Parámetros!$B$8)/(1-F774),0),Parámetros!$B$7)</f>
        <v>1107</v>
      </c>
      <c r="K774" s="13" t="n">
        <f aca="false">IF(G774&lt;Parámetros!$B$13,G774,IF(H774&lt;Parámetros!$B$14,H774,IF(I774&lt;Parámetros!$B$15,I774,J774)))</f>
        <v>1107</v>
      </c>
      <c r="L774" s="12"/>
      <c r="M774" s="12"/>
      <c r="N774" s="13" t="n">
        <f aca="false">IF(AND(ISNUMBER(M774),M774-Parámetros!$B$6&gt;=K774),M774-Parámetros!$B$6,K774)</f>
        <v>1107</v>
      </c>
      <c r="O774" s="3" t="str">
        <f aca="false">IF(ISNUMBER(M774),N774/M774-1,"")</f>
        <v/>
      </c>
      <c r="P774" s="13" t="n">
        <f aca="false">VLOOKUP(N774,Parámetros!$A$13:$C$16,3,TRUE())</f>
        <v>0</v>
      </c>
      <c r="Q774" s="13" t="n">
        <f aca="false">IF(N774&gt;=Parámetros!$B$7,Parámetros!$B$8,0)</f>
        <v>0</v>
      </c>
      <c r="R774" s="13" t="n">
        <f aca="false">N774*(1-F774)-P774-Q774</f>
        <v>952.02</v>
      </c>
      <c r="S774" s="13" t="n">
        <f aca="false">R774-E774</f>
        <v>0.309999999999945</v>
      </c>
    </row>
    <row r="775" customFormat="false" ht="15" hidden="false" customHeight="false" outlineLevel="0" collapsed="false">
      <c r="A775" s="8" t="s">
        <v>8193</v>
      </c>
      <c r="B775" s="10" t="str">
        <f aca="false">'Layout Mercado Libre'!C775</f>
        <v>Reumophan Vit Ketoprofeno Clorzoxazona B1 B6 20 Tabletas</v>
      </c>
      <c r="C775" s="10" t="str">
        <f aca="false">IFERROR(LEFT('Layout Mercado Libre'!E775,FIND(" &gt; ",'Layout Mercado Libre'!E775)-1),"")</f>
        <v>Salud y Equipamiento Médico</v>
      </c>
      <c r="D775" s="12" t="n">
        <v>546.48</v>
      </c>
      <c r="E775" s="13" t="n">
        <f aca="false">D775+Parámetros!$B$5</f>
        <v>550.48</v>
      </c>
      <c r="F775" s="3" t="n">
        <f aca="false">IF(C775="",Parámetros!$B$9,IFERROR(VLOOKUP(C775,Parámetros!$A$20:$B$23,2,FALSE()),Parámetros!$B$9))</f>
        <v>0.14</v>
      </c>
      <c r="G775" s="13" t="n">
        <f aca="false">ROUNDUP((E775+Parámetros!$C$13)/(1-F775),0)</f>
        <v>670</v>
      </c>
      <c r="H775" s="13" t="n">
        <f aca="false">ROUNDUP((E775+Parámetros!$C$14)/(1-F775),0)</f>
        <v>675</v>
      </c>
      <c r="I775" s="13" t="n">
        <f aca="false">ROUNDUP((E775+Parámetros!$C$15)/(1-F775),0)</f>
        <v>684</v>
      </c>
      <c r="J775" s="13" t="n">
        <f aca="false">MAX(ROUNDUP((E775+Parámetros!$B$8)/(1-F775),0),Parámetros!$B$7)</f>
        <v>641</v>
      </c>
      <c r="K775" s="13" t="n">
        <f aca="false">IF(G775&lt;Parámetros!$B$13,G775,IF(H775&lt;Parámetros!$B$14,H775,IF(I775&lt;Parámetros!$B$15,I775,J775)))</f>
        <v>641</v>
      </c>
      <c r="L775" s="12"/>
      <c r="M775" s="12"/>
      <c r="N775" s="13" t="n">
        <f aca="false">IF(AND(ISNUMBER(M775),M775-Parámetros!$B$6&gt;=K775),M775-Parámetros!$B$6,K775)</f>
        <v>641</v>
      </c>
      <c r="O775" s="3" t="str">
        <f aca="false">IF(ISNUMBER(M775),N775/M775-1,"")</f>
        <v/>
      </c>
      <c r="P775" s="13" t="n">
        <f aca="false">VLOOKUP(N775,Parámetros!$A$13:$C$16,3,TRUE())</f>
        <v>0</v>
      </c>
      <c r="Q775" s="13" t="n">
        <f aca="false">IF(N775&gt;=Parámetros!$B$7,Parámetros!$B$8,0)</f>
        <v>0</v>
      </c>
      <c r="R775" s="13" t="n">
        <f aca="false">N775*(1-F775)-P775-Q775</f>
        <v>551.26</v>
      </c>
      <c r="S775" s="13" t="n">
        <f aca="false">R775-E775</f>
        <v>0.779999999999973</v>
      </c>
    </row>
    <row r="776" customFormat="false" ht="15" hidden="false" customHeight="false" outlineLevel="0" collapsed="false">
      <c r="A776" s="8" t="s">
        <v>8205</v>
      </c>
      <c r="B776" s="10" t="str">
        <f aca="false">'Layout Mercado Libre'!C776</f>
        <v>Daflon 1000 mg Diosmina Hesperidina 30 Tabletas</v>
      </c>
      <c r="C776" s="10" t="str">
        <f aca="false">IFERROR(LEFT('Layout Mercado Libre'!E776,FIND(" &gt; ",'Layout Mercado Libre'!E776)-1),"")</f>
        <v>Salud y Equipamiento Médico</v>
      </c>
      <c r="D776" s="12" t="n">
        <v>861.47</v>
      </c>
      <c r="E776" s="13" t="n">
        <f aca="false">D776+Parámetros!$B$5</f>
        <v>865.47</v>
      </c>
      <c r="F776" s="3" t="n">
        <f aca="false">IF(C776="",Parámetros!$B$9,IFERROR(VLOOKUP(C776,Parámetros!$A$20:$B$23,2,FALSE()),Parámetros!$B$9))</f>
        <v>0.14</v>
      </c>
      <c r="G776" s="13" t="n">
        <f aca="false">ROUNDUP((E776+Parámetros!$C$13)/(1-F776),0)</f>
        <v>1036</v>
      </c>
      <c r="H776" s="13" t="n">
        <f aca="false">ROUNDUP((E776+Parámetros!$C$14)/(1-F776),0)</f>
        <v>1042</v>
      </c>
      <c r="I776" s="13" t="n">
        <f aca="false">ROUNDUP((E776+Parámetros!$C$15)/(1-F776),0)</f>
        <v>1050</v>
      </c>
      <c r="J776" s="13" t="n">
        <f aca="false">MAX(ROUNDUP((E776+Parámetros!$B$8)/(1-F776),0),Parámetros!$B$7)</f>
        <v>1007</v>
      </c>
      <c r="K776" s="13" t="n">
        <f aca="false">IF(G776&lt;Parámetros!$B$13,G776,IF(H776&lt;Parámetros!$B$14,H776,IF(I776&lt;Parámetros!$B$15,I776,J776)))</f>
        <v>1007</v>
      </c>
      <c r="L776" s="12"/>
      <c r="M776" s="12"/>
      <c r="N776" s="13" t="n">
        <f aca="false">IF(AND(ISNUMBER(M776),M776-Parámetros!$B$6&gt;=K776),M776-Parámetros!$B$6,K776)</f>
        <v>1007</v>
      </c>
      <c r="O776" s="3" t="str">
        <f aca="false">IF(ISNUMBER(M776),N776/M776-1,"")</f>
        <v/>
      </c>
      <c r="P776" s="13" t="n">
        <f aca="false">VLOOKUP(N776,Parámetros!$A$13:$C$16,3,TRUE())</f>
        <v>0</v>
      </c>
      <c r="Q776" s="13" t="n">
        <f aca="false">IF(N776&gt;=Parámetros!$B$7,Parámetros!$B$8,0)</f>
        <v>0</v>
      </c>
      <c r="R776" s="13" t="n">
        <f aca="false">N776*(1-F776)-P776-Q776</f>
        <v>866.02</v>
      </c>
      <c r="S776" s="13" t="n">
        <f aca="false">R776-E776</f>
        <v>0.549999999999955</v>
      </c>
    </row>
    <row r="777" customFormat="false" ht="15" hidden="false" customHeight="false" outlineLevel="0" collapsed="false">
      <c r="A777" s="8" t="s">
        <v>8217</v>
      </c>
      <c r="B777" s="10" t="str">
        <f aca="false">'Layout Mercado Libre'!C777</f>
        <v>Naxifelar Cefalexina Suspensión 250 mg/5 ml 100 ml</v>
      </c>
      <c r="C777" s="10" t="str">
        <f aca="false">IFERROR(LEFT('Layout Mercado Libre'!E777,FIND(" &gt; ",'Layout Mercado Libre'!E777)-1),"")</f>
        <v>Salud y Equipamiento Médico</v>
      </c>
      <c r="D777" s="12" t="n">
        <v>182</v>
      </c>
      <c r="E777" s="13" t="n">
        <f aca="false">D777+Parámetros!$B$5</f>
        <v>186</v>
      </c>
      <c r="F777" s="3" t="n">
        <f aca="false">IF(C777="",Parámetros!$B$9,IFERROR(VLOOKUP(C777,Parámetros!$A$20:$B$23,2,FALSE()),Parámetros!$B$9))</f>
        <v>0.14</v>
      </c>
      <c r="G777" s="13" t="n">
        <f aca="false">ROUNDUP((E777+Parámetros!$C$13)/(1-F777),0)</f>
        <v>246</v>
      </c>
      <c r="H777" s="13" t="n">
        <f aca="false">ROUNDUP((E777+Parámetros!$C$14)/(1-F777),0)</f>
        <v>252</v>
      </c>
      <c r="I777" s="13" t="n">
        <f aca="false">ROUNDUP((E777+Parámetros!$C$15)/(1-F777),0)</f>
        <v>260</v>
      </c>
      <c r="J777" s="13" t="n">
        <f aca="false">MAX(ROUNDUP((E777+Parámetros!$B$8)/(1-F777),0),Parámetros!$B$7)</f>
        <v>299</v>
      </c>
      <c r="K777" s="13" t="n">
        <f aca="false">IF(G777&lt;Parámetros!$B$13,G777,IF(H777&lt;Parámetros!$B$14,H777,IF(I777&lt;Parámetros!$B$15,I777,J777)))</f>
        <v>260</v>
      </c>
      <c r="L777" s="12"/>
      <c r="M777" s="12"/>
      <c r="N777" s="13" t="n">
        <f aca="false">IF(AND(ISNUMBER(M777),M777-Parámetros!$B$6&gt;=K777),M777-Parámetros!$B$6,K777)</f>
        <v>260</v>
      </c>
      <c r="O777" s="3" t="str">
        <f aca="false">IF(ISNUMBER(M777),N777/M777-1,"")</f>
        <v/>
      </c>
      <c r="P777" s="13" t="n">
        <f aca="false">VLOOKUP(N777,Parámetros!$A$13:$C$16,3,TRUE())</f>
        <v>37</v>
      </c>
      <c r="Q777" s="13" t="n">
        <f aca="false">IF(N777&gt;=Parámetros!$B$7,Parámetros!$B$8,0)</f>
        <v>0</v>
      </c>
      <c r="R777" s="13" t="n">
        <f aca="false">N777*(1-F777)-P777-Q777</f>
        <v>186.6</v>
      </c>
      <c r="S777" s="13" t="n">
        <f aca="false">R777-E777</f>
        <v>0.599999999999994</v>
      </c>
    </row>
    <row r="778" customFormat="false" ht="15" hidden="false" customHeight="false" outlineLevel="0" collapsed="false">
      <c r="A778" s="8" t="s">
        <v>8224</v>
      </c>
      <c r="B778" s="10" t="str">
        <f aca="false">'Layout Mercado Libre'!C778</f>
        <v>NyQuil Z Difenhidramina 25 mg 30 Cápsulas</v>
      </c>
      <c r="C778" s="10" t="str">
        <f aca="false">IFERROR(LEFT('Layout Mercado Libre'!E778,FIND(" &gt; ",'Layout Mercado Libre'!E778)-1),"")</f>
        <v>Salud y Equipamiento Médico</v>
      </c>
      <c r="D778" s="12" t="n">
        <v>278.76</v>
      </c>
      <c r="E778" s="13" t="n">
        <f aca="false">D778+Parámetros!$B$5</f>
        <v>282.76</v>
      </c>
      <c r="F778" s="3" t="n">
        <f aca="false">IF(C778="",Parámetros!$B$9,IFERROR(VLOOKUP(C778,Parámetros!$A$20:$B$23,2,FALSE()),Parámetros!$B$9))</f>
        <v>0.14</v>
      </c>
      <c r="G778" s="13" t="n">
        <f aca="false">ROUNDUP((E778+Parámetros!$C$13)/(1-F778),0)</f>
        <v>358</v>
      </c>
      <c r="H778" s="13" t="n">
        <f aca="false">ROUNDUP((E778+Parámetros!$C$14)/(1-F778),0)</f>
        <v>364</v>
      </c>
      <c r="I778" s="13" t="n">
        <f aca="false">ROUNDUP((E778+Parámetros!$C$15)/(1-F778),0)</f>
        <v>372</v>
      </c>
      <c r="J778" s="13" t="n">
        <f aca="false">MAX(ROUNDUP((E778+Parámetros!$B$8)/(1-F778),0),Parámetros!$B$7)</f>
        <v>329</v>
      </c>
      <c r="K778" s="13" t="n">
        <f aca="false">IF(G778&lt;Parámetros!$B$13,G778,IF(H778&lt;Parámetros!$B$14,H778,IF(I778&lt;Parámetros!$B$15,I778,J778)))</f>
        <v>329</v>
      </c>
      <c r="L778" s="12"/>
      <c r="M778" s="12"/>
      <c r="N778" s="13" t="n">
        <f aca="false">IF(AND(ISNUMBER(M778),M778-Parámetros!$B$6&gt;=K778),M778-Parámetros!$B$6,K778)</f>
        <v>329</v>
      </c>
      <c r="O778" s="3" t="str">
        <f aca="false">IF(ISNUMBER(M778),N778/M778-1,"")</f>
        <v/>
      </c>
      <c r="P778" s="13" t="n">
        <f aca="false">VLOOKUP(N778,Parámetros!$A$13:$C$16,3,TRUE())</f>
        <v>0</v>
      </c>
      <c r="Q778" s="13" t="n">
        <f aca="false">IF(N778&gt;=Parámetros!$B$7,Parámetros!$B$8,0)</f>
        <v>0</v>
      </c>
      <c r="R778" s="13" t="n">
        <f aca="false">N778*(1-F778)-P778-Q778</f>
        <v>282.94</v>
      </c>
      <c r="S778" s="13" t="n">
        <f aca="false">R778-E778</f>
        <v>0.180000000000007</v>
      </c>
    </row>
    <row r="779" customFormat="false" ht="15" hidden="false" customHeight="false" outlineLevel="0" collapsed="false">
      <c r="A779" s="8" t="s">
        <v>8233</v>
      </c>
      <c r="B779" s="10" t="str">
        <f aca="false">'Layout Mercado Libre'!C779</f>
        <v>Dostein Erdosteína Suspensión 175 mg/5 ml 90 ml</v>
      </c>
      <c r="C779" s="10" t="str">
        <f aca="false">IFERROR(LEFT('Layout Mercado Libre'!E779,FIND(" &gt; ",'Layout Mercado Libre'!E779)-1),"")</f>
        <v>Salud y Equipamiento Médico</v>
      </c>
      <c r="D779" s="12" t="n">
        <v>379.42</v>
      </c>
      <c r="E779" s="13" t="n">
        <f aca="false">D779+Parámetros!$B$5</f>
        <v>383.42</v>
      </c>
      <c r="F779" s="3" t="n">
        <f aca="false">IF(C779="",Parámetros!$B$9,IFERROR(VLOOKUP(C779,Parámetros!$A$20:$B$23,2,FALSE()),Parámetros!$B$9))</f>
        <v>0.14</v>
      </c>
      <c r="G779" s="13" t="n">
        <f aca="false">ROUNDUP((E779+Parámetros!$C$13)/(1-F779),0)</f>
        <v>475</v>
      </c>
      <c r="H779" s="13" t="n">
        <f aca="false">ROUNDUP((E779+Parámetros!$C$14)/(1-F779),0)</f>
        <v>481</v>
      </c>
      <c r="I779" s="13" t="n">
        <f aca="false">ROUNDUP((E779+Parámetros!$C$15)/(1-F779),0)</f>
        <v>489</v>
      </c>
      <c r="J779" s="13" t="n">
        <f aca="false">MAX(ROUNDUP((E779+Parámetros!$B$8)/(1-F779),0),Parámetros!$B$7)</f>
        <v>446</v>
      </c>
      <c r="K779" s="13" t="n">
        <f aca="false">IF(G779&lt;Parámetros!$B$13,G779,IF(H779&lt;Parámetros!$B$14,H779,IF(I779&lt;Parámetros!$B$15,I779,J779)))</f>
        <v>446</v>
      </c>
      <c r="L779" s="12"/>
      <c r="M779" s="12"/>
      <c r="N779" s="13" t="n">
        <f aca="false">IF(AND(ISNUMBER(M779),M779-Parámetros!$B$6&gt;=K779),M779-Parámetros!$B$6,K779)</f>
        <v>446</v>
      </c>
      <c r="O779" s="3" t="str">
        <f aca="false">IF(ISNUMBER(M779),N779/M779-1,"")</f>
        <v/>
      </c>
      <c r="P779" s="13" t="n">
        <f aca="false">VLOOKUP(N779,Parámetros!$A$13:$C$16,3,TRUE())</f>
        <v>0</v>
      </c>
      <c r="Q779" s="13" t="n">
        <f aca="false">IF(N779&gt;=Parámetros!$B$7,Parámetros!$B$8,0)</f>
        <v>0</v>
      </c>
      <c r="R779" s="13" t="n">
        <f aca="false">N779*(1-F779)-P779-Q779</f>
        <v>383.56</v>
      </c>
      <c r="S779" s="13" t="n">
        <f aca="false">R779-E779</f>
        <v>0.139999999999986</v>
      </c>
    </row>
    <row r="780" customFormat="false" ht="15" hidden="false" customHeight="false" outlineLevel="0" collapsed="false">
      <c r="A780" s="8" t="s">
        <v>8241</v>
      </c>
      <c r="B780" s="10" t="str">
        <f aca="false">'Layout Mercado Libre'!C780</f>
        <v>Saridon Paracetamol Cafeína 500 mg/50 mg 100 Comprimidos</v>
      </c>
      <c r="C780" s="10" t="str">
        <f aca="false">IFERROR(LEFT('Layout Mercado Libre'!E780,FIND(" &gt; ",'Layout Mercado Libre'!E780)-1),"")</f>
        <v>Salud y Equipamiento Médico</v>
      </c>
      <c r="D780" s="12" t="n">
        <v>269.21</v>
      </c>
      <c r="E780" s="13" t="n">
        <f aca="false">D780+Parámetros!$B$5</f>
        <v>273.21</v>
      </c>
      <c r="F780" s="3" t="n">
        <f aca="false">IF(C780="",Parámetros!$B$9,IFERROR(VLOOKUP(C780,Parámetros!$A$20:$B$23,2,FALSE()),Parámetros!$B$9))</f>
        <v>0.14</v>
      </c>
      <c r="G780" s="13" t="n">
        <f aca="false">ROUNDUP((E780+Parámetros!$C$13)/(1-F780),0)</f>
        <v>347</v>
      </c>
      <c r="H780" s="13" t="n">
        <f aca="false">ROUNDUP((E780+Parámetros!$C$14)/(1-F780),0)</f>
        <v>353</v>
      </c>
      <c r="I780" s="13" t="n">
        <f aca="false">ROUNDUP((E780+Parámetros!$C$15)/(1-F780),0)</f>
        <v>361</v>
      </c>
      <c r="J780" s="13" t="n">
        <f aca="false">MAX(ROUNDUP((E780+Parámetros!$B$8)/(1-F780),0),Parámetros!$B$7)</f>
        <v>318</v>
      </c>
      <c r="K780" s="13" t="n">
        <f aca="false">IF(G780&lt;Parámetros!$B$13,G780,IF(H780&lt;Parámetros!$B$14,H780,IF(I780&lt;Parámetros!$B$15,I780,J780)))</f>
        <v>318</v>
      </c>
      <c r="L780" s="12"/>
      <c r="M780" s="12"/>
      <c r="N780" s="13" t="n">
        <f aca="false">IF(AND(ISNUMBER(M780),M780-Parámetros!$B$6&gt;=K780),M780-Parámetros!$B$6,K780)</f>
        <v>318</v>
      </c>
      <c r="O780" s="3" t="str">
        <f aca="false">IF(ISNUMBER(M780),N780/M780-1,"")</f>
        <v/>
      </c>
      <c r="P780" s="13" t="n">
        <f aca="false">VLOOKUP(N780,Parámetros!$A$13:$C$16,3,TRUE())</f>
        <v>0</v>
      </c>
      <c r="Q780" s="13" t="n">
        <f aca="false">IF(N780&gt;=Parámetros!$B$7,Parámetros!$B$8,0)</f>
        <v>0</v>
      </c>
      <c r="R780" s="13" t="n">
        <f aca="false">N780*(1-F780)-P780-Q780</f>
        <v>273.48</v>
      </c>
      <c r="S780" s="13" t="n">
        <f aca="false">R780-E780</f>
        <v>0.270000000000039</v>
      </c>
    </row>
    <row r="781" customFormat="false" ht="15" hidden="false" customHeight="false" outlineLevel="0" collapsed="false">
      <c r="A781" s="8" t="s">
        <v>8252</v>
      </c>
      <c r="B781" s="10" t="str">
        <f aca="false">'Layout Mercado Libre'!C781</f>
        <v>Cuyulid Alendronato Colecalciferol 70 mg/5600 UI 4 Comp</v>
      </c>
      <c r="C781" s="10" t="str">
        <f aca="false">IFERROR(LEFT('Layout Mercado Libre'!E781,FIND(" &gt; ",'Layout Mercado Libre'!E781)-1),"")</f>
        <v>Salud y Equipamiento Médico</v>
      </c>
      <c r="D781" s="12" t="n">
        <v>715.91</v>
      </c>
      <c r="E781" s="13" t="n">
        <f aca="false">D781+Parámetros!$B$5</f>
        <v>719.91</v>
      </c>
      <c r="F781" s="3" t="n">
        <f aca="false">IF(C781="",Parámetros!$B$9,IFERROR(VLOOKUP(C781,Parámetros!$A$20:$B$23,2,FALSE()),Parámetros!$B$9))</f>
        <v>0.14</v>
      </c>
      <c r="G781" s="13" t="n">
        <f aca="false">ROUNDUP((E781+Parámetros!$C$13)/(1-F781),0)</f>
        <v>867</v>
      </c>
      <c r="H781" s="13" t="n">
        <f aca="false">ROUNDUP((E781+Parámetros!$C$14)/(1-F781),0)</f>
        <v>872</v>
      </c>
      <c r="I781" s="13" t="n">
        <f aca="false">ROUNDUP((E781+Parámetros!$C$15)/(1-F781),0)</f>
        <v>881</v>
      </c>
      <c r="J781" s="13" t="n">
        <f aca="false">MAX(ROUNDUP((E781+Parámetros!$B$8)/(1-F781),0),Parámetros!$B$7)</f>
        <v>838</v>
      </c>
      <c r="K781" s="13" t="n">
        <f aca="false">IF(G781&lt;Parámetros!$B$13,G781,IF(H781&lt;Parámetros!$B$14,H781,IF(I781&lt;Parámetros!$B$15,I781,J781)))</f>
        <v>838</v>
      </c>
      <c r="L781" s="12"/>
      <c r="M781" s="12"/>
      <c r="N781" s="13" t="n">
        <f aca="false">IF(AND(ISNUMBER(M781),M781-Parámetros!$B$6&gt;=K781),M781-Parámetros!$B$6,K781)</f>
        <v>838</v>
      </c>
      <c r="O781" s="3" t="str">
        <f aca="false">IF(ISNUMBER(M781),N781/M781-1,"")</f>
        <v/>
      </c>
      <c r="P781" s="13" t="n">
        <f aca="false">VLOOKUP(N781,Parámetros!$A$13:$C$16,3,TRUE())</f>
        <v>0</v>
      </c>
      <c r="Q781" s="13" t="n">
        <f aca="false">IF(N781&gt;=Parámetros!$B$7,Parámetros!$B$8,0)</f>
        <v>0</v>
      </c>
      <c r="R781" s="13" t="n">
        <f aca="false">N781*(1-F781)-P781-Q781</f>
        <v>720.68</v>
      </c>
      <c r="S781" s="13" t="n">
        <f aca="false">R781-E781</f>
        <v>0.769999999999982</v>
      </c>
    </row>
    <row r="782" customFormat="false" ht="15" hidden="false" customHeight="false" outlineLevel="0" collapsed="false">
      <c r="A782" s="8" t="s">
        <v>8262</v>
      </c>
      <c r="B782" s="10" t="str">
        <f aca="false">'Layout Mercado Libre'!C782</f>
        <v>Desodorante Rexona Efficient Antibacterial Pies 153 ml</v>
      </c>
      <c r="C782" s="10" t="str">
        <f aca="false">IFERROR(LEFT('Layout Mercado Libre'!E782,FIND(" &gt; ",'Layout Mercado Libre'!E782)-1),"")</f>
        <v>Belleza y Cuidado Personal</v>
      </c>
      <c r="D782" s="12" t="n">
        <v>54.7111</v>
      </c>
      <c r="E782" s="13" t="n">
        <f aca="false">D782+Parámetros!$B$5</f>
        <v>58.7111</v>
      </c>
      <c r="F782" s="3" t="n">
        <f aca="false">IF(C782="",Parámetros!$B$9,IFERROR(VLOOKUP(C782,Parámetros!$A$20:$B$23,2,FALSE()),Parámetros!$B$9))</f>
        <v>0.14</v>
      </c>
      <c r="G782" s="13" t="n">
        <f aca="false">ROUNDUP((E782+Parámetros!$C$13)/(1-F782),0)</f>
        <v>98</v>
      </c>
      <c r="H782" s="13" t="n">
        <f aca="false">ROUNDUP((E782+Parámetros!$C$14)/(1-F782),0)</f>
        <v>104</v>
      </c>
      <c r="I782" s="13" t="n">
        <f aca="false">ROUNDUP((E782+Parámetros!$C$15)/(1-F782),0)</f>
        <v>112</v>
      </c>
      <c r="J782" s="13" t="n">
        <f aca="false">MAX(ROUNDUP((E782+Parámetros!$B$8)/(1-F782),0),Parámetros!$B$7)</f>
        <v>299</v>
      </c>
      <c r="K782" s="13" t="n">
        <f aca="false">IF(G782&lt;Parámetros!$B$13,G782,IF(H782&lt;Parámetros!$B$14,H782,IF(I782&lt;Parámetros!$B$15,I782,J782)))</f>
        <v>98</v>
      </c>
      <c r="L782" s="12"/>
      <c r="M782" s="12"/>
      <c r="N782" s="13" t="n">
        <f aca="false">IF(AND(ISNUMBER(M782),M782-Parámetros!$B$6&gt;=K782),M782-Parámetros!$B$6,K782)</f>
        <v>98</v>
      </c>
      <c r="O782" s="3" t="str">
        <f aca="false">IF(ISNUMBER(M782),N782/M782-1,"")</f>
        <v/>
      </c>
      <c r="P782" s="13" t="n">
        <f aca="false">VLOOKUP(N782,Parámetros!$A$13:$C$16,3,TRUE())</f>
        <v>25</v>
      </c>
      <c r="Q782" s="13" t="n">
        <f aca="false">IF(N782&gt;=Parámetros!$B$7,Parámetros!$B$8,0)</f>
        <v>0</v>
      </c>
      <c r="R782" s="13" t="n">
        <f aca="false">N782*(1-F782)-P782-Q782</f>
        <v>59.28</v>
      </c>
      <c r="S782" s="13" t="n">
        <f aca="false">R782-E782</f>
        <v>0.568899999999999</v>
      </c>
    </row>
    <row r="783" customFormat="false" ht="15" hidden="false" customHeight="false" outlineLevel="0" collapsed="false">
      <c r="A783" s="8" t="s">
        <v>8271</v>
      </c>
      <c r="B783" s="10" t="str">
        <f aca="false">'Layout Mercado Libre'!C783</f>
        <v>Comenter Mirtazapina 30 mg 30 Tabletas</v>
      </c>
      <c r="C783" s="10" t="str">
        <f aca="false">IFERROR(LEFT('Layout Mercado Libre'!E783,FIND(" &gt; ",'Layout Mercado Libre'!E783)-1),"")</f>
        <v>Salud y Equipamiento Médico</v>
      </c>
      <c r="D783" s="12" t="n">
        <v>1200.2</v>
      </c>
      <c r="E783" s="13" t="n">
        <f aca="false">D783+Parámetros!$B$5</f>
        <v>1204.2</v>
      </c>
      <c r="F783" s="3" t="n">
        <f aca="false">IF(C783="",Parámetros!$B$9,IFERROR(VLOOKUP(C783,Parámetros!$A$20:$B$23,2,FALSE()),Parámetros!$B$9))</f>
        <v>0.14</v>
      </c>
      <c r="G783" s="13" t="n">
        <f aca="false">ROUNDUP((E783+Parámetros!$C$13)/(1-F783),0)</f>
        <v>1430</v>
      </c>
      <c r="H783" s="13" t="n">
        <f aca="false">ROUNDUP((E783+Parámetros!$C$14)/(1-F783),0)</f>
        <v>1436</v>
      </c>
      <c r="I783" s="13" t="n">
        <f aca="false">ROUNDUP((E783+Parámetros!$C$15)/(1-F783),0)</f>
        <v>1444</v>
      </c>
      <c r="J783" s="13" t="n">
        <f aca="false">MAX(ROUNDUP((E783+Parámetros!$B$8)/(1-F783),0),Parámetros!$B$7)</f>
        <v>1401</v>
      </c>
      <c r="K783" s="13" t="n">
        <f aca="false">IF(G783&lt;Parámetros!$B$13,G783,IF(H783&lt;Parámetros!$B$14,H783,IF(I783&lt;Parámetros!$B$15,I783,J783)))</f>
        <v>1401</v>
      </c>
      <c r="L783" s="12"/>
      <c r="M783" s="12"/>
      <c r="N783" s="13" t="n">
        <f aca="false">IF(AND(ISNUMBER(M783),M783-Parámetros!$B$6&gt;=K783),M783-Parámetros!$B$6,K783)</f>
        <v>1401</v>
      </c>
      <c r="O783" s="3" t="str">
        <f aca="false">IF(ISNUMBER(M783),N783/M783-1,"")</f>
        <v/>
      </c>
      <c r="P783" s="13" t="n">
        <f aca="false">VLOOKUP(N783,Parámetros!$A$13:$C$16,3,TRUE())</f>
        <v>0</v>
      </c>
      <c r="Q783" s="13" t="n">
        <f aca="false">IF(N783&gt;=Parámetros!$B$7,Parámetros!$B$8,0)</f>
        <v>0</v>
      </c>
      <c r="R783" s="13" t="n">
        <f aca="false">N783*(1-F783)-P783-Q783</f>
        <v>1204.86</v>
      </c>
      <c r="S783" s="13" t="n">
        <f aca="false">R783-E783</f>
        <v>0.659999999999855</v>
      </c>
    </row>
    <row r="784" customFormat="false" ht="15" hidden="false" customHeight="false" outlineLevel="0" collapsed="false">
      <c r="A784" s="8" t="s">
        <v>8279</v>
      </c>
      <c r="B784" s="10" t="str">
        <f aca="false">'Layout Mercado Libre'!C784</f>
        <v>Solución Nasal Sterimar Bebé Agua de Mar Spray 50 ml</v>
      </c>
      <c r="C784" s="10" t="str">
        <f aca="false">IFERROR(LEFT('Layout Mercado Libre'!E784,FIND(" &gt; ",'Layout Mercado Libre'!E784)-1),"")</f>
        <v>Salud y Equipamiento Médico</v>
      </c>
      <c r="D784" s="12" t="n">
        <v>157.41</v>
      </c>
      <c r="E784" s="13" t="n">
        <f aca="false">D784+Parámetros!$B$5</f>
        <v>161.41</v>
      </c>
      <c r="F784" s="3" t="n">
        <f aca="false">IF(C784="",Parámetros!$B$9,IFERROR(VLOOKUP(C784,Parámetros!$A$20:$B$23,2,FALSE()),Parámetros!$B$9))</f>
        <v>0.14</v>
      </c>
      <c r="G784" s="13" t="n">
        <f aca="false">ROUNDUP((E784+Parámetros!$C$13)/(1-F784),0)</f>
        <v>217</v>
      </c>
      <c r="H784" s="13" t="n">
        <f aca="false">ROUNDUP((E784+Parámetros!$C$14)/(1-F784),0)</f>
        <v>223</v>
      </c>
      <c r="I784" s="13" t="n">
        <f aca="false">ROUNDUP((E784+Parámetros!$C$15)/(1-F784),0)</f>
        <v>231</v>
      </c>
      <c r="J784" s="13" t="n">
        <f aca="false">MAX(ROUNDUP((E784+Parámetros!$B$8)/(1-F784),0),Parámetros!$B$7)</f>
        <v>299</v>
      </c>
      <c r="K784" s="13" t="n">
        <f aca="false">IF(G784&lt;Parámetros!$B$13,G784,IF(H784&lt;Parámetros!$B$14,H784,IF(I784&lt;Parámetros!$B$15,I784,J784)))</f>
        <v>231</v>
      </c>
      <c r="L784" s="12"/>
      <c r="M784" s="12"/>
      <c r="N784" s="13" t="n">
        <f aca="false">IF(AND(ISNUMBER(M784),M784-Parámetros!$B$6&gt;=K784),M784-Parámetros!$B$6,K784)</f>
        <v>231</v>
      </c>
      <c r="O784" s="3" t="str">
        <f aca="false">IF(ISNUMBER(M784),N784/M784-1,"")</f>
        <v/>
      </c>
      <c r="P784" s="13" t="n">
        <f aca="false">VLOOKUP(N784,Parámetros!$A$13:$C$16,3,TRUE())</f>
        <v>37</v>
      </c>
      <c r="Q784" s="13" t="n">
        <f aca="false">IF(N784&gt;=Parámetros!$B$7,Parámetros!$B$8,0)</f>
        <v>0</v>
      </c>
      <c r="R784" s="13" t="n">
        <f aca="false">N784*(1-F784)-P784-Q784</f>
        <v>161.66</v>
      </c>
      <c r="S784" s="13" t="n">
        <f aca="false">R784-E784</f>
        <v>0.25</v>
      </c>
    </row>
    <row r="785" customFormat="false" ht="15" hidden="false" customHeight="false" outlineLevel="0" collapsed="false">
      <c r="A785" s="8" t="s">
        <v>8288</v>
      </c>
      <c r="B785" s="10" t="str">
        <f aca="false">'Layout Mercado Libre'!C785</f>
        <v>Kit Cepillo Dental Clinic Ortodoncia Premium Pack 6 Piezas</v>
      </c>
      <c r="C785" s="10" t="str">
        <f aca="false">IFERROR(LEFT('Layout Mercado Libre'!E785,FIND(" &gt; ",'Layout Mercado Libre'!E785)-1),"")</f>
        <v>Belleza y Cuidado Personal</v>
      </c>
      <c r="D785" s="12" t="n">
        <v>41.48</v>
      </c>
      <c r="E785" s="13" t="n">
        <f aca="false">D785+Parámetros!$B$5</f>
        <v>45.48</v>
      </c>
      <c r="F785" s="3" t="n">
        <f aca="false">IF(C785="",Parámetros!$B$9,IFERROR(VLOOKUP(C785,Parámetros!$A$20:$B$23,2,FALSE()),Parámetros!$B$9))</f>
        <v>0.14</v>
      </c>
      <c r="G785" s="13" t="n">
        <f aca="false">ROUNDUP((E785+Parámetros!$C$13)/(1-F785),0)</f>
        <v>82</v>
      </c>
      <c r="H785" s="13" t="n">
        <f aca="false">ROUNDUP((E785+Parámetros!$C$14)/(1-F785),0)</f>
        <v>88</v>
      </c>
      <c r="I785" s="13" t="n">
        <f aca="false">ROUNDUP((E785+Parámetros!$C$15)/(1-F785),0)</f>
        <v>96</v>
      </c>
      <c r="J785" s="13" t="n">
        <f aca="false">MAX(ROUNDUP((E785+Parámetros!$B$8)/(1-F785),0),Parámetros!$B$7)</f>
        <v>299</v>
      </c>
      <c r="K785" s="13" t="n">
        <f aca="false">IF(G785&lt;Parámetros!$B$13,G785,IF(H785&lt;Parámetros!$B$14,H785,IF(I785&lt;Parámetros!$B$15,I785,J785)))</f>
        <v>82</v>
      </c>
      <c r="L785" s="12"/>
      <c r="M785" s="12"/>
      <c r="N785" s="13" t="n">
        <f aca="false">IF(AND(ISNUMBER(M785),M785-Parámetros!$B$6&gt;=K785),M785-Parámetros!$B$6,K785)</f>
        <v>82</v>
      </c>
      <c r="O785" s="3" t="str">
        <f aca="false">IF(ISNUMBER(M785),N785/M785-1,"")</f>
        <v/>
      </c>
      <c r="P785" s="13" t="n">
        <f aca="false">VLOOKUP(N785,Parámetros!$A$13:$C$16,3,TRUE())</f>
        <v>25</v>
      </c>
      <c r="Q785" s="13" t="n">
        <f aca="false">IF(N785&gt;=Parámetros!$B$7,Parámetros!$B$8,0)</f>
        <v>0</v>
      </c>
      <c r="R785" s="13" t="n">
        <f aca="false">N785*(1-F785)-P785-Q785</f>
        <v>45.52</v>
      </c>
      <c r="S785" s="13" t="n">
        <f aca="false">R785-E785</f>
        <v>0.0399999999999992</v>
      </c>
    </row>
    <row r="786" customFormat="false" ht="15" hidden="false" customHeight="false" outlineLevel="0" collapsed="false">
      <c r="A786" s="8" t="s">
        <v>8298</v>
      </c>
      <c r="B786" s="10" t="str">
        <f aca="false">'Layout Mercado Libre'!C786</f>
        <v>Fitoestimulina 600 mg/40 mg 6 Óvulos Vaginales</v>
      </c>
      <c r="C786" s="10" t="str">
        <f aca="false">IFERROR(LEFT('Layout Mercado Libre'!E786,FIND(" &gt; ",'Layout Mercado Libre'!E786)-1),"")</f>
        <v>Salud y Equipamiento Médico</v>
      </c>
      <c r="D786" s="12" t="n">
        <v>320.11</v>
      </c>
      <c r="E786" s="13" t="n">
        <f aca="false">D786+Parámetros!$B$5</f>
        <v>324.11</v>
      </c>
      <c r="F786" s="3" t="n">
        <f aca="false">IF(C786="",Parámetros!$B$9,IFERROR(VLOOKUP(C786,Parámetros!$A$20:$B$23,2,FALSE()),Parámetros!$B$9))</f>
        <v>0.14</v>
      </c>
      <c r="G786" s="13" t="n">
        <f aca="false">ROUNDUP((E786+Parámetros!$C$13)/(1-F786),0)</f>
        <v>406</v>
      </c>
      <c r="H786" s="13" t="n">
        <f aca="false">ROUNDUP((E786+Parámetros!$C$14)/(1-F786),0)</f>
        <v>412</v>
      </c>
      <c r="I786" s="13" t="n">
        <f aca="false">ROUNDUP((E786+Parámetros!$C$15)/(1-F786),0)</f>
        <v>420</v>
      </c>
      <c r="J786" s="13" t="n">
        <f aca="false">MAX(ROUNDUP((E786+Parámetros!$B$8)/(1-F786),0),Parámetros!$B$7)</f>
        <v>377</v>
      </c>
      <c r="K786" s="13" t="n">
        <f aca="false">IF(G786&lt;Parámetros!$B$13,G786,IF(H786&lt;Parámetros!$B$14,H786,IF(I786&lt;Parámetros!$B$15,I786,J786)))</f>
        <v>377</v>
      </c>
      <c r="L786" s="12"/>
      <c r="M786" s="12"/>
      <c r="N786" s="13" t="n">
        <f aca="false">IF(AND(ISNUMBER(M786),M786-Parámetros!$B$6&gt;=K786),M786-Parámetros!$B$6,K786)</f>
        <v>377</v>
      </c>
      <c r="O786" s="3" t="str">
        <f aca="false">IF(ISNUMBER(M786),N786/M786-1,"")</f>
        <v/>
      </c>
      <c r="P786" s="13" t="n">
        <f aca="false">VLOOKUP(N786,Parámetros!$A$13:$C$16,3,TRUE())</f>
        <v>0</v>
      </c>
      <c r="Q786" s="13" t="n">
        <f aca="false">IF(N786&gt;=Parámetros!$B$7,Parámetros!$B$8,0)</f>
        <v>0</v>
      </c>
      <c r="R786" s="13" t="n">
        <f aca="false">N786*(1-F786)-P786-Q786</f>
        <v>324.22</v>
      </c>
      <c r="S786" s="13" t="n">
        <f aca="false">R786-E786</f>
        <v>0.109999999999957</v>
      </c>
    </row>
    <row r="787" customFormat="false" ht="15" hidden="false" customHeight="false" outlineLevel="0" collapsed="false">
      <c r="A787" s="8" t="s">
        <v>8306</v>
      </c>
      <c r="B787" s="10" t="str">
        <f aca="false">'Layout Mercado Libre'!C787</f>
        <v>Ting Crema Antimicótico para Pie de Atleta 72 g</v>
      </c>
      <c r="C787" s="10" t="str">
        <f aca="false">IFERROR(LEFT('Layout Mercado Libre'!E787,FIND(" &gt; ",'Layout Mercado Libre'!E787)-1),"")</f>
        <v>Salud y Equipamiento Médico</v>
      </c>
      <c r="D787" s="12" t="n">
        <v>150.13</v>
      </c>
      <c r="E787" s="13" t="n">
        <f aca="false">D787+Parámetros!$B$5</f>
        <v>154.13</v>
      </c>
      <c r="F787" s="3" t="n">
        <f aca="false">IF(C787="",Parámetros!$B$9,IFERROR(VLOOKUP(C787,Parámetros!$A$20:$B$23,2,FALSE()),Parámetros!$B$9))</f>
        <v>0.14</v>
      </c>
      <c r="G787" s="13" t="n">
        <f aca="false">ROUNDUP((E787+Parámetros!$C$13)/(1-F787),0)</f>
        <v>209</v>
      </c>
      <c r="H787" s="13" t="n">
        <f aca="false">ROUNDUP((E787+Parámetros!$C$14)/(1-F787),0)</f>
        <v>215</v>
      </c>
      <c r="I787" s="13" t="n">
        <f aca="false">ROUNDUP((E787+Parámetros!$C$15)/(1-F787),0)</f>
        <v>223</v>
      </c>
      <c r="J787" s="13" t="n">
        <f aca="false">MAX(ROUNDUP((E787+Parámetros!$B$8)/(1-F787),0),Parámetros!$B$7)</f>
        <v>299</v>
      </c>
      <c r="K787" s="13" t="n">
        <f aca="false">IF(G787&lt;Parámetros!$B$13,G787,IF(H787&lt;Parámetros!$B$14,H787,IF(I787&lt;Parámetros!$B$15,I787,J787)))</f>
        <v>223</v>
      </c>
      <c r="L787" s="12"/>
      <c r="M787" s="12"/>
      <c r="N787" s="13" t="n">
        <f aca="false">IF(AND(ISNUMBER(M787),M787-Parámetros!$B$6&gt;=K787),M787-Parámetros!$B$6,K787)</f>
        <v>223</v>
      </c>
      <c r="O787" s="3" t="str">
        <f aca="false">IF(ISNUMBER(M787),N787/M787-1,"")</f>
        <v/>
      </c>
      <c r="P787" s="13" t="n">
        <f aca="false">VLOOKUP(N787,Parámetros!$A$13:$C$16,3,TRUE())</f>
        <v>37</v>
      </c>
      <c r="Q787" s="13" t="n">
        <f aca="false">IF(N787&gt;=Parámetros!$B$7,Parámetros!$B$8,0)</f>
        <v>0</v>
      </c>
      <c r="R787" s="13" t="n">
        <f aca="false">N787*(1-F787)-P787-Q787</f>
        <v>154.78</v>
      </c>
      <c r="S787" s="13" t="n">
        <f aca="false">R787-E787</f>
        <v>0.650000000000006</v>
      </c>
    </row>
    <row r="788" customFormat="false" ht="15" hidden="false" customHeight="false" outlineLevel="0" collapsed="false">
      <c r="A788" s="8" t="s">
        <v>8316</v>
      </c>
      <c r="B788" s="10" t="str">
        <f aca="false">'Layout Mercado Libre'!C788</f>
        <v>Allegra Suspensión Pediátrica Fexofenadina 6 mg/ml 150 ml</v>
      </c>
      <c r="C788" s="10" t="str">
        <f aca="false">IFERROR(LEFT('Layout Mercado Libre'!E788,FIND(" &gt; ",'Layout Mercado Libre'!E788)-1),"")</f>
        <v>Salud y Equipamiento Médico</v>
      </c>
      <c r="D788" s="12" t="n">
        <v>324.07</v>
      </c>
      <c r="E788" s="13" t="n">
        <f aca="false">D788+Parámetros!$B$5</f>
        <v>328.07</v>
      </c>
      <c r="F788" s="3" t="n">
        <f aca="false">IF(C788="",Parámetros!$B$9,IFERROR(VLOOKUP(C788,Parámetros!$A$20:$B$23,2,FALSE()),Parámetros!$B$9))</f>
        <v>0.14</v>
      </c>
      <c r="G788" s="13" t="n">
        <f aca="false">ROUNDUP((E788+Parámetros!$C$13)/(1-F788),0)</f>
        <v>411</v>
      </c>
      <c r="H788" s="13" t="n">
        <f aca="false">ROUNDUP((E788+Parámetros!$C$14)/(1-F788),0)</f>
        <v>417</v>
      </c>
      <c r="I788" s="13" t="n">
        <f aca="false">ROUNDUP((E788+Parámetros!$C$15)/(1-F788),0)</f>
        <v>425</v>
      </c>
      <c r="J788" s="13" t="n">
        <f aca="false">MAX(ROUNDUP((E788+Parámetros!$B$8)/(1-F788),0),Parámetros!$B$7)</f>
        <v>382</v>
      </c>
      <c r="K788" s="13" t="n">
        <f aca="false">IF(G788&lt;Parámetros!$B$13,G788,IF(H788&lt;Parámetros!$B$14,H788,IF(I788&lt;Parámetros!$B$15,I788,J788)))</f>
        <v>382</v>
      </c>
      <c r="L788" s="12"/>
      <c r="M788" s="12"/>
      <c r="N788" s="13" t="n">
        <f aca="false">IF(AND(ISNUMBER(M788),M788-Parámetros!$B$6&gt;=K788),M788-Parámetros!$B$6,K788)</f>
        <v>382</v>
      </c>
      <c r="O788" s="3" t="str">
        <f aca="false">IF(ISNUMBER(M788),N788/M788-1,"")</f>
        <v/>
      </c>
      <c r="P788" s="13" t="n">
        <f aca="false">VLOOKUP(N788,Parámetros!$A$13:$C$16,3,TRUE())</f>
        <v>0</v>
      </c>
      <c r="Q788" s="13" t="n">
        <f aca="false">IF(N788&gt;=Parámetros!$B$7,Parámetros!$B$8,0)</f>
        <v>0</v>
      </c>
      <c r="R788" s="13" t="n">
        <f aca="false">N788*(1-F788)-P788-Q788</f>
        <v>328.52</v>
      </c>
      <c r="S788" s="13" t="n">
        <f aca="false">R788-E788</f>
        <v>0.449999999999989</v>
      </c>
    </row>
    <row r="789" customFormat="false" ht="15" hidden="false" customHeight="false" outlineLevel="0" collapsed="false">
      <c r="A789" s="8" t="s">
        <v>8326</v>
      </c>
      <c r="B789" s="10" t="str">
        <f aca="false">'Layout Mercado Libre'!C789</f>
        <v>Baumanómetro Digital de Brazo Omron HEM-7146 30 Memorias</v>
      </c>
      <c r="C789" s="10" t="str">
        <f aca="false">IFERROR(LEFT('Layout Mercado Libre'!E789,FIND(" &gt; ",'Layout Mercado Libre'!E789)-1),"")</f>
        <v>Salud y Equipamiento Médico</v>
      </c>
      <c r="D789" s="12" t="n">
        <v>647.78</v>
      </c>
      <c r="E789" s="13" t="n">
        <f aca="false">D789+Parámetros!$B$5</f>
        <v>651.78</v>
      </c>
      <c r="F789" s="3" t="n">
        <f aca="false">IF(C789="",Parámetros!$B$9,IFERROR(VLOOKUP(C789,Parámetros!$A$20:$B$23,2,FALSE()),Parámetros!$B$9))</f>
        <v>0.14</v>
      </c>
      <c r="G789" s="13" t="n">
        <f aca="false">ROUNDUP((E789+Parámetros!$C$13)/(1-F789),0)</f>
        <v>787</v>
      </c>
      <c r="H789" s="13" t="n">
        <f aca="false">ROUNDUP((E789+Parámetros!$C$14)/(1-F789),0)</f>
        <v>793</v>
      </c>
      <c r="I789" s="13" t="n">
        <f aca="false">ROUNDUP((E789+Parámetros!$C$15)/(1-F789),0)</f>
        <v>801</v>
      </c>
      <c r="J789" s="13" t="n">
        <f aca="false">MAX(ROUNDUP((E789+Parámetros!$B$8)/(1-F789),0),Parámetros!$B$7)</f>
        <v>758</v>
      </c>
      <c r="K789" s="13" t="n">
        <f aca="false">IF(G789&lt;Parámetros!$B$13,G789,IF(H789&lt;Parámetros!$B$14,H789,IF(I789&lt;Parámetros!$B$15,I789,J789)))</f>
        <v>758</v>
      </c>
      <c r="L789" s="12"/>
      <c r="M789" s="12"/>
      <c r="N789" s="13" t="n">
        <f aca="false">IF(AND(ISNUMBER(M789),M789-Parámetros!$B$6&gt;=K789),M789-Parámetros!$B$6,K789)</f>
        <v>758</v>
      </c>
      <c r="O789" s="3" t="str">
        <f aca="false">IF(ISNUMBER(M789),N789/M789-1,"")</f>
        <v/>
      </c>
      <c r="P789" s="13" t="n">
        <f aca="false">VLOOKUP(N789,Parámetros!$A$13:$C$16,3,TRUE())</f>
        <v>0</v>
      </c>
      <c r="Q789" s="13" t="n">
        <f aca="false">IF(N789&gt;=Parámetros!$B$7,Parámetros!$B$8,0)</f>
        <v>0</v>
      </c>
      <c r="R789" s="13" t="n">
        <f aca="false">N789*(1-F789)-P789-Q789</f>
        <v>651.88</v>
      </c>
      <c r="S789" s="13" t="n">
        <f aca="false">R789-E789</f>
        <v>0.100000000000023</v>
      </c>
    </row>
    <row r="790" customFormat="false" ht="15" hidden="false" customHeight="false" outlineLevel="0" collapsed="false">
      <c r="A790" s="8" t="s">
        <v>8337</v>
      </c>
      <c r="B790" s="10" t="str">
        <f aca="false">'Layout Mercado Libre'!C790</f>
        <v>Crema Facial Pond's S Humectante Nutritiva 400 g</v>
      </c>
      <c r="C790" s="10" t="str">
        <f aca="false">IFERROR(LEFT('Layout Mercado Libre'!E790,FIND(" &gt; ",'Layout Mercado Libre'!E790)-1),"")</f>
        <v>Belleza y Cuidado Personal</v>
      </c>
      <c r="D790" s="12" t="n">
        <v>85.75</v>
      </c>
      <c r="E790" s="13" t="n">
        <f aca="false">D790+Parámetros!$B$5</f>
        <v>89.75</v>
      </c>
      <c r="F790" s="3" t="n">
        <f aca="false">IF(C790="",Parámetros!$B$9,IFERROR(VLOOKUP(C790,Parámetros!$A$20:$B$23,2,FALSE()),Parámetros!$B$9))</f>
        <v>0.14</v>
      </c>
      <c r="G790" s="13" t="n">
        <f aca="false">ROUNDUP((E790+Parámetros!$C$13)/(1-F790),0)</f>
        <v>134</v>
      </c>
      <c r="H790" s="13" t="n">
        <f aca="false">ROUNDUP((E790+Parámetros!$C$14)/(1-F790),0)</f>
        <v>140</v>
      </c>
      <c r="I790" s="13" t="n">
        <f aca="false">ROUNDUP((E790+Parámetros!$C$15)/(1-F790),0)</f>
        <v>148</v>
      </c>
      <c r="J790" s="13" t="n">
        <f aca="false">MAX(ROUNDUP((E790+Parámetros!$B$8)/(1-F790),0),Parámetros!$B$7)</f>
        <v>299</v>
      </c>
      <c r="K790" s="13" t="n">
        <f aca="false">IF(G790&lt;Parámetros!$B$13,G790,IF(H790&lt;Parámetros!$B$14,H790,IF(I790&lt;Parámetros!$B$15,I790,J790)))</f>
        <v>140</v>
      </c>
      <c r="L790" s="12"/>
      <c r="M790" s="12"/>
      <c r="N790" s="13" t="n">
        <f aca="false">IF(AND(ISNUMBER(M790),M790-Parámetros!$B$6&gt;=K790),M790-Parámetros!$B$6,K790)</f>
        <v>140</v>
      </c>
      <c r="O790" s="3" t="str">
        <f aca="false">IF(ISNUMBER(M790),N790/M790-1,"")</f>
        <v/>
      </c>
      <c r="P790" s="13" t="n">
        <f aca="false">VLOOKUP(N790,Parámetros!$A$13:$C$16,3,TRUE())</f>
        <v>30</v>
      </c>
      <c r="Q790" s="13" t="n">
        <f aca="false">IF(N790&gt;=Parámetros!$B$7,Parámetros!$B$8,0)</f>
        <v>0</v>
      </c>
      <c r="R790" s="13" t="n">
        <f aca="false">N790*(1-F790)-P790-Q790</f>
        <v>90.4</v>
      </c>
      <c r="S790" s="13" t="n">
        <f aca="false">R790-E790</f>
        <v>0.649999999999992</v>
      </c>
    </row>
    <row r="791" customFormat="false" ht="15" hidden="false" customHeight="false" outlineLevel="0" collapsed="false">
      <c r="A791" s="8" t="s">
        <v>8345</v>
      </c>
      <c r="B791" s="10" t="str">
        <f aca="false">'Layout Mercado Libre'!C791</f>
        <v>Pomada Labial Golba Surtido Exhibidor 60 Tubos 2.5 g</v>
      </c>
      <c r="C791" s="10" t="str">
        <f aca="false">IFERROR(LEFT('Layout Mercado Libre'!E791,FIND(" &gt; ",'Layout Mercado Libre'!E791)-1),"")</f>
        <v>Belleza y Cuidado Personal</v>
      </c>
      <c r="D791" s="12" t="n">
        <v>357.3</v>
      </c>
      <c r="E791" s="13" t="n">
        <f aca="false">D791+Parámetros!$B$5</f>
        <v>361.3</v>
      </c>
      <c r="F791" s="3" t="n">
        <f aca="false">IF(C791="",Parámetros!$B$9,IFERROR(VLOOKUP(C791,Parámetros!$A$20:$B$23,2,FALSE()),Parámetros!$B$9))</f>
        <v>0.14</v>
      </c>
      <c r="G791" s="13" t="n">
        <f aca="false">ROUNDUP((E791+Parámetros!$C$13)/(1-F791),0)</f>
        <v>450</v>
      </c>
      <c r="H791" s="13" t="n">
        <f aca="false">ROUNDUP((E791+Parámetros!$C$14)/(1-F791),0)</f>
        <v>455</v>
      </c>
      <c r="I791" s="13" t="n">
        <f aca="false">ROUNDUP((E791+Parámetros!$C$15)/(1-F791),0)</f>
        <v>464</v>
      </c>
      <c r="J791" s="13" t="n">
        <f aca="false">MAX(ROUNDUP((E791+Parámetros!$B$8)/(1-F791),0),Parámetros!$B$7)</f>
        <v>421</v>
      </c>
      <c r="K791" s="13" t="n">
        <f aca="false">IF(G791&lt;Parámetros!$B$13,G791,IF(H791&lt;Parámetros!$B$14,H791,IF(I791&lt;Parámetros!$B$15,I791,J791)))</f>
        <v>421</v>
      </c>
      <c r="L791" s="12"/>
      <c r="M791" s="12"/>
      <c r="N791" s="13" t="n">
        <f aca="false">IF(AND(ISNUMBER(M791),M791-Parámetros!$B$6&gt;=K791),M791-Parámetros!$B$6,K791)</f>
        <v>421</v>
      </c>
      <c r="O791" s="3" t="str">
        <f aca="false">IF(ISNUMBER(M791),N791/M791-1,"")</f>
        <v/>
      </c>
      <c r="P791" s="13" t="n">
        <f aca="false">VLOOKUP(N791,Parámetros!$A$13:$C$16,3,TRUE())</f>
        <v>0</v>
      </c>
      <c r="Q791" s="13" t="n">
        <f aca="false">IF(N791&gt;=Parámetros!$B$7,Parámetros!$B$8,0)</f>
        <v>0</v>
      </c>
      <c r="R791" s="13" t="n">
        <f aca="false">N791*(1-F791)-P791-Q791</f>
        <v>362.06</v>
      </c>
      <c r="S791" s="13" t="n">
        <f aca="false">R791-E791</f>
        <v>0.759999999999991</v>
      </c>
    </row>
    <row r="792" customFormat="false" ht="15" hidden="false" customHeight="false" outlineLevel="0" collapsed="false">
      <c r="A792" s="8" t="s">
        <v>8356</v>
      </c>
      <c r="B792" s="10" t="str">
        <f aca="false">'Layout Mercado Libre'!C792</f>
        <v>Motrin Pediátrico Ibuprofeno 40 mg/ml Fresa-Frambuesa 15 ml</v>
      </c>
      <c r="C792" s="10" t="str">
        <f aca="false">IFERROR(LEFT('Layout Mercado Libre'!E792,FIND(" &gt; ",'Layout Mercado Libre'!E792)-1),"")</f>
        <v>Salud y Equipamiento Médico</v>
      </c>
      <c r="D792" s="12" t="n">
        <v>117.88</v>
      </c>
      <c r="E792" s="13" t="n">
        <f aca="false">D792+Parámetros!$B$5</f>
        <v>121.88</v>
      </c>
      <c r="F792" s="3" t="n">
        <f aca="false">IF(C792="",Parámetros!$B$9,IFERROR(VLOOKUP(C792,Parámetros!$A$20:$B$23,2,FALSE()),Parámetros!$B$9))</f>
        <v>0.14</v>
      </c>
      <c r="G792" s="13" t="n">
        <f aca="false">ROUNDUP((E792+Parámetros!$C$13)/(1-F792),0)</f>
        <v>171</v>
      </c>
      <c r="H792" s="13" t="n">
        <f aca="false">ROUNDUP((E792+Parámetros!$C$14)/(1-F792),0)</f>
        <v>177</v>
      </c>
      <c r="I792" s="13" t="n">
        <f aca="false">ROUNDUP((E792+Parámetros!$C$15)/(1-F792),0)</f>
        <v>185</v>
      </c>
      <c r="J792" s="13" t="n">
        <f aca="false">MAX(ROUNDUP((E792+Parámetros!$B$8)/(1-F792),0),Parámetros!$B$7)</f>
        <v>299</v>
      </c>
      <c r="K792" s="13" t="n">
        <f aca="false">IF(G792&lt;Parámetros!$B$13,G792,IF(H792&lt;Parámetros!$B$14,H792,IF(I792&lt;Parámetros!$B$15,I792,J792)))</f>
        <v>185</v>
      </c>
      <c r="L792" s="12"/>
      <c r="M792" s="12"/>
      <c r="N792" s="13" t="n">
        <f aca="false">IF(AND(ISNUMBER(M792),M792-Parámetros!$B$6&gt;=K792),M792-Parámetros!$B$6,K792)</f>
        <v>185</v>
      </c>
      <c r="O792" s="3" t="str">
        <f aca="false">IF(ISNUMBER(M792),N792/M792-1,"")</f>
        <v/>
      </c>
      <c r="P792" s="13" t="n">
        <f aca="false">VLOOKUP(N792,Parámetros!$A$13:$C$16,3,TRUE())</f>
        <v>37</v>
      </c>
      <c r="Q792" s="13" t="n">
        <f aca="false">IF(N792&gt;=Parámetros!$B$7,Parámetros!$B$8,0)</f>
        <v>0</v>
      </c>
      <c r="R792" s="13" t="n">
        <f aca="false">N792*(1-F792)-P792-Q792</f>
        <v>122.1</v>
      </c>
      <c r="S792" s="13" t="n">
        <f aca="false">R792-E792</f>
        <v>0.219999999999999</v>
      </c>
    </row>
    <row r="793" customFormat="false" ht="15" hidden="false" customHeight="false" outlineLevel="0" collapsed="false">
      <c r="A793" s="8" t="s">
        <v>8365</v>
      </c>
      <c r="B793" s="10" t="str">
        <f aca="false">'Layout Mercado Libre'!C793</f>
        <v>Febrax Naproxeno Paracetamol 100/200 mg 5 Supositorios</v>
      </c>
      <c r="C793" s="10" t="str">
        <f aca="false">IFERROR(LEFT('Layout Mercado Libre'!E793,FIND(" &gt; ",'Layout Mercado Libre'!E793)-1),"")</f>
        <v>Salud y Equipamiento Médico</v>
      </c>
      <c r="D793" s="12" t="n">
        <v>106.49</v>
      </c>
      <c r="E793" s="13" t="n">
        <f aca="false">D793+Parámetros!$B$5</f>
        <v>110.49</v>
      </c>
      <c r="F793" s="3" t="n">
        <f aca="false">IF(C793="",Parámetros!$B$9,IFERROR(VLOOKUP(C793,Parámetros!$A$20:$B$23,2,FALSE()),Parámetros!$B$9))</f>
        <v>0.14</v>
      </c>
      <c r="G793" s="13" t="n">
        <f aca="false">ROUNDUP((E793+Parámetros!$C$13)/(1-F793),0)</f>
        <v>158</v>
      </c>
      <c r="H793" s="13" t="n">
        <f aca="false">ROUNDUP((E793+Parámetros!$C$14)/(1-F793),0)</f>
        <v>164</v>
      </c>
      <c r="I793" s="13" t="n">
        <f aca="false">ROUNDUP((E793+Parámetros!$C$15)/(1-F793),0)</f>
        <v>172</v>
      </c>
      <c r="J793" s="13" t="n">
        <f aca="false">MAX(ROUNDUP((E793+Parámetros!$B$8)/(1-F793),0),Parámetros!$B$7)</f>
        <v>299</v>
      </c>
      <c r="K793" s="13" t="n">
        <f aca="false">IF(G793&lt;Parámetros!$B$13,G793,IF(H793&lt;Parámetros!$B$14,H793,IF(I793&lt;Parámetros!$B$15,I793,J793)))</f>
        <v>172</v>
      </c>
      <c r="L793" s="12"/>
      <c r="M793" s="12"/>
      <c r="N793" s="13" t="n">
        <f aca="false">IF(AND(ISNUMBER(M793),M793-Parámetros!$B$6&gt;=K793),M793-Parámetros!$B$6,K793)</f>
        <v>172</v>
      </c>
      <c r="O793" s="3" t="str">
        <f aca="false">IF(ISNUMBER(M793),N793/M793-1,"")</f>
        <v/>
      </c>
      <c r="P793" s="13" t="n">
        <f aca="false">VLOOKUP(N793,Parámetros!$A$13:$C$16,3,TRUE())</f>
        <v>37</v>
      </c>
      <c r="Q793" s="13" t="n">
        <f aca="false">IF(N793&gt;=Parámetros!$B$7,Parámetros!$B$8,0)</f>
        <v>0</v>
      </c>
      <c r="R793" s="13" t="n">
        <f aca="false">N793*(1-F793)-P793-Q793</f>
        <v>110.92</v>
      </c>
      <c r="S793" s="13" t="n">
        <f aca="false">R793-E793</f>
        <v>0.429999999999993</v>
      </c>
    </row>
    <row r="794" customFormat="false" ht="15" hidden="false" customHeight="false" outlineLevel="0" collapsed="false">
      <c r="A794" s="8" t="s">
        <v>8376</v>
      </c>
      <c r="B794" s="10" t="str">
        <f aca="false">'Layout Mercado Libre'!C794</f>
        <v>Amoxiclav BID Suspensión 400 mg/57.14 mg/5 ml 70 ml</v>
      </c>
      <c r="C794" s="10" t="str">
        <f aca="false">IFERROR(LEFT('Layout Mercado Libre'!E794,FIND(" &gt; ",'Layout Mercado Libre'!E794)-1),"")</f>
        <v>Salud y Equipamiento Médico</v>
      </c>
      <c r="D794" s="12" t="n">
        <v>188.42</v>
      </c>
      <c r="E794" s="13" t="n">
        <f aca="false">D794+Parámetros!$B$5</f>
        <v>192.42</v>
      </c>
      <c r="F794" s="3" t="n">
        <f aca="false">IF(C794="",Parámetros!$B$9,IFERROR(VLOOKUP(C794,Parámetros!$A$20:$B$23,2,FALSE()),Parámetros!$B$9))</f>
        <v>0.14</v>
      </c>
      <c r="G794" s="13" t="n">
        <f aca="false">ROUNDUP((E794+Parámetros!$C$13)/(1-F794),0)</f>
        <v>253</v>
      </c>
      <c r="H794" s="13" t="n">
        <f aca="false">ROUNDUP((E794+Parámetros!$C$14)/(1-F794),0)</f>
        <v>259</v>
      </c>
      <c r="I794" s="13" t="n">
        <f aca="false">ROUNDUP((E794+Parámetros!$C$15)/(1-F794),0)</f>
        <v>267</v>
      </c>
      <c r="J794" s="13" t="n">
        <f aca="false">MAX(ROUNDUP((E794+Parámetros!$B$8)/(1-F794),0),Parámetros!$B$7)</f>
        <v>299</v>
      </c>
      <c r="K794" s="13" t="n">
        <f aca="false">IF(G794&lt;Parámetros!$B$13,G794,IF(H794&lt;Parámetros!$B$14,H794,IF(I794&lt;Parámetros!$B$15,I794,J794)))</f>
        <v>267</v>
      </c>
      <c r="L794" s="12"/>
      <c r="M794" s="12"/>
      <c r="N794" s="13" t="n">
        <f aca="false">IF(AND(ISNUMBER(M794),M794-Parámetros!$B$6&gt;=K794),M794-Parámetros!$B$6,K794)</f>
        <v>267</v>
      </c>
      <c r="O794" s="3" t="str">
        <f aca="false">IF(ISNUMBER(M794),N794/M794-1,"")</f>
        <v/>
      </c>
      <c r="P794" s="13" t="n">
        <f aca="false">VLOOKUP(N794,Parámetros!$A$13:$C$16,3,TRUE())</f>
        <v>37</v>
      </c>
      <c r="Q794" s="13" t="n">
        <f aca="false">IF(N794&gt;=Parámetros!$B$7,Parámetros!$B$8,0)</f>
        <v>0</v>
      </c>
      <c r="R794" s="13" t="n">
        <f aca="false">N794*(1-F794)-P794-Q794</f>
        <v>192.62</v>
      </c>
      <c r="S794" s="13" t="n">
        <f aca="false">R794-E794</f>
        <v>0.200000000000017</v>
      </c>
    </row>
    <row r="795" customFormat="false" ht="15" hidden="false" customHeight="false" outlineLevel="0" collapsed="false">
      <c r="A795" s="8" t="s">
        <v>8385</v>
      </c>
      <c r="B795" s="10" t="str">
        <f aca="false">'Layout Mercado Libre'!C795</f>
        <v>Vitacilina Ungüento Tópico con Neomicina 28 g</v>
      </c>
      <c r="C795" s="10" t="str">
        <f aca="false">IFERROR(LEFT('Layout Mercado Libre'!E795,FIND(" &gt; ",'Layout Mercado Libre'!E795)-1),"")</f>
        <v>Salud y Equipamiento Médico</v>
      </c>
      <c r="D795" s="12" t="n">
        <v>36.38</v>
      </c>
      <c r="E795" s="13" t="n">
        <f aca="false">D795+Parámetros!$B$5</f>
        <v>40.38</v>
      </c>
      <c r="F795" s="3" t="n">
        <f aca="false">IF(C795="",Parámetros!$B$9,IFERROR(VLOOKUP(C795,Parámetros!$A$20:$B$23,2,FALSE()),Parámetros!$B$9))</f>
        <v>0.14</v>
      </c>
      <c r="G795" s="13" t="n">
        <f aca="false">ROUNDUP((E795+Parámetros!$C$13)/(1-F795),0)</f>
        <v>77</v>
      </c>
      <c r="H795" s="13" t="n">
        <f aca="false">ROUNDUP((E795+Parámetros!$C$14)/(1-F795),0)</f>
        <v>82</v>
      </c>
      <c r="I795" s="13" t="n">
        <f aca="false">ROUNDUP((E795+Parámetros!$C$15)/(1-F795),0)</f>
        <v>90</v>
      </c>
      <c r="J795" s="13" t="n">
        <f aca="false">MAX(ROUNDUP((E795+Parámetros!$B$8)/(1-F795),0),Parámetros!$B$7)</f>
        <v>299</v>
      </c>
      <c r="K795" s="13" t="n">
        <f aca="false">IF(G795&lt;Parámetros!$B$13,G795,IF(H795&lt;Parámetros!$B$14,H795,IF(I795&lt;Parámetros!$B$15,I795,J795)))</f>
        <v>77</v>
      </c>
      <c r="L795" s="12"/>
      <c r="M795" s="12"/>
      <c r="N795" s="13" t="n">
        <f aca="false">IF(AND(ISNUMBER(M795),M795-Parámetros!$B$6&gt;=K795),M795-Parámetros!$B$6,K795)</f>
        <v>77</v>
      </c>
      <c r="O795" s="3" t="str">
        <f aca="false">IF(ISNUMBER(M795),N795/M795-1,"")</f>
        <v/>
      </c>
      <c r="P795" s="13" t="n">
        <f aca="false">VLOOKUP(N795,Parámetros!$A$13:$C$16,3,TRUE())</f>
        <v>25</v>
      </c>
      <c r="Q795" s="13" t="n">
        <f aca="false">IF(N795&gt;=Parámetros!$B$7,Parámetros!$B$8,0)</f>
        <v>0</v>
      </c>
      <c r="R795" s="13" t="n">
        <f aca="false">N795*(1-F795)-P795-Q795</f>
        <v>41.22</v>
      </c>
      <c r="S795" s="13" t="n">
        <f aca="false">R795-E795</f>
        <v>0.839999999999996</v>
      </c>
    </row>
    <row r="796" customFormat="false" ht="15" hidden="false" customHeight="false" outlineLevel="0" collapsed="false">
      <c r="A796" s="8" t="s">
        <v>8394</v>
      </c>
      <c r="B796" s="10" t="str">
        <f aca="false">'Layout Mercado Libre'!C796</f>
        <v>Cepillo Dental Oral-B Indicator 35 Suave 1 Pieza</v>
      </c>
      <c r="C796" s="10" t="str">
        <f aca="false">IFERROR(LEFT('Layout Mercado Libre'!E796,FIND(" &gt; ",'Layout Mercado Libre'!E796)-1),"")</f>
        <v>Belleza y Cuidado Personal</v>
      </c>
      <c r="D796" s="12" t="n">
        <v>26.74</v>
      </c>
      <c r="E796" s="13" t="n">
        <f aca="false">D796+Parámetros!$B$5</f>
        <v>30.74</v>
      </c>
      <c r="F796" s="3" t="n">
        <f aca="false">IF(C796="",Parámetros!$B$9,IFERROR(VLOOKUP(C796,Parámetros!$A$20:$B$23,2,FALSE()),Parámetros!$B$9))</f>
        <v>0.14</v>
      </c>
      <c r="G796" s="13" t="n">
        <f aca="false">ROUNDUP((E796+Parámetros!$C$13)/(1-F796),0)</f>
        <v>65</v>
      </c>
      <c r="H796" s="13" t="n">
        <f aca="false">ROUNDUP((E796+Parámetros!$C$14)/(1-F796),0)</f>
        <v>71</v>
      </c>
      <c r="I796" s="13" t="n">
        <f aca="false">ROUNDUP((E796+Parámetros!$C$15)/(1-F796),0)</f>
        <v>79</v>
      </c>
      <c r="J796" s="13" t="n">
        <f aca="false">MAX(ROUNDUP((E796+Parámetros!$B$8)/(1-F796),0),Parámetros!$B$7)</f>
        <v>299</v>
      </c>
      <c r="K796" s="13" t="n">
        <f aca="false">IF(G796&lt;Parámetros!$B$13,G796,IF(H796&lt;Parámetros!$B$14,H796,IF(I796&lt;Parámetros!$B$15,I796,J796)))</f>
        <v>65</v>
      </c>
      <c r="L796" s="12"/>
      <c r="M796" s="12"/>
      <c r="N796" s="13" t="n">
        <f aca="false">IF(AND(ISNUMBER(M796),M796-Parámetros!$B$6&gt;=K796),M796-Parámetros!$B$6,K796)</f>
        <v>65</v>
      </c>
      <c r="O796" s="3" t="str">
        <f aca="false">IF(ISNUMBER(M796),N796/M796-1,"")</f>
        <v/>
      </c>
      <c r="P796" s="13" t="n">
        <f aca="false">VLOOKUP(N796,Parámetros!$A$13:$C$16,3,TRUE())</f>
        <v>25</v>
      </c>
      <c r="Q796" s="13" t="n">
        <f aca="false">IF(N796&gt;=Parámetros!$B$7,Parámetros!$B$8,0)</f>
        <v>0</v>
      </c>
      <c r="R796" s="13" t="n">
        <f aca="false">N796*(1-F796)-P796-Q796</f>
        <v>30.9</v>
      </c>
      <c r="S796" s="13" t="n">
        <f aca="false">R796-E796</f>
        <v>0.16</v>
      </c>
    </row>
    <row r="797" customFormat="false" ht="15" hidden="false" customHeight="false" outlineLevel="0" collapsed="false">
      <c r="A797" s="8" t="s">
        <v>8403</v>
      </c>
      <c r="B797" s="10" t="str">
        <f aca="false">'Layout Mercado Libre'!C797</f>
        <v>Unamol Cisaprida 10 mg 30 Comprimidos</v>
      </c>
      <c r="C797" s="10" t="str">
        <f aca="false">IFERROR(LEFT('Layout Mercado Libre'!E797,FIND(" &gt; ",'Layout Mercado Libre'!E797)-1),"")</f>
        <v>Salud y Equipamiento Médico</v>
      </c>
      <c r="D797" s="12" t="n">
        <v>439.2</v>
      </c>
      <c r="E797" s="13" t="n">
        <f aca="false">D797+Parámetros!$B$5</f>
        <v>443.2</v>
      </c>
      <c r="F797" s="3" t="n">
        <f aca="false">IF(C797="",Parámetros!$B$9,IFERROR(VLOOKUP(C797,Parámetros!$A$20:$B$23,2,FALSE()),Parámetros!$B$9))</f>
        <v>0.14</v>
      </c>
      <c r="G797" s="13" t="n">
        <f aca="false">ROUNDUP((E797+Parámetros!$C$13)/(1-F797),0)</f>
        <v>545</v>
      </c>
      <c r="H797" s="13" t="n">
        <f aca="false">ROUNDUP((E797+Parámetros!$C$14)/(1-F797),0)</f>
        <v>551</v>
      </c>
      <c r="I797" s="13" t="n">
        <f aca="false">ROUNDUP((E797+Parámetros!$C$15)/(1-F797),0)</f>
        <v>559</v>
      </c>
      <c r="J797" s="13" t="n">
        <f aca="false">MAX(ROUNDUP((E797+Parámetros!$B$8)/(1-F797),0),Parámetros!$B$7)</f>
        <v>516</v>
      </c>
      <c r="K797" s="13" t="n">
        <f aca="false">IF(G797&lt;Parámetros!$B$13,G797,IF(H797&lt;Parámetros!$B$14,H797,IF(I797&lt;Parámetros!$B$15,I797,J797)))</f>
        <v>516</v>
      </c>
      <c r="L797" s="12"/>
      <c r="M797" s="12"/>
      <c r="N797" s="13" t="n">
        <f aca="false">IF(AND(ISNUMBER(M797),M797-Parámetros!$B$6&gt;=K797),M797-Parámetros!$B$6,K797)</f>
        <v>516</v>
      </c>
      <c r="O797" s="3" t="str">
        <f aca="false">IF(ISNUMBER(M797),N797/M797-1,"")</f>
        <v/>
      </c>
      <c r="P797" s="13" t="n">
        <f aca="false">VLOOKUP(N797,Parámetros!$A$13:$C$16,3,TRUE())</f>
        <v>0</v>
      </c>
      <c r="Q797" s="13" t="n">
        <f aca="false">IF(N797&gt;=Parámetros!$B$7,Parámetros!$B$8,0)</f>
        <v>0</v>
      </c>
      <c r="R797" s="13" t="n">
        <f aca="false">N797*(1-F797)-P797-Q797</f>
        <v>443.76</v>
      </c>
      <c r="S797" s="13" t="n">
        <f aca="false">R797-E797</f>
        <v>0.560000000000002</v>
      </c>
    </row>
    <row r="798" customFormat="false" ht="15" hidden="false" customHeight="false" outlineLevel="0" collapsed="false">
      <c r="A798" s="8" t="s">
        <v>8411</v>
      </c>
      <c r="B798" s="10" t="str">
        <f aca="false">'Layout Mercado Libre'!C798</f>
        <v>Klonaza 80 mg/80 mg/125 mg 20 Cápsulas</v>
      </c>
      <c r="C798" s="10" t="str">
        <f aca="false">IFERROR(LEFT('Layout Mercado Libre'!E798,FIND(" &gt; ",'Layout Mercado Libre'!E798)-1),"")</f>
        <v>Salud y Equipamiento Médico</v>
      </c>
      <c r="D798" s="12" t="n">
        <v>255.15</v>
      </c>
      <c r="E798" s="13" t="n">
        <f aca="false">D798+Parámetros!$B$5</f>
        <v>259.15</v>
      </c>
      <c r="F798" s="3" t="n">
        <f aca="false">IF(C798="",Parámetros!$B$9,IFERROR(VLOOKUP(C798,Parámetros!$A$20:$B$23,2,FALSE()),Parámetros!$B$9))</f>
        <v>0.14</v>
      </c>
      <c r="G798" s="13" t="n">
        <f aca="false">ROUNDUP((E798+Parámetros!$C$13)/(1-F798),0)</f>
        <v>331</v>
      </c>
      <c r="H798" s="13" t="n">
        <f aca="false">ROUNDUP((E798+Parámetros!$C$14)/(1-F798),0)</f>
        <v>337</v>
      </c>
      <c r="I798" s="13" t="n">
        <f aca="false">ROUNDUP((E798+Parámetros!$C$15)/(1-F798),0)</f>
        <v>345</v>
      </c>
      <c r="J798" s="13" t="n">
        <f aca="false">MAX(ROUNDUP((E798+Parámetros!$B$8)/(1-F798),0),Parámetros!$B$7)</f>
        <v>302</v>
      </c>
      <c r="K798" s="13" t="n">
        <f aca="false">IF(G798&lt;Parámetros!$B$13,G798,IF(H798&lt;Parámetros!$B$14,H798,IF(I798&lt;Parámetros!$B$15,I798,J798)))</f>
        <v>302</v>
      </c>
      <c r="L798" s="12"/>
      <c r="M798" s="12"/>
      <c r="N798" s="13" t="n">
        <f aca="false">IF(AND(ISNUMBER(M798),M798-Parámetros!$B$6&gt;=K798),M798-Parámetros!$B$6,K798)</f>
        <v>302</v>
      </c>
      <c r="O798" s="3" t="str">
        <f aca="false">IF(ISNUMBER(M798),N798/M798-1,"")</f>
        <v/>
      </c>
      <c r="P798" s="13" t="n">
        <f aca="false">VLOOKUP(N798,Parámetros!$A$13:$C$16,3,TRUE())</f>
        <v>0</v>
      </c>
      <c r="Q798" s="13" t="n">
        <f aca="false">IF(N798&gt;=Parámetros!$B$7,Parámetros!$B$8,0)</f>
        <v>0</v>
      </c>
      <c r="R798" s="13" t="n">
        <f aca="false">N798*(1-F798)-P798-Q798</f>
        <v>259.72</v>
      </c>
      <c r="S798" s="13" t="n">
        <f aca="false">R798-E798</f>
        <v>0.569999999999993</v>
      </c>
    </row>
    <row r="799" customFormat="false" ht="15" hidden="false" customHeight="false" outlineLevel="0" collapsed="false">
      <c r="A799" s="8" t="s">
        <v>8422</v>
      </c>
      <c r="B799" s="10" t="str">
        <f aca="false">'Layout Mercado Libre'!C799</f>
        <v>Centrum Silver +50 Multivitamínico 30 Tabletas</v>
      </c>
      <c r="C799" s="10" t="str">
        <f aca="false">IFERROR(LEFT('Layout Mercado Libre'!E799,FIND(" &gt; ",'Layout Mercado Libre'!E799)-1),"")</f>
        <v>Salud y Equipamiento Médico</v>
      </c>
      <c r="D799" s="12" t="n">
        <v>166.48</v>
      </c>
      <c r="E799" s="13" t="n">
        <f aca="false">D799+Parámetros!$B$5</f>
        <v>170.48</v>
      </c>
      <c r="F799" s="3" t="n">
        <f aca="false">IF(C799="",Parámetros!$B$9,IFERROR(VLOOKUP(C799,Parámetros!$A$20:$B$23,2,FALSE()),Parámetros!$B$9))</f>
        <v>0.14</v>
      </c>
      <c r="G799" s="13" t="n">
        <f aca="false">ROUNDUP((E799+Parámetros!$C$13)/(1-F799),0)</f>
        <v>228</v>
      </c>
      <c r="H799" s="13" t="n">
        <f aca="false">ROUNDUP((E799+Parámetros!$C$14)/(1-F799),0)</f>
        <v>234</v>
      </c>
      <c r="I799" s="13" t="n">
        <f aca="false">ROUNDUP((E799+Parámetros!$C$15)/(1-F799),0)</f>
        <v>242</v>
      </c>
      <c r="J799" s="13" t="n">
        <f aca="false">MAX(ROUNDUP((E799+Parámetros!$B$8)/(1-F799),0),Parámetros!$B$7)</f>
        <v>299</v>
      </c>
      <c r="K799" s="13" t="n">
        <f aca="false">IF(G799&lt;Parámetros!$B$13,G799,IF(H799&lt;Parámetros!$B$14,H799,IF(I799&lt;Parámetros!$B$15,I799,J799)))</f>
        <v>242</v>
      </c>
      <c r="L799" s="12"/>
      <c r="M799" s="12"/>
      <c r="N799" s="13" t="n">
        <f aca="false">IF(AND(ISNUMBER(M799),M799-Parámetros!$B$6&gt;=K799),M799-Parámetros!$B$6,K799)</f>
        <v>242</v>
      </c>
      <c r="O799" s="3" t="str">
        <f aca="false">IF(ISNUMBER(M799),N799/M799-1,"")</f>
        <v/>
      </c>
      <c r="P799" s="13" t="n">
        <f aca="false">VLOOKUP(N799,Parámetros!$A$13:$C$16,3,TRUE())</f>
        <v>37</v>
      </c>
      <c r="Q799" s="13" t="n">
        <f aca="false">IF(N799&gt;=Parámetros!$B$7,Parámetros!$B$8,0)</f>
        <v>0</v>
      </c>
      <c r="R799" s="13" t="n">
        <f aca="false">N799*(1-F799)-P799-Q799</f>
        <v>171.12</v>
      </c>
      <c r="S799" s="13" t="n">
        <f aca="false">R799-E799</f>
        <v>0.640000000000015</v>
      </c>
    </row>
    <row r="800" customFormat="false" ht="15" hidden="false" customHeight="false" outlineLevel="0" collapsed="false">
      <c r="A800" s="8" t="s">
        <v>8435</v>
      </c>
      <c r="B800" s="10" t="str">
        <f aca="false">'Layout Mercado Libre'!C800</f>
        <v>Cinta Micropore Nexcare Piel 1.25 cm x 5 m</v>
      </c>
      <c r="C800" s="10" t="str">
        <f aca="false">IFERROR(LEFT('Layout Mercado Libre'!E800,FIND(" &gt; ",'Layout Mercado Libre'!E800)-1),"")</f>
        <v>Salud y Equipamiento Médico</v>
      </c>
      <c r="D800" s="12" t="n">
        <v>197.89</v>
      </c>
      <c r="E800" s="13" t="n">
        <f aca="false">D800+Parámetros!$B$5</f>
        <v>201.89</v>
      </c>
      <c r="F800" s="3" t="n">
        <f aca="false">IF(C800="",Parámetros!$B$9,IFERROR(VLOOKUP(C800,Parámetros!$A$20:$B$23,2,FALSE()),Parámetros!$B$9))</f>
        <v>0.14</v>
      </c>
      <c r="G800" s="13" t="n">
        <f aca="false">ROUNDUP((E800+Parámetros!$C$13)/(1-F800),0)</f>
        <v>264</v>
      </c>
      <c r="H800" s="13" t="n">
        <f aca="false">ROUNDUP((E800+Parámetros!$C$14)/(1-F800),0)</f>
        <v>270</v>
      </c>
      <c r="I800" s="13" t="n">
        <f aca="false">ROUNDUP((E800+Parámetros!$C$15)/(1-F800),0)</f>
        <v>278</v>
      </c>
      <c r="J800" s="13" t="n">
        <f aca="false">MAX(ROUNDUP((E800+Parámetros!$B$8)/(1-F800),0),Parámetros!$B$7)</f>
        <v>299</v>
      </c>
      <c r="K800" s="13" t="n">
        <f aca="false">IF(G800&lt;Parámetros!$B$13,G800,IF(H800&lt;Parámetros!$B$14,H800,IF(I800&lt;Parámetros!$B$15,I800,J800)))</f>
        <v>278</v>
      </c>
      <c r="L800" s="12"/>
      <c r="M800" s="12"/>
      <c r="N800" s="13" t="n">
        <f aca="false">IF(AND(ISNUMBER(M800),M800-Parámetros!$B$6&gt;=K800),M800-Parámetros!$B$6,K800)</f>
        <v>278</v>
      </c>
      <c r="O800" s="3" t="str">
        <f aca="false">IF(ISNUMBER(M800),N800/M800-1,"")</f>
        <v/>
      </c>
      <c r="P800" s="13" t="n">
        <f aca="false">VLOOKUP(N800,Parámetros!$A$13:$C$16,3,TRUE())</f>
        <v>37</v>
      </c>
      <c r="Q800" s="13" t="n">
        <f aca="false">IF(N800&gt;=Parámetros!$B$7,Parámetros!$B$8,0)</f>
        <v>0</v>
      </c>
      <c r="R800" s="13" t="n">
        <f aca="false">N800*(1-F800)-P800-Q800</f>
        <v>202.08</v>
      </c>
      <c r="S800" s="13" t="n">
        <f aca="false">R800-E800</f>
        <v>0.189999999999998</v>
      </c>
    </row>
    <row r="801" customFormat="false" ht="15" hidden="false" customHeight="false" outlineLevel="0" collapsed="false">
      <c r="A801" s="8" t="s">
        <v>8442</v>
      </c>
      <c r="B801" s="10" t="str">
        <f aca="false">'Layout Mercado Libre'!C801</f>
        <v>Silka Medic Gel Antimicótico Terbinafina 1% 30 g</v>
      </c>
      <c r="C801" s="10" t="str">
        <f aca="false">IFERROR(LEFT('Layout Mercado Libre'!E801,FIND(" &gt; ",'Layout Mercado Libre'!E801)-1),"")</f>
        <v>Salud y Equipamiento Médico</v>
      </c>
      <c r="D801" s="12" t="n">
        <v>98.81</v>
      </c>
      <c r="E801" s="13" t="n">
        <f aca="false">D801+Parámetros!$B$5</f>
        <v>102.81</v>
      </c>
      <c r="F801" s="3" t="n">
        <f aca="false">IF(C801="",Parámetros!$B$9,IFERROR(VLOOKUP(C801,Parámetros!$A$20:$B$23,2,FALSE()),Parámetros!$B$9))</f>
        <v>0.14</v>
      </c>
      <c r="G801" s="13" t="n">
        <f aca="false">ROUNDUP((E801+Parámetros!$C$13)/(1-F801),0)</f>
        <v>149</v>
      </c>
      <c r="H801" s="13" t="n">
        <f aca="false">ROUNDUP((E801+Parámetros!$C$14)/(1-F801),0)</f>
        <v>155</v>
      </c>
      <c r="I801" s="13" t="n">
        <f aca="false">ROUNDUP((E801+Parámetros!$C$15)/(1-F801),0)</f>
        <v>163</v>
      </c>
      <c r="J801" s="13" t="n">
        <f aca="false">MAX(ROUNDUP((E801+Parámetros!$B$8)/(1-F801),0),Parámetros!$B$7)</f>
        <v>299</v>
      </c>
      <c r="K801" s="13" t="n">
        <f aca="false">IF(G801&lt;Parámetros!$B$13,G801,IF(H801&lt;Parámetros!$B$14,H801,IF(I801&lt;Parámetros!$B$15,I801,J801)))</f>
        <v>163</v>
      </c>
      <c r="L801" s="12"/>
      <c r="M801" s="12"/>
      <c r="N801" s="13" t="n">
        <f aca="false">IF(AND(ISNUMBER(M801),M801-Parámetros!$B$6&gt;=K801),M801-Parámetros!$B$6,K801)</f>
        <v>163</v>
      </c>
      <c r="O801" s="3" t="str">
        <f aca="false">IF(ISNUMBER(M801),N801/M801-1,"")</f>
        <v/>
      </c>
      <c r="P801" s="13" t="n">
        <f aca="false">VLOOKUP(N801,Parámetros!$A$13:$C$16,3,TRUE())</f>
        <v>37</v>
      </c>
      <c r="Q801" s="13" t="n">
        <f aca="false">IF(N801&gt;=Parámetros!$B$7,Parámetros!$B$8,0)</f>
        <v>0</v>
      </c>
      <c r="R801" s="13" t="n">
        <f aca="false">N801*(1-F801)-P801-Q801</f>
        <v>103.18</v>
      </c>
      <c r="S801" s="13" t="n">
        <f aca="false">R801-E801</f>
        <v>0.370000000000005</v>
      </c>
    </row>
    <row r="802" customFormat="false" ht="15" hidden="false" customHeight="false" outlineLevel="0" collapsed="false">
      <c r="A802" s="8" t="s">
        <v>8451</v>
      </c>
      <c r="B802" s="10" t="str">
        <f aca="false">'Layout Mercado Libre'!C802</f>
        <v>Apósito Transparente 3M Tegaderm Film 10 x 12 cm 50 Piezas</v>
      </c>
      <c r="C802" s="10" t="str">
        <f aca="false">IFERROR(LEFT('Layout Mercado Libre'!E802,FIND(" &gt; ",'Layout Mercado Libre'!E802)-1),"")</f>
        <v>Salud y Equipamiento Médico</v>
      </c>
      <c r="D802" s="12" t="n">
        <v>499.61</v>
      </c>
      <c r="E802" s="13" t="n">
        <f aca="false">D802+Parámetros!$B$5</f>
        <v>503.61</v>
      </c>
      <c r="F802" s="3" t="n">
        <f aca="false">IF(C802="",Parámetros!$B$9,IFERROR(VLOOKUP(C802,Parámetros!$A$20:$B$23,2,FALSE()),Parámetros!$B$9))</f>
        <v>0.14</v>
      </c>
      <c r="G802" s="13" t="n">
        <f aca="false">ROUNDUP((E802+Parámetros!$C$13)/(1-F802),0)</f>
        <v>615</v>
      </c>
      <c r="H802" s="13" t="n">
        <f aca="false">ROUNDUP((E802+Parámetros!$C$14)/(1-F802),0)</f>
        <v>621</v>
      </c>
      <c r="I802" s="13" t="n">
        <f aca="false">ROUNDUP((E802+Parámetros!$C$15)/(1-F802),0)</f>
        <v>629</v>
      </c>
      <c r="J802" s="13" t="n">
        <f aca="false">MAX(ROUNDUP((E802+Parámetros!$B$8)/(1-F802),0),Parámetros!$B$7)</f>
        <v>586</v>
      </c>
      <c r="K802" s="13" t="n">
        <f aca="false">IF(G802&lt;Parámetros!$B$13,G802,IF(H802&lt;Parámetros!$B$14,H802,IF(I802&lt;Parámetros!$B$15,I802,J802)))</f>
        <v>586</v>
      </c>
      <c r="L802" s="12"/>
      <c r="M802" s="12"/>
      <c r="N802" s="13" t="n">
        <f aca="false">IF(AND(ISNUMBER(M802),M802-Parámetros!$B$6&gt;=K802),M802-Parámetros!$B$6,K802)</f>
        <v>586</v>
      </c>
      <c r="O802" s="3" t="str">
        <f aca="false">IF(ISNUMBER(M802),N802/M802-1,"")</f>
        <v/>
      </c>
      <c r="P802" s="13" t="n">
        <f aca="false">VLOOKUP(N802,Parámetros!$A$13:$C$16,3,TRUE())</f>
        <v>0</v>
      </c>
      <c r="Q802" s="13" t="n">
        <f aca="false">IF(N802&gt;=Parámetros!$B$7,Parámetros!$B$8,0)</f>
        <v>0</v>
      </c>
      <c r="R802" s="13" t="n">
        <f aca="false">N802*(1-F802)-P802-Q802</f>
        <v>503.96</v>
      </c>
      <c r="S802" s="13" t="n">
        <f aca="false">R802-E802</f>
        <v>0.349999999999966</v>
      </c>
    </row>
    <row r="803" customFormat="false" ht="15" hidden="false" customHeight="false" outlineLevel="0" collapsed="false">
      <c r="A803" s="8" t="s">
        <v>8461</v>
      </c>
      <c r="B803" s="10" t="str">
        <f aca="false">'Layout Mercado Libre'!C803</f>
        <v>Dexclor Dexametasona Clorfenamina 12 Tabletas</v>
      </c>
      <c r="C803" s="10" t="str">
        <f aca="false">IFERROR(LEFT('Layout Mercado Libre'!E803,FIND(" &gt; ",'Layout Mercado Libre'!E803)-1),"")</f>
        <v>Salud y Equipamiento Médico</v>
      </c>
      <c r="D803" s="12" t="n">
        <v>42.25</v>
      </c>
      <c r="E803" s="13" t="n">
        <f aca="false">D803+Parámetros!$B$5</f>
        <v>46.25</v>
      </c>
      <c r="F803" s="3" t="n">
        <f aca="false">IF(C803="",Parámetros!$B$9,IFERROR(VLOOKUP(C803,Parámetros!$A$20:$B$23,2,FALSE()),Parámetros!$B$9))</f>
        <v>0.14</v>
      </c>
      <c r="G803" s="13" t="n">
        <f aca="false">ROUNDUP((E803+Parámetros!$C$13)/(1-F803),0)</f>
        <v>83</v>
      </c>
      <c r="H803" s="13" t="n">
        <f aca="false">ROUNDUP((E803+Parámetros!$C$14)/(1-F803),0)</f>
        <v>89</v>
      </c>
      <c r="I803" s="13" t="n">
        <f aca="false">ROUNDUP((E803+Parámetros!$C$15)/(1-F803),0)</f>
        <v>97</v>
      </c>
      <c r="J803" s="13" t="n">
        <f aca="false">MAX(ROUNDUP((E803+Parámetros!$B$8)/(1-F803),0),Parámetros!$B$7)</f>
        <v>299</v>
      </c>
      <c r="K803" s="13" t="n">
        <f aca="false">IF(G803&lt;Parámetros!$B$13,G803,IF(H803&lt;Parámetros!$B$14,H803,IF(I803&lt;Parámetros!$B$15,I803,J803)))</f>
        <v>83</v>
      </c>
      <c r="L803" s="12"/>
      <c r="M803" s="12"/>
      <c r="N803" s="13" t="n">
        <f aca="false">IF(AND(ISNUMBER(M803),M803-Parámetros!$B$6&gt;=K803),M803-Parámetros!$B$6,K803)</f>
        <v>83</v>
      </c>
      <c r="O803" s="3" t="str">
        <f aca="false">IF(ISNUMBER(M803),N803/M803-1,"")</f>
        <v/>
      </c>
      <c r="P803" s="13" t="n">
        <f aca="false">VLOOKUP(N803,Parámetros!$A$13:$C$16,3,TRUE())</f>
        <v>25</v>
      </c>
      <c r="Q803" s="13" t="n">
        <f aca="false">IF(N803&gt;=Parámetros!$B$7,Parámetros!$B$8,0)</f>
        <v>0</v>
      </c>
      <c r="R803" s="13" t="n">
        <f aca="false">N803*(1-F803)-P803-Q803</f>
        <v>46.38</v>
      </c>
      <c r="S803" s="13" t="n">
        <f aca="false">R803-E803</f>
        <v>0.129999999999995</v>
      </c>
    </row>
    <row r="804" customFormat="false" ht="15" hidden="false" customHeight="false" outlineLevel="0" collapsed="false">
      <c r="A804" s="8" t="s">
        <v>8468</v>
      </c>
      <c r="B804" s="10" t="str">
        <f aca="false">'Layout Mercado Libre'!C804</f>
        <v>Crema Dental Colgate Total Prevención Activa 150 ml</v>
      </c>
      <c r="C804" s="10" t="str">
        <f aca="false">IFERROR(LEFT('Layout Mercado Libre'!E804,FIND(" &gt; ",'Layout Mercado Libre'!E804)-1),"")</f>
        <v>Belleza y Cuidado Personal</v>
      </c>
      <c r="D804" s="12" t="n">
        <v>71.21</v>
      </c>
      <c r="E804" s="13" t="n">
        <f aca="false">D804+Parámetros!$B$5</f>
        <v>75.21</v>
      </c>
      <c r="F804" s="3" t="n">
        <f aca="false">IF(C804="",Parámetros!$B$9,IFERROR(VLOOKUP(C804,Parámetros!$A$20:$B$23,2,FALSE()),Parámetros!$B$9))</f>
        <v>0.14</v>
      </c>
      <c r="G804" s="13" t="n">
        <f aca="false">ROUNDUP((E804+Parámetros!$C$13)/(1-F804),0)</f>
        <v>117</v>
      </c>
      <c r="H804" s="13" t="n">
        <f aca="false">ROUNDUP((E804+Parámetros!$C$14)/(1-F804),0)</f>
        <v>123</v>
      </c>
      <c r="I804" s="13" t="n">
        <f aca="false">ROUNDUP((E804+Parámetros!$C$15)/(1-F804),0)</f>
        <v>131</v>
      </c>
      <c r="J804" s="13" t="n">
        <f aca="false">MAX(ROUNDUP((E804+Parámetros!$B$8)/(1-F804),0),Parámetros!$B$7)</f>
        <v>299</v>
      </c>
      <c r="K804" s="13" t="n">
        <f aca="false">IF(G804&lt;Parámetros!$B$13,G804,IF(H804&lt;Parámetros!$B$14,H804,IF(I804&lt;Parámetros!$B$15,I804,J804)))</f>
        <v>123</v>
      </c>
      <c r="L804" s="12"/>
      <c r="M804" s="12"/>
      <c r="N804" s="13" t="n">
        <f aca="false">IF(AND(ISNUMBER(M804),M804-Parámetros!$B$6&gt;=K804),M804-Parámetros!$B$6,K804)</f>
        <v>123</v>
      </c>
      <c r="O804" s="3" t="str">
        <f aca="false">IF(ISNUMBER(M804),N804/M804-1,"")</f>
        <v/>
      </c>
      <c r="P804" s="13" t="n">
        <f aca="false">VLOOKUP(N804,Parámetros!$A$13:$C$16,3,TRUE())</f>
        <v>30</v>
      </c>
      <c r="Q804" s="13" t="n">
        <f aca="false">IF(N804&gt;=Parámetros!$B$7,Parámetros!$B$8,0)</f>
        <v>0</v>
      </c>
      <c r="R804" s="13" t="n">
        <f aca="false">N804*(1-F804)-P804-Q804</f>
        <v>75.78</v>
      </c>
      <c r="S804" s="13" t="n">
        <f aca="false">R804-E804</f>
        <v>0.570000000000007</v>
      </c>
    </row>
    <row r="805" customFormat="false" ht="15" hidden="false" customHeight="false" outlineLevel="0" collapsed="false">
      <c r="A805" s="8" t="s">
        <v>8477</v>
      </c>
      <c r="B805" s="10" t="str">
        <f aca="false">'Layout Mercado Libre'!C805</f>
        <v>Petrolato Vaseline Puro 85 g</v>
      </c>
      <c r="C805" s="10" t="str">
        <f aca="false">IFERROR(LEFT('Layout Mercado Libre'!E805,FIND(" &gt; ",'Layout Mercado Libre'!E805)-1),"")</f>
        <v>Belleza y Cuidado Personal</v>
      </c>
      <c r="D805" s="12" t="n">
        <v>45.1</v>
      </c>
      <c r="E805" s="13" t="n">
        <f aca="false">D805+Parámetros!$B$5</f>
        <v>49.1</v>
      </c>
      <c r="F805" s="3" t="n">
        <f aca="false">IF(C805="",Parámetros!$B$9,IFERROR(VLOOKUP(C805,Parámetros!$A$20:$B$23,2,FALSE()),Parámetros!$B$9))</f>
        <v>0.14</v>
      </c>
      <c r="G805" s="13" t="n">
        <f aca="false">ROUNDUP((E805+Parámetros!$C$13)/(1-F805),0)</f>
        <v>87</v>
      </c>
      <c r="H805" s="13" t="n">
        <f aca="false">ROUNDUP((E805+Parámetros!$C$14)/(1-F805),0)</f>
        <v>92</v>
      </c>
      <c r="I805" s="13" t="n">
        <f aca="false">ROUNDUP((E805+Parámetros!$C$15)/(1-F805),0)</f>
        <v>101</v>
      </c>
      <c r="J805" s="13" t="n">
        <f aca="false">MAX(ROUNDUP((E805+Parámetros!$B$8)/(1-F805),0),Parámetros!$B$7)</f>
        <v>299</v>
      </c>
      <c r="K805" s="13" t="n">
        <f aca="false">IF(G805&lt;Parámetros!$B$13,G805,IF(H805&lt;Parámetros!$B$14,H805,IF(I805&lt;Parámetros!$B$15,I805,J805)))</f>
        <v>87</v>
      </c>
      <c r="L805" s="12"/>
      <c r="M805" s="12"/>
      <c r="N805" s="13" t="n">
        <f aca="false">IF(AND(ISNUMBER(M805),M805-Parámetros!$B$6&gt;=K805),M805-Parámetros!$B$6,K805)</f>
        <v>87</v>
      </c>
      <c r="O805" s="3" t="str">
        <f aca="false">IF(ISNUMBER(M805),N805/M805-1,"")</f>
        <v/>
      </c>
      <c r="P805" s="13" t="n">
        <f aca="false">VLOOKUP(N805,Parámetros!$A$13:$C$16,3,TRUE())</f>
        <v>25</v>
      </c>
      <c r="Q805" s="13" t="n">
        <f aca="false">IF(N805&gt;=Parámetros!$B$7,Parámetros!$B$8,0)</f>
        <v>0</v>
      </c>
      <c r="R805" s="13" t="n">
        <f aca="false">N805*(1-F805)-P805-Q805</f>
        <v>49.82</v>
      </c>
      <c r="S805" s="13" t="n">
        <f aca="false">R805-E805</f>
        <v>0.719999999999992</v>
      </c>
    </row>
    <row r="806" customFormat="false" ht="15" hidden="false" customHeight="false" outlineLevel="0" collapsed="false">
      <c r="A806" s="8" t="s">
        <v>8485</v>
      </c>
      <c r="B806" s="10" t="str">
        <f aca="false">'Layout Mercado Libre'!C806</f>
        <v>Vitacilina Ungüento Tópico con Neomicina 16 g</v>
      </c>
      <c r="C806" s="10" t="str">
        <f aca="false">IFERROR(LEFT('Layout Mercado Libre'!E806,FIND(" &gt; ",'Layout Mercado Libre'!E806)-1),"")</f>
        <v>Salud y Equipamiento Médico</v>
      </c>
      <c r="D806" s="12" t="n">
        <v>23.73</v>
      </c>
      <c r="E806" s="13" t="n">
        <f aca="false">D806+Parámetros!$B$5</f>
        <v>27.73</v>
      </c>
      <c r="F806" s="3" t="n">
        <f aca="false">IF(C806="",Parámetros!$B$9,IFERROR(VLOOKUP(C806,Parámetros!$A$20:$B$23,2,FALSE()),Parámetros!$B$9))</f>
        <v>0.14</v>
      </c>
      <c r="G806" s="13" t="n">
        <f aca="false">ROUNDUP((E806+Parámetros!$C$13)/(1-F806),0)</f>
        <v>62</v>
      </c>
      <c r="H806" s="13" t="n">
        <f aca="false">ROUNDUP((E806+Parámetros!$C$14)/(1-F806),0)</f>
        <v>68</v>
      </c>
      <c r="I806" s="13" t="n">
        <f aca="false">ROUNDUP((E806+Parámetros!$C$15)/(1-F806),0)</f>
        <v>76</v>
      </c>
      <c r="J806" s="13" t="n">
        <f aca="false">MAX(ROUNDUP((E806+Parámetros!$B$8)/(1-F806),0),Parámetros!$B$7)</f>
        <v>299</v>
      </c>
      <c r="K806" s="13" t="n">
        <f aca="false">IF(G806&lt;Parámetros!$B$13,G806,IF(H806&lt;Parámetros!$B$14,H806,IF(I806&lt;Parámetros!$B$15,I806,J806)))</f>
        <v>62</v>
      </c>
      <c r="L806" s="12"/>
      <c r="M806" s="12"/>
      <c r="N806" s="13" t="n">
        <f aca="false">IF(AND(ISNUMBER(M806),M806-Parámetros!$B$6&gt;=K806),M806-Parámetros!$B$6,K806)</f>
        <v>62</v>
      </c>
      <c r="O806" s="3" t="str">
        <f aca="false">IF(ISNUMBER(M806),N806/M806-1,"")</f>
        <v/>
      </c>
      <c r="P806" s="13" t="n">
        <f aca="false">VLOOKUP(N806,Parámetros!$A$13:$C$16,3,TRUE())</f>
        <v>25</v>
      </c>
      <c r="Q806" s="13" t="n">
        <f aca="false">IF(N806&gt;=Parámetros!$B$7,Parámetros!$B$8,0)</f>
        <v>0</v>
      </c>
      <c r="R806" s="13" t="n">
        <f aca="false">N806*(1-F806)-P806-Q806</f>
        <v>28.32</v>
      </c>
      <c r="S806" s="13" t="n">
        <f aca="false">R806-E806</f>
        <v>0.59</v>
      </c>
    </row>
    <row r="807" customFormat="false" ht="15" hidden="false" customHeight="false" outlineLevel="0" collapsed="false">
      <c r="A807" s="8" t="s">
        <v>8491</v>
      </c>
      <c r="B807" s="10" t="str">
        <f aca="false">'Layout Mercado Libre'!C807</f>
        <v>Gasa Simple Estéril Galia 10 x 10 cm 10 Sobres</v>
      </c>
      <c r="C807" s="10" t="str">
        <f aca="false">IFERROR(LEFT('Layout Mercado Libre'!E807,FIND(" &gt; ",'Layout Mercado Libre'!E807)-1),"")</f>
        <v>Salud y Equipamiento Médico</v>
      </c>
      <c r="D807" s="12" t="n">
        <v>126.59</v>
      </c>
      <c r="E807" s="13" t="n">
        <f aca="false">D807+Parámetros!$B$5</f>
        <v>130.59</v>
      </c>
      <c r="F807" s="3" t="n">
        <f aca="false">IF(C807="",Parámetros!$B$9,IFERROR(VLOOKUP(C807,Parámetros!$A$20:$B$23,2,FALSE()),Parámetros!$B$9))</f>
        <v>0.14</v>
      </c>
      <c r="G807" s="13" t="n">
        <f aca="false">ROUNDUP((E807+Parámetros!$C$13)/(1-F807),0)</f>
        <v>181</v>
      </c>
      <c r="H807" s="13" t="n">
        <f aca="false">ROUNDUP((E807+Parámetros!$C$14)/(1-F807),0)</f>
        <v>187</v>
      </c>
      <c r="I807" s="13" t="n">
        <f aca="false">ROUNDUP((E807+Parámetros!$C$15)/(1-F807),0)</f>
        <v>195</v>
      </c>
      <c r="J807" s="13" t="n">
        <f aca="false">MAX(ROUNDUP((E807+Parámetros!$B$8)/(1-F807),0),Parámetros!$B$7)</f>
        <v>299</v>
      </c>
      <c r="K807" s="13" t="n">
        <f aca="false">IF(G807&lt;Parámetros!$B$13,G807,IF(H807&lt;Parámetros!$B$14,H807,IF(I807&lt;Parámetros!$B$15,I807,J807)))</f>
        <v>195</v>
      </c>
      <c r="L807" s="12"/>
      <c r="M807" s="12"/>
      <c r="N807" s="13" t="n">
        <f aca="false">IF(AND(ISNUMBER(M807),M807-Parámetros!$B$6&gt;=K807),M807-Parámetros!$B$6,K807)</f>
        <v>195</v>
      </c>
      <c r="O807" s="3" t="str">
        <f aca="false">IF(ISNUMBER(M807),N807/M807-1,"")</f>
        <v/>
      </c>
      <c r="P807" s="13" t="n">
        <f aca="false">VLOOKUP(N807,Parámetros!$A$13:$C$16,3,TRUE())</f>
        <v>37</v>
      </c>
      <c r="Q807" s="13" t="n">
        <f aca="false">IF(N807&gt;=Parámetros!$B$7,Parámetros!$B$8,0)</f>
        <v>0</v>
      </c>
      <c r="R807" s="13" t="n">
        <f aca="false">N807*(1-F807)-P807-Q807</f>
        <v>130.7</v>
      </c>
      <c r="S807" s="13" t="n">
        <f aca="false">R807-E807</f>
        <v>0.109999999999985</v>
      </c>
    </row>
    <row r="808" customFormat="false" ht="15" hidden="false" customHeight="false" outlineLevel="0" collapsed="false">
      <c r="A808" s="8" t="s">
        <v>8499</v>
      </c>
      <c r="B808" s="10" t="str">
        <f aca="false">'Layout Mercado Libre'!C808</f>
        <v>Bloqueador Solar Fotosun UV 100 en Barra FPS 50+ 20 g</v>
      </c>
      <c r="C808" s="10" t="str">
        <f aca="false">IFERROR(LEFT('Layout Mercado Libre'!E808,FIND(" &gt; ",'Layout Mercado Libre'!E808)-1),"")</f>
        <v>Belleza y Cuidado Personal</v>
      </c>
      <c r="D808" s="12" t="n">
        <v>132.1</v>
      </c>
      <c r="E808" s="13" t="n">
        <f aca="false">D808+Parámetros!$B$5</f>
        <v>136.1</v>
      </c>
      <c r="F808" s="3" t="n">
        <f aca="false">IF(C808="",Parámetros!$B$9,IFERROR(VLOOKUP(C808,Parámetros!$A$20:$B$23,2,FALSE()),Parámetros!$B$9))</f>
        <v>0.14</v>
      </c>
      <c r="G808" s="13" t="n">
        <f aca="false">ROUNDUP((E808+Parámetros!$C$13)/(1-F808),0)</f>
        <v>188</v>
      </c>
      <c r="H808" s="13" t="n">
        <f aca="false">ROUNDUP((E808+Parámetros!$C$14)/(1-F808),0)</f>
        <v>194</v>
      </c>
      <c r="I808" s="13" t="n">
        <f aca="false">ROUNDUP((E808+Parámetros!$C$15)/(1-F808),0)</f>
        <v>202</v>
      </c>
      <c r="J808" s="13" t="n">
        <f aca="false">MAX(ROUNDUP((E808+Parámetros!$B$8)/(1-F808),0),Parámetros!$B$7)</f>
        <v>299</v>
      </c>
      <c r="K808" s="13" t="n">
        <f aca="false">IF(G808&lt;Parámetros!$B$13,G808,IF(H808&lt;Parámetros!$B$14,H808,IF(I808&lt;Parámetros!$B$15,I808,J808)))</f>
        <v>202</v>
      </c>
      <c r="L808" s="12"/>
      <c r="M808" s="12"/>
      <c r="N808" s="13" t="n">
        <f aca="false">IF(AND(ISNUMBER(M808),M808-Parámetros!$B$6&gt;=K808),M808-Parámetros!$B$6,K808)</f>
        <v>202</v>
      </c>
      <c r="O808" s="3" t="str">
        <f aca="false">IF(ISNUMBER(M808),N808/M808-1,"")</f>
        <v/>
      </c>
      <c r="P808" s="13" t="n">
        <f aca="false">VLOOKUP(N808,Parámetros!$A$13:$C$16,3,TRUE())</f>
        <v>37</v>
      </c>
      <c r="Q808" s="13" t="n">
        <f aca="false">IF(N808&gt;=Parámetros!$B$7,Parámetros!$B$8,0)</f>
        <v>0</v>
      </c>
      <c r="R808" s="13" t="n">
        <f aca="false">N808*(1-F808)-P808-Q808</f>
        <v>136.72</v>
      </c>
      <c r="S808" s="13" t="n">
        <f aca="false">R808-E808</f>
        <v>0.620000000000005</v>
      </c>
    </row>
    <row r="809" customFormat="false" ht="15" hidden="false" customHeight="false" outlineLevel="0" collapsed="false">
      <c r="A809" s="8" t="s">
        <v>8507</v>
      </c>
      <c r="B809" s="10" t="str">
        <f aca="false">'Layout Mercado Libre'!C809</f>
        <v>Crema Facial Pond's Clarant B3 Piel Normal a Grasa 200 g</v>
      </c>
      <c r="C809" s="10" t="str">
        <f aca="false">IFERROR(LEFT('Layout Mercado Libre'!E809,FIND(" &gt; ",'Layout Mercado Libre'!E809)-1),"")</f>
        <v>Belleza y Cuidado Personal</v>
      </c>
      <c r="D809" s="12" t="n">
        <v>95.74</v>
      </c>
      <c r="E809" s="13" t="n">
        <f aca="false">D809+Parámetros!$B$5</f>
        <v>99.74</v>
      </c>
      <c r="F809" s="3" t="n">
        <f aca="false">IF(C809="",Parámetros!$B$9,IFERROR(VLOOKUP(C809,Parámetros!$A$20:$B$23,2,FALSE()),Parámetros!$B$9))</f>
        <v>0.14</v>
      </c>
      <c r="G809" s="13" t="n">
        <f aca="false">ROUNDUP((E809+Parámetros!$C$13)/(1-F809),0)</f>
        <v>146</v>
      </c>
      <c r="H809" s="13" t="n">
        <f aca="false">ROUNDUP((E809+Parámetros!$C$14)/(1-F809),0)</f>
        <v>151</v>
      </c>
      <c r="I809" s="13" t="n">
        <f aca="false">ROUNDUP((E809+Parámetros!$C$15)/(1-F809),0)</f>
        <v>159</v>
      </c>
      <c r="J809" s="13" t="n">
        <f aca="false">MAX(ROUNDUP((E809+Parámetros!$B$8)/(1-F809),0),Parámetros!$B$7)</f>
        <v>299</v>
      </c>
      <c r="K809" s="13" t="n">
        <f aca="false">IF(G809&lt;Parámetros!$B$13,G809,IF(H809&lt;Parámetros!$B$14,H809,IF(I809&lt;Parámetros!$B$15,I809,J809)))</f>
        <v>159</v>
      </c>
      <c r="L809" s="12"/>
      <c r="M809" s="12"/>
      <c r="N809" s="13" t="n">
        <f aca="false">IF(AND(ISNUMBER(M809),M809-Parámetros!$B$6&gt;=K809),M809-Parámetros!$B$6,K809)</f>
        <v>159</v>
      </c>
      <c r="O809" s="3" t="str">
        <f aca="false">IF(ISNUMBER(M809),N809/M809-1,"")</f>
        <v/>
      </c>
      <c r="P809" s="13" t="n">
        <f aca="false">VLOOKUP(N809,Parámetros!$A$13:$C$16,3,TRUE())</f>
        <v>37</v>
      </c>
      <c r="Q809" s="13" t="n">
        <f aca="false">IF(N809&gt;=Parámetros!$B$7,Parámetros!$B$8,0)</f>
        <v>0</v>
      </c>
      <c r="R809" s="13" t="n">
        <f aca="false">N809*(1-F809)-P809-Q809</f>
        <v>99.74</v>
      </c>
      <c r="S809" s="13" t="n">
        <f aca="false">R809-E809</f>
        <v>0</v>
      </c>
    </row>
    <row r="810" customFormat="false" ht="15" hidden="false" customHeight="false" outlineLevel="0" collapsed="false">
      <c r="A810" s="8" t="s">
        <v>8515</v>
      </c>
      <c r="B810" s="10" t="str">
        <f aca="false">'Layout Mercado Libre'!C810</f>
        <v>Fijador de Cabello Jaloma Super Punck 250 ml</v>
      </c>
      <c r="C810" s="10" t="str">
        <f aca="false">IFERROR(LEFT('Layout Mercado Libre'!E810,FIND(" &gt; ",'Layout Mercado Libre'!E810)-1),"")</f>
        <v>Belleza y Cuidado Personal</v>
      </c>
      <c r="D810" s="12" t="n">
        <v>21.26</v>
      </c>
      <c r="E810" s="13" t="n">
        <f aca="false">D810+Parámetros!$B$5</f>
        <v>25.26</v>
      </c>
      <c r="F810" s="3" t="n">
        <f aca="false">IF(C810="",Parámetros!$B$9,IFERROR(VLOOKUP(C810,Parámetros!$A$20:$B$23,2,FALSE()),Parámetros!$B$9))</f>
        <v>0.14</v>
      </c>
      <c r="G810" s="13" t="n">
        <f aca="false">ROUNDUP((E810+Parámetros!$C$13)/(1-F810),0)</f>
        <v>59</v>
      </c>
      <c r="H810" s="13" t="n">
        <f aca="false">ROUNDUP((E810+Parámetros!$C$14)/(1-F810),0)</f>
        <v>65</v>
      </c>
      <c r="I810" s="13" t="n">
        <f aca="false">ROUNDUP((E810+Parámetros!$C$15)/(1-F810),0)</f>
        <v>73</v>
      </c>
      <c r="J810" s="13" t="n">
        <f aca="false">MAX(ROUNDUP((E810+Parámetros!$B$8)/(1-F810),0),Parámetros!$B$7)</f>
        <v>299</v>
      </c>
      <c r="K810" s="13" t="n">
        <f aca="false">IF(G810&lt;Parámetros!$B$13,G810,IF(H810&lt;Parámetros!$B$14,H810,IF(I810&lt;Parámetros!$B$15,I810,J810)))</f>
        <v>59</v>
      </c>
      <c r="L810" s="12"/>
      <c r="M810" s="12"/>
      <c r="N810" s="13" t="n">
        <f aca="false">IF(AND(ISNUMBER(M810),M810-Parámetros!$B$6&gt;=K810),M810-Parámetros!$B$6,K810)</f>
        <v>59</v>
      </c>
      <c r="O810" s="3" t="str">
        <f aca="false">IF(ISNUMBER(M810),N810/M810-1,"")</f>
        <v/>
      </c>
      <c r="P810" s="13" t="n">
        <f aca="false">VLOOKUP(N810,Parámetros!$A$13:$C$16,3,TRUE())</f>
        <v>25</v>
      </c>
      <c r="Q810" s="13" t="n">
        <f aca="false">IF(N810&gt;=Parámetros!$B$7,Parámetros!$B$8,0)</f>
        <v>0</v>
      </c>
      <c r="R810" s="13" t="n">
        <f aca="false">N810*(1-F810)-P810-Q810</f>
        <v>25.74</v>
      </c>
      <c r="S810" s="13" t="n">
        <f aca="false">R810-E810</f>
        <v>0.48</v>
      </c>
    </row>
    <row r="811" customFormat="false" ht="15" hidden="false" customHeight="false" outlineLevel="0" collapsed="false">
      <c r="A811" s="8" t="s">
        <v>8525</v>
      </c>
      <c r="B811" s="10" t="str">
        <f aca="false">'Layout Mercado Libre'!C811</f>
        <v>Flagenase Metronidazol 500 mg 30 Tabletas</v>
      </c>
      <c r="C811" s="10" t="str">
        <f aca="false">IFERROR(LEFT('Layout Mercado Libre'!E811,FIND(" &gt; ",'Layout Mercado Libre'!E811)-1),"")</f>
        <v>Salud y Equipamiento Médico</v>
      </c>
      <c r="D811" s="12" t="n">
        <v>119.25</v>
      </c>
      <c r="E811" s="13" t="n">
        <f aca="false">D811+Parámetros!$B$5</f>
        <v>123.25</v>
      </c>
      <c r="F811" s="3" t="n">
        <f aca="false">IF(C811="",Parámetros!$B$9,IFERROR(VLOOKUP(C811,Parámetros!$A$20:$B$23,2,FALSE()),Parámetros!$B$9))</f>
        <v>0.14</v>
      </c>
      <c r="G811" s="13" t="n">
        <f aca="false">ROUNDUP((E811+Parámetros!$C$13)/(1-F811),0)</f>
        <v>173</v>
      </c>
      <c r="H811" s="13" t="n">
        <f aca="false">ROUNDUP((E811+Parámetros!$C$14)/(1-F811),0)</f>
        <v>179</v>
      </c>
      <c r="I811" s="13" t="n">
        <f aca="false">ROUNDUP((E811+Parámetros!$C$15)/(1-F811),0)</f>
        <v>187</v>
      </c>
      <c r="J811" s="13" t="n">
        <f aca="false">MAX(ROUNDUP((E811+Parámetros!$B$8)/(1-F811),0),Parámetros!$B$7)</f>
        <v>299</v>
      </c>
      <c r="K811" s="13" t="n">
        <f aca="false">IF(G811&lt;Parámetros!$B$13,G811,IF(H811&lt;Parámetros!$B$14,H811,IF(I811&lt;Parámetros!$B$15,I811,J811)))</f>
        <v>187</v>
      </c>
      <c r="L811" s="12"/>
      <c r="M811" s="12"/>
      <c r="N811" s="13" t="n">
        <f aca="false">IF(AND(ISNUMBER(M811),M811-Parámetros!$B$6&gt;=K811),M811-Parámetros!$B$6,K811)</f>
        <v>187</v>
      </c>
      <c r="O811" s="3" t="str">
        <f aca="false">IF(ISNUMBER(M811),N811/M811-1,"")</f>
        <v/>
      </c>
      <c r="P811" s="13" t="n">
        <f aca="false">VLOOKUP(N811,Parámetros!$A$13:$C$16,3,TRUE())</f>
        <v>37</v>
      </c>
      <c r="Q811" s="13" t="n">
        <f aca="false">IF(N811&gt;=Parámetros!$B$7,Parámetros!$B$8,0)</f>
        <v>0</v>
      </c>
      <c r="R811" s="13" t="n">
        <f aca="false">N811*(1-F811)-P811-Q811</f>
        <v>123.82</v>
      </c>
      <c r="S811" s="13" t="n">
        <f aca="false">R811-E811</f>
        <v>0.569999999999993</v>
      </c>
    </row>
    <row r="812" customFormat="false" ht="15" hidden="false" customHeight="false" outlineLevel="0" collapsed="false">
      <c r="A812" s="8" t="s">
        <v>8535</v>
      </c>
      <c r="B812" s="10" t="str">
        <f aca="false">'Layout Mercado Libre'!C812</f>
        <v>Biomics Cefixima 100 mg/5 ml Suspensión 50 ml</v>
      </c>
      <c r="C812" s="10" t="str">
        <f aca="false">IFERROR(LEFT('Layout Mercado Libre'!E812,FIND(" &gt; ",'Layout Mercado Libre'!E812)-1),"")</f>
        <v>Salud y Equipamiento Médico</v>
      </c>
      <c r="D812" s="12" t="n">
        <v>688.99</v>
      </c>
      <c r="E812" s="13" t="n">
        <f aca="false">D812+Parámetros!$B$5</f>
        <v>692.99</v>
      </c>
      <c r="F812" s="3" t="n">
        <f aca="false">IF(C812="",Parámetros!$B$9,IFERROR(VLOOKUP(C812,Parámetros!$A$20:$B$23,2,FALSE()),Parámetros!$B$9))</f>
        <v>0.14</v>
      </c>
      <c r="G812" s="13" t="n">
        <f aca="false">ROUNDUP((E812+Parámetros!$C$13)/(1-F812),0)</f>
        <v>835</v>
      </c>
      <c r="H812" s="13" t="n">
        <f aca="false">ROUNDUP((E812+Parámetros!$C$14)/(1-F812),0)</f>
        <v>841</v>
      </c>
      <c r="I812" s="13" t="n">
        <f aca="false">ROUNDUP((E812+Parámetros!$C$15)/(1-F812),0)</f>
        <v>849</v>
      </c>
      <c r="J812" s="13" t="n">
        <f aca="false">MAX(ROUNDUP((E812+Parámetros!$B$8)/(1-F812),0),Parámetros!$B$7)</f>
        <v>806</v>
      </c>
      <c r="K812" s="13" t="n">
        <f aca="false">IF(G812&lt;Parámetros!$B$13,G812,IF(H812&lt;Parámetros!$B$14,H812,IF(I812&lt;Parámetros!$B$15,I812,J812)))</f>
        <v>806</v>
      </c>
      <c r="L812" s="12"/>
      <c r="M812" s="12"/>
      <c r="N812" s="13" t="n">
        <f aca="false">IF(AND(ISNUMBER(M812),M812-Parámetros!$B$6&gt;=K812),M812-Parámetros!$B$6,K812)</f>
        <v>806</v>
      </c>
      <c r="O812" s="3" t="str">
        <f aca="false">IF(ISNUMBER(M812),N812/M812-1,"")</f>
        <v/>
      </c>
      <c r="P812" s="13" t="n">
        <f aca="false">VLOOKUP(N812,Parámetros!$A$13:$C$16,3,TRUE())</f>
        <v>0</v>
      </c>
      <c r="Q812" s="13" t="n">
        <f aca="false">IF(N812&gt;=Parámetros!$B$7,Parámetros!$B$8,0)</f>
        <v>0</v>
      </c>
      <c r="R812" s="13" t="n">
        <f aca="false">N812*(1-F812)-P812-Q812</f>
        <v>693.16</v>
      </c>
      <c r="S812" s="13" t="n">
        <f aca="false">R812-E812</f>
        <v>0.169999999999959</v>
      </c>
    </row>
    <row r="813" customFormat="false" ht="15" hidden="false" customHeight="false" outlineLevel="0" collapsed="false">
      <c r="A813" s="8" t="s">
        <v>8544</v>
      </c>
      <c r="B813" s="10" t="str">
        <f aca="false">'Layout Mercado Libre'!C813</f>
        <v>Fosfocil Fosfomicina 500 mg 24 Cápsulas</v>
      </c>
      <c r="C813" s="10" t="str">
        <f aca="false">IFERROR(LEFT('Layout Mercado Libre'!E813,FIND(" &gt; ",'Layout Mercado Libre'!E813)-1),"")</f>
        <v>Salud y Equipamiento Médico</v>
      </c>
      <c r="D813" s="12" t="n">
        <v>628.3</v>
      </c>
      <c r="E813" s="13" t="n">
        <f aca="false">D813+Parámetros!$B$5</f>
        <v>632.3</v>
      </c>
      <c r="F813" s="3" t="n">
        <f aca="false">IF(C813="",Parámetros!$B$9,IFERROR(VLOOKUP(C813,Parámetros!$A$20:$B$23,2,FALSE()),Parámetros!$B$9))</f>
        <v>0.14</v>
      </c>
      <c r="G813" s="13" t="n">
        <f aca="false">ROUNDUP((E813+Parámetros!$C$13)/(1-F813),0)</f>
        <v>765</v>
      </c>
      <c r="H813" s="13" t="n">
        <f aca="false">ROUNDUP((E813+Parámetros!$C$14)/(1-F813),0)</f>
        <v>771</v>
      </c>
      <c r="I813" s="13" t="n">
        <f aca="false">ROUNDUP((E813+Parámetros!$C$15)/(1-F813),0)</f>
        <v>779</v>
      </c>
      <c r="J813" s="13" t="n">
        <f aca="false">MAX(ROUNDUP((E813+Parámetros!$B$8)/(1-F813),0),Parámetros!$B$7)</f>
        <v>736</v>
      </c>
      <c r="K813" s="13" t="n">
        <f aca="false">IF(G813&lt;Parámetros!$B$13,G813,IF(H813&lt;Parámetros!$B$14,H813,IF(I813&lt;Parámetros!$B$15,I813,J813)))</f>
        <v>736</v>
      </c>
      <c r="L813" s="12"/>
      <c r="M813" s="12"/>
      <c r="N813" s="13" t="n">
        <f aca="false">IF(AND(ISNUMBER(M813),M813-Parámetros!$B$6&gt;=K813),M813-Parámetros!$B$6,K813)</f>
        <v>736</v>
      </c>
      <c r="O813" s="3" t="str">
        <f aca="false">IF(ISNUMBER(M813),N813/M813-1,"")</f>
        <v/>
      </c>
      <c r="P813" s="13" t="n">
        <f aca="false">VLOOKUP(N813,Parámetros!$A$13:$C$16,3,TRUE())</f>
        <v>0</v>
      </c>
      <c r="Q813" s="13" t="n">
        <f aca="false">IF(N813&gt;=Parámetros!$B$7,Parámetros!$B$8,0)</f>
        <v>0</v>
      </c>
      <c r="R813" s="13" t="n">
        <f aca="false">N813*(1-F813)-P813-Q813</f>
        <v>632.96</v>
      </c>
      <c r="S813" s="13" t="n">
        <f aca="false">R813-E813</f>
        <v>0.660000000000082</v>
      </c>
    </row>
    <row r="814" customFormat="false" ht="15" hidden="false" customHeight="false" outlineLevel="0" collapsed="false">
      <c r="A814" s="8" t="s">
        <v>8551</v>
      </c>
      <c r="B814" s="10" t="str">
        <f aca="false">'Layout Mercado Libre'!C814</f>
        <v>Dolac Ketorolaco 10 mg 10 Cápsulas</v>
      </c>
      <c r="C814" s="10" t="str">
        <f aca="false">IFERROR(LEFT('Layout Mercado Libre'!E814,FIND(" &gt; ",'Layout Mercado Libre'!E814)-1),"")</f>
        <v>Salud y Equipamiento Médico</v>
      </c>
      <c r="D814" s="12" t="n">
        <v>96</v>
      </c>
      <c r="E814" s="13" t="n">
        <f aca="false">D814+Parámetros!$B$5</f>
        <v>100</v>
      </c>
      <c r="F814" s="3" t="n">
        <f aca="false">IF(C814="",Parámetros!$B$9,IFERROR(VLOOKUP(C814,Parámetros!$A$20:$B$23,2,FALSE()),Parámetros!$B$9))</f>
        <v>0.14</v>
      </c>
      <c r="G814" s="13" t="n">
        <f aca="false">ROUNDUP((E814+Parámetros!$C$13)/(1-F814),0)</f>
        <v>146</v>
      </c>
      <c r="H814" s="13" t="n">
        <f aca="false">ROUNDUP((E814+Parámetros!$C$14)/(1-F814),0)</f>
        <v>152</v>
      </c>
      <c r="I814" s="13" t="n">
        <f aca="false">ROUNDUP((E814+Parámetros!$C$15)/(1-F814),0)</f>
        <v>160</v>
      </c>
      <c r="J814" s="13" t="n">
        <f aca="false">MAX(ROUNDUP((E814+Parámetros!$B$8)/(1-F814),0),Parámetros!$B$7)</f>
        <v>299</v>
      </c>
      <c r="K814" s="13" t="n">
        <f aca="false">IF(G814&lt;Parámetros!$B$13,G814,IF(H814&lt;Parámetros!$B$14,H814,IF(I814&lt;Parámetros!$B$15,I814,J814)))</f>
        <v>160</v>
      </c>
      <c r="L814" s="12"/>
      <c r="M814" s="12"/>
      <c r="N814" s="13" t="n">
        <f aca="false">IF(AND(ISNUMBER(M814),M814-Parámetros!$B$6&gt;=K814),M814-Parámetros!$B$6,K814)</f>
        <v>160</v>
      </c>
      <c r="O814" s="3" t="str">
        <f aca="false">IF(ISNUMBER(M814),N814/M814-1,"")</f>
        <v/>
      </c>
      <c r="P814" s="13" t="n">
        <f aca="false">VLOOKUP(N814,Parámetros!$A$13:$C$16,3,TRUE())</f>
        <v>37</v>
      </c>
      <c r="Q814" s="13" t="n">
        <f aca="false">IF(N814&gt;=Parámetros!$B$7,Parámetros!$B$8,0)</f>
        <v>0</v>
      </c>
      <c r="R814" s="13" t="n">
        <f aca="false">N814*(1-F814)-P814-Q814</f>
        <v>100.6</v>
      </c>
      <c r="S814" s="13" t="n">
        <f aca="false">R814-E814</f>
        <v>0.599999999999994</v>
      </c>
    </row>
    <row r="815" customFormat="false" ht="15" hidden="false" customHeight="false" outlineLevel="0" collapsed="false">
      <c r="A815" s="8" t="s">
        <v>8560</v>
      </c>
      <c r="B815" s="10" t="str">
        <f aca="false">'Layout Mercado Libre'!C815</f>
        <v>Crema Dental Freska-ra 4D Fortident 100 ml</v>
      </c>
      <c r="C815" s="10" t="str">
        <f aca="false">IFERROR(LEFT('Layout Mercado Libre'!E815,FIND(" &gt; ",'Layout Mercado Libre'!E815)-1),"")</f>
        <v>Belleza y Cuidado Personal</v>
      </c>
      <c r="D815" s="12" t="n">
        <v>26.65</v>
      </c>
      <c r="E815" s="13" t="n">
        <f aca="false">D815+Parámetros!$B$5</f>
        <v>30.65</v>
      </c>
      <c r="F815" s="3" t="n">
        <f aca="false">IF(C815="",Parámetros!$B$9,IFERROR(VLOOKUP(C815,Parámetros!$A$20:$B$23,2,FALSE()),Parámetros!$B$9))</f>
        <v>0.14</v>
      </c>
      <c r="G815" s="13" t="n">
        <f aca="false">ROUNDUP((E815+Parámetros!$C$13)/(1-F815),0)</f>
        <v>65</v>
      </c>
      <c r="H815" s="13" t="n">
        <f aca="false">ROUNDUP((E815+Parámetros!$C$14)/(1-F815),0)</f>
        <v>71</v>
      </c>
      <c r="I815" s="13" t="n">
        <f aca="false">ROUNDUP((E815+Parámetros!$C$15)/(1-F815),0)</f>
        <v>79</v>
      </c>
      <c r="J815" s="13" t="n">
        <f aca="false">MAX(ROUNDUP((E815+Parámetros!$B$8)/(1-F815),0),Parámetros!$B$7)</f>
        <v>299</v>
      </c>
      <c r="K815" s="13" t="n">
        <f aca="false">IF(G815&lt;Parámetros!$B$13,G815,IF(H815&lt;Parámetros!$B$14,H815,IF(I815&lt;Parámetros!$B$15,I815,J815)))</f>
        <v>65</v>
      </c>
      <c r="L815" s="12"/>
      <c r="M815" s="12"/>
      <c r="N815" s="13" t="n">
        <f aca="false">IF(AND(ISNUMBER(M815),M815-Parámetros!$B$6&gt;=K815),M815-Parámetros!$B$6,K815)</f>
        <v>65</v>
      </c>
      <c r="O815" s="3" t="str">
        <f aca="false">IF(ISNUMBER(M815),N815/M815-1,"")</f>
        <v/>
      </c>
      <c r="P815" s="13" t="n">
        <f aca="false">VLOOKUP(N815,Parámetros!$A$13:$C$16,3,TRUE())</f>
        <v>25</v>
      </c>
      <c r="Q815" s="13" t="n">
        <f aca="false">IF(N815&gt;=Parámetros!$B$7,Parámetros!$B$8,0)</f>
        <v>0</v>
      </c>
      <c r="R815" s="13" t="n">
        <f aca="false">N815*(1-F815)-P815-Q815</f>
        <v>30.9</v>
      </c>
      <c r="S815" s="13" t="n">
        <f aca="false">R815-E815</f>
        <v>0.25</v>
      </c>
    </row>
    <row r="816" customFormat="false" ht="15" hidden="false" customHeight="false" outlineLevel="0" collapsed="false">
      <c r="A816" s="8" t="s">
        <v>8569</v>
      </c>
      <c r="B816" s="10" t="str">
        <f aca="false">'Layout Mercado Libre'!C816</f>
        <v>Tiras Reactivas OneTouch Ultra 50 Piezas</v>
      </c>
      <c r="C816" s="10" t="str">
        <f aca="false">IFERROR(LEFT('Layout Mercado Libre'!E816,FIND(" &gt; ",'Layout Mercado Libre'!E816)-1),"")</f>
        <v>Salud y Equipamiento Médico</v>
      </c>
      <c r="D816" s="12" t="n">
        <v>287.36</v>
      </c>
      <c r="E816" s="13" t="n">
        <f aca="false">D816+Parámetros!$B$5</f>
        <v>291.36</v>
      </c>
      <c r="F816" s="3" t="n">
        <f aca="false">IF(C816="",Parámetros!$B$9,IFERROR(VLOOKUP(C816,Parámetros!$A$20:$B$23,2,FALSE()),Parámetros!$B$9))</f>
        <v>0.14</v>
      </c>
      <c r="G816" s="13" t="n">
        <f aca="false">ROUNDUP((E816+Parámetros!$C$13)/(1-F816),0)</f>
        <v>368</v>
      </c>
      <c r="H816" s="13" t="n">
        <f aca="false">ROUNDUP((E816+Parámetros!$C$14)/(1-F816),0)</f>
        <v>374</v>
      </c>
      <c r="I816" s="13" t="n">
        <f aca="false">ROUNDUP((E816+Parámetros!$C$15)/(1-F816),0)</f>
        <v>382</v>
      </c>
      <c r="J816" s="13" t="n">
        <f aca="false">MAX(ROUNDUP((E816+Parámetros!$B$8)/(1-F816),0),Parámetros!$B$7)</f>
        <v>339</v>
      </c>
      <c r="K816" s="13" t="n">
        <f aca="false">IF(G816&lt;Parámetros!$B$13,G816,IF(H816&lt;Parámetros!$B$14,H816,IF(I816&lt;Parámetros!$B$15,I816,J816)))</f>
        <v>339</v>
      </c>
      <c r="L816" s="12"/>
      <c r="M816" s="12"/>
      <c r="N816" s="13" t="n">
        <f aca="false">IF(AND(ISNUMBER(M816),M816-Parámetros!$B$6&gt;=K816),M816-Parámetros!$B$6,K816)</f>
        <v>339</v>
      </c>
      <c r="O816" s="3" t="str">
        <f aca="false">IF(ISNUMBER(M816),N816/M816-1,"")</f>
        <v/>
      </c>
      <c r="P816" s="13" t="n">
        <f aca="false">VLOOKUP(N816,Parámetros!$A$13:$C$16,3,TRUE())</f>
        <v>0</v>
      </c>
      <c r="Q816" s="13" t="n">
        <f aca="false">IF(N816&gt;=Parámetros!$B$7,Parámetros!$B$8,0)</f>
        <v>0</v>
      </c>
      <c r="R816" s="13" t="n">
        <f aca="false">N816*(1-F816)-P816-Q816</f>
        <v>291.54</v>
      </c>
      <c r="S816" s="13" t="n">
        <f aca="false">R816-E816</f>
        <v>0.180000000000007</v>
      </c>
    </row>
    <row r="817" customFormat="false" ht="15" hidden="false" customHeight="false" outlineLevel="0" collapsed="false">
      <c r="A817" s="8" t="s">
        <v>8579</v>
      </c>
      <c r="B817" s="10" t="str">
        <f aca="false">'Layout Mercado Libre'!C817</f>
        <v>Cicloferon Aciclovir 5% Crema Color Piel 2 g</v>
      </c>
      <c r="C817" s="10" t="str">
        <f aca="false">IFERROR(LEFT('Layout Mercado Libre'!E817,FIND(" &gt; ",'Layout Mercado Libre'!E817)-1),"")</f>
        <v>Salud y Equipamiento Médico</v>
      </c>
      <c r="D817" s="12" t="n">
        <v>54.54</v>
      </c>
      <c r="E817" s="13" t="n">
        <f aca="false">D817+Parámetros!$B$5</f>
        <v>58.54</v>
      </c>
      <c r="F817" s="3" t="n">
        <f aca="false">IF(C817="",Parámetros!$B$9,IFERROR(VLOOKUP(C817,Parámetros!$A$20:$B$23,2,FALSE()),Parámetros!$B$9))</f>
        <v>0.14</v>
      </c>
      <c r="G817" s="13" t="n">
        <f aca="false">ROUNDUP((E817+Parámetros!$C$13)/(1-F817),0)</f>
        <v>98</v>
      </c>
      <c r="H817" s="13" t="n">
        <f aca="false">ROUNDUP((E817+Parámetros!$C$14)/(1-F817),0)</f>
        <v>103</v>
      </c>
      <c r="I817" s="13" t="n">
        <f aca="false">ROUNDUP((E817+Parámetros!$C$15)/(1-F817),0)</f>
        <v>112</v>
      </c>
      <c r="J817" s="13" t="n">
        <f aca="false">MAX(ROUNDUP((E817+Parámetros!$B$8)/(1-F817),0),Parámetros!$B$7)</f>
        <v>299</v>
      </c>
      <c r="K817" s="13" t="n">
        <f aca="false">IF(G817&lt;Parámetros!$B$13,G817,IF(H817&lt;Parámetros!$B$14,H817,IF(I817&lt;Parámetros!$B$15,I817,J817)))</f>
        <v>98</v>
      </c>
      <c r="L817" s="12"/>
      <c r="M817" s="12"/>
      <c r="N817" s="13" t="n">
        <f aca="false">IF(AND(ISNUMBER(M817),M817-Parámetros!$B$6&gt;=K817),M817-Parámetros!$B$6,K817)</f>
        <v>98</v>
      </c>
      <c r="O817" s="3" t="str">
        <f aca="false">IF(ISNUMBER(M817),N817/M817-1,"")</f>
        <v/>
      </c>
      <c r="P817" s="13" t="n">
        <f aca="false">VLOOKUP(N817,Parámetros!$A$13:$C$16,3,TRUE())</f>
        <v>25</v>
      </c>
      <c r="Q817" s="13" t="n">
        <f aca="false">IF(N817&gt;=Parámetros!$B$7,Parámetros!$B$8,0)</f>
        <v>0</v>
      </c>
      <c r="R817" s="13" t="n">
        <f aca="false">N817*(1-F817)-P817-Q817</f>
        <v>59.28</v>
      </c>
      <c r="S817" s="13" t="n">
        <f aca="false">R817-E817</f>
        <v>0.740000000000002</v>
      </c>
    </row>
    <row r="818" customFormat="false" ht="15" hidden="false" customHeight="false" outlineLevel="0" collapsed="false">
      <c r="A818" s="8" t="s">
        <v>8590</v>
      </c>
      <c r="B818" s="10" t="str">
        <f aca="false">'Layout Mercado Libre'!C818</f>
        <v>NyQuil Z Difenhidramina 25 mg 10 Cápsulas</v>
      </c>
      <c r="C818" s="10" t="str">
        <f aca="false">IFERROR(LEFT('Layout Mercado Libre'!E818,FIND(" &gt; ",'Layout Mercado Libre'!E818)-1),"")</f>
        <v>Salud y Equipamiento Médico</v>
      </c>
      <c r="D818" s="12" t="n">
        <v>103.85</v>
      </c>
      <c r="E818" s="13" t="n">
        <f aca="false">D818+Parámetros!$B$5</f>
        <v>107.85</v>
      </c>
      <c r="F818" s="3" t="n">
        <f aca="false">IF(C818="",Parámetros!$B$9,IFERROR(VLOOKUP(C818,Parámetros!$A$20:$B$23,2,FALSE()),Parámetros!$B$9))</f>
        <v>0.14</v>
      </c>
      <c r="G818" s="13" t="n">
        <f aca="false">ROUNDUP((E818+Parámetros!$C$13)/(1-F818),0)</f>
        <v>155</v>
      </c>
      <c r="H818" s="13" t="n">
        <f aca="false">ROUNDUP((E818+Parámetros!$C$14)/(1-F818),0)</f>
        <v>161</v>
      </c>
      <c r="I818" s="13" t="n">
        <f aca="false">ROUNDUP((E818+Parámetros!$C$15)/(1-F818),0)</f>
        <v>169</v>
      </c>
      <c r="J818" s="13" t="n">
        <f aca="false">MAX(ROUNDUP((E818+Parámetros!$B$8)/(1-F818),0),Parámetros!$B$7)</f>
        <v>299</v>
      </c>
      <c r="K818" s="13" t="n">
        <f aca="false">IF(G818&lt;Parámetros!$B$13,G818,IF(H818&lt;Parámetros!$B$14,H818,IF(I818&lt;Parámetros!$B$15,I818,J818)))</f>
        <v>169</v>
      </c>
      <c r="L818" s="12"/>
      <c r="M818" s="12"/>
      <c r="N818" s="13" t="n">
        <f aca="false">IF(AND(ISNUMBER(M818),M818-Parámetros!$B$6&gt;=K818),M818-Parámetros!$B$6,K818)</f>
        <v>169</v>
      </c>
      <c r="O818" s="3" t="str">
        <f aca="false">IF(ISNUMBER(M818),N818/M818-1,"")</f>
        <v/>
      </c>
      <c r="P818" s="13" t="n">
        <f aca="false">VLOOKUP(N818,Parámetros!$A$13:$C$16,3,TRUE())</f>
        <v>37</v>
      </c>
      <c r="Q818" s="13" t="n">
        <f aca="false">IF(N818&gt;=Parámetros!$B$7,Parámetros!$B$8,0)</f>
        <v>0</v>
      </c>
      <c r="R818" s="13" t="n">
        <f aca="false">N818*(1-F818)-P818-Q818</f>
        <v>108.34</v>
      </c>
      <c r="S818" s="13" t="n">
        <f aca="false">R818-E818</f>
        <v>0.490000000000009</v>
      </c>
    </row>
    <row r="819" customFormat="false" ht="15" hidden="false" customHeight="false" outlineLevel="0" collapsed="false">
      <c r="A819" s="8" t="s">
        <v>8596</v>
      </c>
      <c r="B819" s="10" t="str">
        <f aca="false">'Layout Mercado Libre'!C819</f>
        <v>Espuma Modeladora Caprice Rizos Definidos 200 g</v>
      </c>
      <c r="C819" s="10" t="str">
        <f aca="false">IFERROR(LEFT('Layout Mercado Libre'!E819,FIND(" &gt; ",'Layout Mercado Libre'!E819)-1),"")</f>
        <v>Belleza y Cuidado Personal</v>
      </c>
      <c r="D819" s="12" t="n">
        <v>46.93</v>
      </c>
      <c r="E819" s="13" t="n">
        <f aca="false">D819+Parámetros!$B$5</f>
        <v>50.93</v>
      </c>
      <c r="F819" s="3" t="n">
        <f aca="false">IF(C819="",Parámetros!$B$9,IFERROR(VLOOKUP(C819,Parámetros!$A$20:$B$23,2,FALSE()),Parámetros!$B$9))</f>
        <v>0.14</v>
      </c>
      <c r="G819" s="13" t="n">
        <f aca="false">ROUNDUP((E819+Parámetros!$C$13)/(1-F819),0)</f>
        <v>89</v>
      </c>
      <c r="H819" s="13" t="n">
        <f aca="false">ROUNDUP((E819+Parámetros!$C$14)/(1-F819),0)</f>
        <v>95</v>
      </c>
      <c r="I819" s="13" t="n">
        <f aca="false">ROUNDUP((E819+Parámetros!$C$15)/(1-F819),0)</f>
        <v>103</v>
      </c>
      <c r="J819" s="13" t="n">
        <f aca="false">MAX(ROUNDUP((E819+Parámetros!$B$8)/(1-F819),0),Parámetros!$B$7)</f>
        <v>299</v>
      </c>
      <c r="K819" s="13" t="n">
        <f aca="false">IF(G819&lt;Parámetros!$B$13,G819,IF(H819&lt;Parámetros!$B$14,H819,IF(I819&lt;Parámetros!$B$15,I819,J819)))</f>
        <v>89</v>
      </c>
      <c r="L819" s="12"/>
      <c r="M819" s="12"/>
      <c r="N819" s="13" t="n">
        <f aca="false">IF(AND(ISNUMBER(M819),M819-Parámetros!$B$6&gt;=K819),M819-Parámetros!$B$6,K819)</f>
        <v>89</v>
      </c>
      <c r="O819" s="3" t="str">
        <f aca="false">IF(ISNUMBER(M819),N819/M819-1,"")</f>
        <v/>
      </c>
      <c r="P819" s="13" t="n">
        <f aca="false">VLOOKUP(N819,Parámetros!$A$13:$C$16,3,TRUE())</f>
        <v>25</v>
      </c>
      <c r="Q819" s="13" t="n">
        <f aca="false">IF(N819&gt;=Parámetros!$B$7,Parámetros!$B$8,0)</f>
        <v>0</v>
      </c>
      <c r="R819" s="13" t="n">
        <f aca="false">N819*(1-F819)-P819-Q819</f>
        <v>51.54</v>
      </c>
      <c r="S819" s="13" t="n">
        <f aca="false">R819-E819</f>
        <v>0.609999999999992</v>
      </c>
    </row>
    <row r="820" customFormat="false" ht="15" hidden="false" customHeight="false" outlineLevel="0" collapsed="false">
      <c r="A820" s="8" t="s">
        <v>8606</v>
      </c>
      <c r="B820" s="10" t="str">
        <f aca="false">'Layout Mercado Libre'!C820</f>
        <v>Tinte Just For Men Castaño Oscuro H-45 60 ml</v>
      </c>
      <c r="C820" s="10" t="str">
        <f aca="false">IFERROR(LEFT('Layout Mercado Libre'!E820,FIND(" &gt; ",'Layout Mercado Libre'!E820)-1),"")</f>
        <v>Belleza y Cuidado Personal</v>
      </c>
      <c r="D820" s="12" t="n">
        <v>147.53</v>
      </c>
      <c r="E820" s="13" t="n">
        <f aca="false">D820+Parámetros!$B$5</f>
        <v>151.53</v>
      </c>
      <c r="F820" s="3" t="n">
        <f aca="false">IF(C820="",Parámetros!$B$9,IFERROR(VLOOKUP(C820,Parámetros!$A$20:$B$23,2,FALSE()),Parámetros!$B$9))</f>
        <v>0.14</v>
      </c>
      <c r="G820" s="13" t="n">
        <f aca="false">ROUNDUP((E820+Parámetros!$C$13)/(1-F820),0)</f>
        <v>206</v>
      </c>
      <c r="H820" s="13" t="n">
        <f aca="false">ROUNDUP((E820+Parámetros!$C$14)/(1-F820),0)</f>
        <v>212</v>
      </c>
      <c r="I820" s="13" t="n">
        <f aca="false">ROUNDUP((E820+Parámetros!$C$15)/(1-F820),0)</f>
        <v>220</v>
      </c>
      <c r="J820" s="13" t="n">
        <f aca="false">MAX(ROUNDUP((E820+Parámetros!$B$8)/(1-F820),0),Parámetros!$B$7)</f>
        <v>299</v>
      </c>
      <c r="K820" s="13" t="n">
        <f aca="false">IF(G820&lt;Parámetros!$B$13,G820,IF(H820&lt;Parámetros!$B$14,H820,IF(I820&lt;Parámetros!$B$15,I820,J820)))</f>
        <v>220</v>
      </c>
      <c r="L820" s="12"/>
      <c r="M820" s="12"/>
      <c r="N820" s="13" t="n">
        <f aca="false">IF(AND(ISNUMBER(M820),M820-Parámetros!$B$6&gt;=K820),M820-Parámetros!$B$6,K820)</f>
        <v>220</v>
      </c>
      <c r="O820" s="3" t="str">
        <f aca="false">IF(ISNUMBER(M820),N820/M820-1,"")</f>
        <v/>
      </c>
      <c r="P820" s="13" t="n">
        <f aca="false">VLOOKUP(N820,Parámetros!$A$13:$C$16,3,TRUE())</f>
        <v>37</v>
      </c>
      <c r="Q820" s="13" t="n">
        <f aca="false">IF(N820&gt;=Parámetros!$B$7,Parámetros!$B$8,0)</f>
        <v>0</v>
      </c>
      <c r="R820" s="13" t="n">
        <f aca="false">N820*(1-F820)-P820-Q820</f>
        <v>152.2</v>
      </c>
      <c r="S820" s="13" t="n">
        <f aca="false">R820-E820</f>
        <v>0.669999999999988</v>
      </c>
    </row>
    <row r="821" customFormat="false" ht="15" hidden="false" customHeight="false" outlineLevel="0" collapsed="false">
      <c r="A821" s="8" t="s">
        <v>8616</v>
      </c>
      <c r="B821" s="10" t="str">
        <f aca="false">'Layout Mercado Libre'!C821</f>
        <v>Janumet XR 50 mg/1000 mg 56 Tabletas</v>
      </c>
      <c r="C821" s="10" t="str">
        <f aca="false">IFERROR(LEFT('Layout Mercado Libre'!E821,FIND(" &gt; ",'Layout Mercado Libre'!E821)-1),"")</f>
        <v>Salud y Equipamiento Médico</v>
      </c>
      <c r="D821" s="12" t="n">
        <v>934.46</v>
      </c>
      <c r="E821" s="13" t="n">
        <f aca="false">D821+Parámetros!$B$5</f>
        <v>938.46</v>
      </c>
      <c r="F821" s="3" t="n">
        <f aca="false">IF(C821="",Parámetros!$B$9,IFERROR(VLOOKUP(C821,Parámetros!$A$20:$B$23,2,FALSE()),Parámetros!$B$9))</f>
        <v>0.14</v>
      </c>
      <c r="G821" s="13" t="n">
        <f aca="false">ROUNDUP((E821+Parámetros!$C$13)/(1-F821),0)</f>
        <v>1121</v>
      </c>
      <c r="H821" s="13" t="n">
        <f aca="false">ROUNDUP((E821+Parámetros!$C$14)/(1-F821),0)</f>
        <v>1127</v>
      </c>
      <c r="I821" s="13" t="n">
        <f aca="false">ROUNDUP((E821+Parámetros!$C$15)/(1-F821),0)</f>
        <v>1135</v>
      </c>
      <c r="J821" s="13" t="n">
        <f aca="false">MAX(ROUNDUP((E821+Parámetros!$B$8)/(1-F821),0),Parámetros!$B$7)</f>
        <v>1092</v>
      </c>
      <c r="K821" s="13" t="n">
        <f aca="false">IF(G821&lt;Parámetros!$B$13,G821,IF(H821&lt;Parámetros!$B$14,H821,IF(I821&lt;Parámetros!$B$15,I821,J821)))</f>
        <v>1092</v>
      </c>
      <c r="L821" s="12"/>
      <c r="M821" s="12"/>
      <c r="N821" s="13" t="n">
        <f aca="false">IF(AND(ISNUMBER(M821),M821-Parámetros!$B$6&gt;=K821),M821-Parámetros!$B$6,K821)</f>
        <v>1092</v>
      </c>
      <c r="O821" s="3" t="str">
        <f aca="false">IF(ISNUMBER(M821),N821/M821-1,"")</f>
        <v/>
      </c>
      <c r="P821" s="13" t="n">
        <f aca="false">VLOOKUP(N821,Parámetros!$A$13:$C$16,3,TRUE())</f>
        <v>0</v>
      </c>
      <c r="Q821" s="13" t="n">
        <f aca="false">IF(N821&gt;=Parámetros!$B$7,Parámetros!$B$8,0)</f>
        <v>0</v>
      </c>
      <c r="R821" s="13" t="n">
        <f aca="false">N821*(1-F821)-P821-Q821</f>
        <v>939.12</v>
      </c>
      <c r="S821" s="13" t="n">
        <f aca="false">R821-E821</f>
        <v>0.659999999999968</v>
      </c>
    </row>
    <row r="822" customFormat="false" ht="15" hidden="false" customHeight="false" outlineLevel="0" collapsed="false">
      <c r="A822" s="8" t="s">
        <v>8626</v>
      </c>
      <c r="B822" s="10" t="str">
        <f aca="false">'Layout Mercado Libre'!C822</f>
        <v>Crema Nivea Creme Tarro 500 ml</v>
      </c>
      <c r="C822" s="10" t="str">
        <f aca="false">IFERROR(LEFT('Layout Mercado Libre'!E822,FIND(" &gt; ",'Layout Mercado Libre'!E822)-1),"")</f>
        <v>Belleza y Cuidado Personal</v>
      </c>
      <c r="D822" s="12" t="n">
        <v>119.68</v>
      </c>
      <c r="E822" s="13" t="n">
        <f aca="false">D822+Parámetros!$B$5</f>
        <v>123.68</v>
      </c>
      <c r="F822" s="3" t="n">
        <f aca="false">IF(C822="",Parámetros!$B$9,IFERROR(VLOOKUP(C822,Parámetros!$A$20:$B$23,2,FALSE()),Parámetros!$B$9))</f>
        <v>0.14</v>
      </c>
      <c r="G822" s="13" t="n">
        <f aca="false">ROUNDUP((E822+Parámetros!$C$13)/(1-F822),0)</f>
        <v>173</v>
      </c>
      <c r="H822" s="13" t="n">
        <f aca="false">ROUNDUP((E822+Parámetros!$C$14)/(1-F822),0)</f>
        <v>179</v>
      </c>
      <c r="I822" s="13" t="n">
        <f aca="false">ROUNDUP((E822+Parámetros!$C$15)/(1-F822),0)</f>
        <v>187</v>
      </c>
      <c r="J822" s="13" t="n">
        <f aca="false">MAX(ROUNDUP((E822+Parámetros!$B$8)/(1-F822),0),Parámetros!$B$7)</f>
        <v>299</v>
      </c>
      <c r="K822" s="13" t="n">
        <f aca="false">IF(G822&lt;Parámetros!$B$13,G822,IF(H822&lt;Parámetros!$B$14,H822,IF(I822&lt;Parámetros!$B$15,I822,J822)))</f>
        <v>187</v>
      </c>
      <c r="L822" s="12"/>
      <c r="M822" s="12"/>
      <c r="N822" s="13" t="n">
        <f aca="false">IF(AND(ISNUMBER(M822),M822-Parámetros!$B$6&gt;=K822),M822-Parámetros!$B$6,K822)</f>
        <v>187</v>
      </c>
      <c r="O822" s="3" t="str">
        <f aca="false">IF(ISNUMBER(M822),N822/M822-1,"")</f>
        <v/>
      </c>
      <c r="P822" s="13" t="n">
        <f aca="false">VLOOKUP(N822,Parámetros!$A$13:$C$16,3,TRUE())</f>
        <v>37</v>
      </c>
      <c r="Q822" s="13" t="n">
        <f aca="false">IF(N822&gt;=Parámetros!$B$7,Parámetros!$B$8,0)</f>
        <v>0</v>
      </c>
      <c r="R822" s="13" t="n">
        <f aca="false">N822*(1-F822)-P822-Q822</f>
        <v>123.82</v>
      </c>
      <c r="S822" s="13" t="n">
        <f aca="false">R822-E822</f>
        <v>0.139999999999986</v>
      </c>
    </row>
    <row r="823" customFormat="false" ht="15" hidden="false" customHeight="false" outlineLevel="0" collapsed="false">
      <c r="A823" s="8" t="s">
        <v>8635</v>
      </c>
      <c r="B823" s="10" t="str">
        <f aca="false">'Layout Mercado Libre'!C823</f>
        <v>Pharmaton Complete Kids Jarabe Sabor Frutas 100 ml</v>
      </c>
      <c r="C823" s="10" t="str">
        <f aca="false">IFERROR(LEFT('Layout Mercado Libre'!E823,FIND(" &gt; ",'Layout Mercado Libre'!E823)-1),"")</f>
        <v>Salud y Equipamiento Médico</v>
      </c>
      <c r="D823" s="12" t="n">
        <v>182.75</v>
      </c>
      <c r="E823" s="13" t="n">
        <f aca="false">D823+Parámetros!$B$5</f>
        <v>186.75</v>
      </c>
      <c r="F823" s="3" t="n">
        <f aca="false">IF(C823="",Parámetros!$B$9,IFERROR(VLOOKUP(C823,Parámetros!$A$20:$B$23,2,FALSE()),Parámetros!$B$9))</f>
        <v>0.14</v>
      </c>
      <c r="G823" s="13" t="n">
        <f aca="false">ROUNDUP((E823+Parámetros!$C$13)/(1-F823),0)</f>
        <v>247</v>
      </c>
      <c r="H823" s="13" t="n">
        <f aca="false">ROUNDUP((E823+Parámetros!$C$14)/(1-F823),0)</f>
        <v>253</v>
      </c>
      <c r="I823" s="13" t="n">
        <f aca="false">ROUNDUP((E823+Parámetros!$C$15)/(1-F823),0)</f>
        <v>261</v>
      </c>
      <c r="J823" s="13" t="n">
        <f aca="false">MAX(ROUNDUP((E823+Parámetros!$B$8)/(1-F823),0),Parámetros!$B$7)</f>
        <v>299</v>
      </c>
      <c r="K823" s="13" t="n">
        <f aca="false">IF(G823&lt;Parámetros!$B$13,G823,IF(H823&lt;Parámetros!$B$14,H823,IF(I823&lt;Parámetros!$B$15,I823,J823)))</f>
        <v>261</v>
      </c>
      <c r="L823" s="12"/>
      <c r="M823" s="12"/>
      <c r="N823" s="13" t="n">
        <f aca="false">IF(AND(ISNUMBER(M823),M823-Parámetros!$B$6&gt;=K823),M823-Parámetros!$B$6,K823)</f>
        <v>261</v>
      </c>
      <c r="O823" s="3" t="str">
        <f aca="false">IF(ISNUMBER(M823),N823/M823-1,"")</f>
        <v/>
      </c>
      <c r="P823" s="13" t="n">
        <f aca="false">VLOOKUP(N823,Parámetros!$A$13:$C$16,3,TRUE())</f>
        <v>37</v>
      </c>
      <c r="Q823" s="13" t="n">
        <f aca="false">IF(N823&gt;=Parámetros!$B$7,Parámetros!$B$8,0)</f>
        <v>0</v>
      </c>
      <c r="R823" s="13" t="n">
        <f aca="false">N823*(1-F823)-P823-Q823</f>
        <v>187.46</v>
      </c>
      <c r="S823" s="13" t="n">
        <f aca="false">R823-E823</f>
        <v>0.710000000000008</v>
      </c>
    </row>
    <row r="824" customFormat="false" ht="15" hidden="false" customHeight="false" outlineLevel="0" collapsed="false">
      <c r="A824" s="8" t="s">
        <v>8645</v>
      </c>
      <c r="B824" s="10" t="str">
        <f aca="false">'Layout Mercado Libre'!C824</f>
        <v>Cera Modeladora Xiomara Wax &amp; Shine Telaraña 60 g</v>
      </c>
      <c r="C824" s="10" t="str">
        <f aca="false">IFERROR(LEFT('Layout Mercado Libre'!E824,FIND(" &gt; ",'Layout Mercado Libre'!E824)-1),"")</f>
        <v>Belleza y Cuidado Personal</v>
      </c>
      <c r="D824" s="12" t="n">
        <v>34.15</v>
      </c>
      <c r="E824" s="13" t="n">
        <f aca="false">D824+Parámetros!$B$5</f>
        <v>38.15</v>
      </c>
      <c r="F824" s="3" t="n">
        <f aca="false">IF(C824="",Parámetros!$B$9,IFERROR(VLOOKUP(C824,Parámetros!$A$20:$B$23,2,FALSE()),Parámetros!$B$9))</f>
        <v>0.14</v>
      </c>
      <c r="G824" s="13" t="n">
        <f aca="false">ROUNDUP((E824+Parámetros!$C$13)/(1-F824),0)</f>
        <v>74</v>
      </c>
      <c r="H824" s="13" t="n">
        <f aca="false">ROUNDUP((E824+Parámetros!$C$14)/(1-F824),0)</f>
        <v>80</v>
      </c>
      <c r="I824" s="13" t="n">
        <f aca="false">ROUNDUP((E824+Parámetros!$C$15)/(1-F824),0)</f>
        <v>88</v>
      </c>
      <c r="J824" s="13" t="n">
        <f aca="false">MAX(ROUNDUP((E824+Parámetros!$B$8)/(1-F824),0),Parámetros!$B$7)</f>
        <v>299</v>
      </c>
      <c r="K824" s="13" t="n">
        <f aca="false">IF(G824&lt;Parámetros!$B$13,G824,IF(H824&lt;Parámetros!$B$14,H824,IF(I824&lt;Parámetros!$B$15,I824,J824)))</f>
        <v>74</v>
      </c>
      <c r="L824" s="12"/>
      <c r="M824" s="12"/>
      <c r="N824" s="13" t="n">
        <f aca="false">IF(AND(ISNUMBER(M824),M824-Parámetros!$B$6&gt;=K824),M824-Parámetros!$B$6,K824)</f>
        <v>74</v>
      </c>
      <c r="O824" s="3" t="str">
        <f aca="false">IF(ISNUMBER(M824),N824/M824-1,"")</f>
        <v/>
      </c>
      <c r="P824" s="13" t="n">
        <f aca="false">VLOOKUP(N824,Parámetros!$A$13:$C$16,3,TRUE())</f>
        <v>25</v>
      </c>
      <c r="Q824" s="13" t="n">
        <f aca="false">IF(N824&gt;=Parámetros!$B$7,Parámetros!$B$8,0)</f>
        <v>0</v>
      </c>
      <c r="R824" s="13" t="n">
        <f aca="false">N824*(1-F824)-P824-Q824</f>
        <v>38.64</v>
      </c>
      <c r="S824" s="13" t="n">
        <f aca="false">R824-E824</f>
        <v>0.490000000000002</v>
      </c>
    </row>
    <row r="825" customFormat="false" ht="15" hidden="false" customHeight="false" outlineLevel="0" collapsed="false">
      <c r="A825" s="8" t="s">
        <v>8654</v>
      </c>
      <c r="B825" s="10" t="str">
        <f aca="false">'Layout Mercado Libre'!C825</f>
        <v>Pepto-Bismol Tabletas Masticables 12 Piezas</v>
      </c>
      <c r="C825" s="10" t="str">
        <f aca="false">IFERROR(LEFT('Layout Mercado Libre'!E825,FIND(" &gt; ",'Layout Mercado Libre'!E825)-1),"")</f>
        <v>Salud y Equipamiento Médico</v>
      </c>
      <c r="D825" s="12" t="n">
        <v>48.92</v>
      </c>
      <c r="E825" s="13" t="n">
        <f aca="false">D825+Parámetros!$B$5</f>
        <v>52.92</v>
      </c>
      <c r="F825" s="3" t="n">
        <f aca="false">IF(C825="",Parámetros!$B$9,IFERROR(VLOOKUP(C825,Parámetros!$A$20:$B$23,2,FALSE()),Parámetros!$B$9))</f>
        <v>0.14</v>
      </c>
      <c r="G825" s="13" t="n">
        <f aca="false">ROUNDUP((E825+Parámetros!$C$13)/(1-F825),0)</f>
        <v>91</v>
      </c>
      <c r="H825" s="13" t="n">
        <f aca="false">ROUNDUP((E825+Parámetros!$C$14)/(1-F825),0)</f>
        <v>97</v>
      </c>
      <c r="I825" s="13" t="n">
        <f aca="false">ROUNDUP((E825+Parámetros!$C$15)/(1-F825),0)</f>
        <v>105</v>
      </c>
      <c r="J825" s="13" t="n">
        <f aca="false">MAX(ROUNDUP((E825+Parámetros!$B$8)/(1-F825),0),Parámetros!$B$7)</f>
        <v>299</v>
      </c>
      <c r="K825" s="13" t="n">
        <f aca="false">IF(G825&lt;Parámetros!$B$13,G825,IF(H825&lt;Parámetros!$B$14,H825,IF(I825&lt;Parámetros!$B$15,I825,J825)))</f>
        <v>91</v>
      </c>
      <c r="L825" s="12"/>
      <c r="M825" s="12"/>
      <c r="N825" s="13" t="n">
        <f aca="false">IF(AND(ISNUMBER(M825),M825-Parámetros!$B$6&gt;=K825),M825-Parámetros!$B$6,K825)</f>
        <v>91</v>
      </c>
      <c r="O825" s="3" t="str">
        <f aca="false">IF(ISNUMBER(M825),N825/M825-1,"")</f>
        <v/>
      </c>
      <c r="P825" s="13" t="n">
        <f aca="false">VLOOKUP(N825,Parámetros!$A$13:$C$16,3,TRUE())</f>
        <v>25</v>
      </c>
      <c r="Q825" s="13" t="n">
        <f aca="false">IF(N825&gt;=Parámetros!$B$7,Parámetros!$B$8,0)</f>
        <v>0</v>
      </c>
      <c r="R825" s="13" t="n">
        <f aca="false">N825*(1-F825)-P825-Q825</f>
        <v>53.26</v>
      </c>
      <c r="S825" s="13" t="n">
        <f aca="false">R825-E825</f>
        <v>0.340000000000003</v>
      </c>
    </row>
    <row r="826" customFormat="false" ht="15" hidden="false" customHeight="false" outlineLevel="0" collapsed="false">
      <c r="A826" s="8" t="s">
        <v>8662</v>
      </c>
      <c r="B826" s="10" t="str">
        <f aca="false">'Layout Mercado Libre'!C826</f>
        <v>Zedesen Ceftibuteno 400 mg 10 Cápsulas</v>
      </c>
      <c r="C826" s="10" t="str">
        <f aca="false">IFERROR(LEFT('Layout Mercado Libre'!E826,FIND(" &gt; ",'Layout Mercado Libre'!E826)-1),"")</f>
        <v>Salud y Equipamiento Médico</v>
      </c>
      <c r="D826" s="12" t="n">
        <v>976</v>
      </c>
      <c r="E826" s="13" t="n">
        <f aca="false">D826+Parámetros!$B$5</f>
        <v>980</v>
      </c>
      <c r="F826" s="3" t="n">
        <f aca="false">IF(C826="",Parámetros!$B$9,IFERROR(VLOOKUP(C826,Parámetros!$A$20:$B$23,2,FALSE()),Parámetros!$B$9))</f>
        <v>0.14</v>
      </c>
      <c r="G826" s="13" t="n">
        <f aca="false">ROUNDUP((E826+Parámetros!$C$13)/(1-F826),0)</f>
        <v>1169</v>
      </c>
      <c r="H826" s="13" t="n">
        <f aca="false">ROUNDUP((E826+Parámetros!$C$14)/(1-F826),0)</f>
        <v>1175</v>
      </c>
      <c r="I826" s="13" t="n">
        <f aca="false">ROUNDUP((E826+Parámetros!$C$15)/(1-F826),0)</f>
        <v>1183</v>
      </c>
      <c r="J826" s="13" t="n">
        <f aca="false">MAX(ROUNDUP((E826+Parámetros!$B$8)/(1-F826),0),Parámetros!$B$7)</f>
        <v>1140</v>
      </c>
      <c r="K826" s="13" t="n">
        <f aca="false">IF(G826&lt;Parámetros!$B$13,G826,IF(H826&lt;Parámetros!$B$14,H826,IF(I826&lt;Parámetros!$B$15,I826,J826)))</f>
        <v>1140</v>
      </c>
      <c r="L826" s="12"/>
      <c r="M826" s="12"/>
      <c r="N826" s="13" t="n">
        <f aca="false">IF(AND(ISNUMBER(M826),M826-Parámetros!$B$6&gt;=K826),M826-Parámetros!$B$6,K826)</f>
        <v>1140</v>
      </c>
      <c r="O826" s="3" t="str">
        <f aca="false">IF(ISNUMBER(M826),N826/M826-1,"")</f>
        <v/>
      </c>
      <c r="P826" s="13" t="n">
        <f aca="false">VLOOKUP(N826,Parámetros!$A$13:$C$16,3,TRUE())</f>
        <v>0</v>
      </c>
      <c r="Q826" s="13" t="n">
        <f aca="false">IF(N826&gt;=Parámetros!$B$7,Parámetros!$B$8,0)</f>
        <v>0</v>
      </c>
      <c r="R826" s="13" t="n">
        <f aca="false">N826*(1-F826)-P826-Q826</f>
        <v>980.4</v>
      </c>
      <c r="S826" s="13" t="n">
        <f aca="false">R826-E826</f>
        <v>0.399999999999977</v>
      </c>
    </row>
    <row r="827" customFormat="false" ht="15" hidden="false" customHeight="false" outlineLevel="0" collapsed="false">
      <c r="A827" s="8" t="s">
        <v>8671</v>
      </c>
      <c r="B827" s="10" t="str">
        <f aca="false">'Layout Mercado Libre'!C827</f>
        <v>Desodorante Axe Ice Chill Aerosol 150 ml</v>
      </c>
      <c r="C827" s="10" t="str">
        <f aca="false">IFERROR(LEFT('Layout Mercado Libre'!E827,FIND(" &gt; ",'Layout Mercado Libre'!E827)-1),"")</f>
        <v>Belleza y Cuidado Personal</v>
      </c>
      <c r="D827" s="12" t="n">
        <v>39.51</v>
      </c>
      <c r="E827" s="13" t="n">
        <f aca="false">D827+Parámetros!$B$5</f>
        <v>43.51</v>
      </c>
      <c r="F827" s="3" t="n">
        <f aca="false">IF(C827="",Parámetros!$B$9,IFERROR(VLOOKUP(C827,Parámetros!$A$20:$B$23,2,FALSE()),Parámetros!$B$9))</f>
        <v>0.14</v>
      </c>
      <c r="G827" s="13" t="n">
        <f aca="false">ROUNDUP((E827+Parámetros!$C$13)/(1-F827),0)</f>
        <v>80</v>
      </c>
      <c r="H827" s="13" t="n">
        <f aca="false">ROUNDUP((E827+Parámetros!$C$14)/(1-F827),0)</f>
        <v>86</v>
      </c>
      <c r="I827" s="13" t="n">
        <f aca="false">ROUNDUP((E827+Parámetros!$C$15)/(1-F827),0)</f>
        <v>94</v>
      </c>
      <c r="J827" s="13" t="n">
        <f aca="false">MAX(ROUNDUP((E827+Parámetros!$B$8)/(1-F827),0),Parámetros!$B$7)</f>
        <v>299</v>
      </c>
      <c r="K827" s="13" t="n">
        <f aca="false">IF(G827&lt;Parámetros!$B$13,G827,IF(H827&lt;Parámetros!$B$14,H827,IF(I827&lt;Parámetros!$B$15,I827,J827)))</f>
        <v>80</v>
      </c>
      <c r="L827" s="12"/>
      <c r="M827" s="12"/>
      <c r="N827" s="13" t="n">
        <f aca="false">IF(AND(ISNUMBER(M827),M827-Parámetros!$B$6&gt;=K827),M827-Parámetros!$B$6,K827)</f>
        <v>80</v>
      </c>
      <c r="O827" s="3" t="str">
        <f aca="false">IF(ISNUMBER(M827),N827/M827-1,"")</f>
        <v/>
      </c>
      <c r="P827" s="13" t="n">
        <f aca="false">VLOOKUP(N827,Parámetros!$A$13:$C$16,3,TRUE())</f>
        <v>25</v>
      </c>
      <c r="Q827" s="13" t="n">
        <f aca="false">IF(N827&gt;=Parámetros!$B$7,Parámetros!$B$8,0)</f>
        <v>0</v>
      </c>
      <c r="R827" s="13" t="n">
        <f aca="false">N827*(1-F827)-P827-Q827</f>
        <v>43.8</v>
      </c>
      <c r="S827" s="13" t="n">
        <f aca="false">R827-E827</f>
        <v>0.289999999999999</v>
      </c>
    </row>
    <row r="828" customFormat="false" ht="15" hidden="false" customHeight="false" outlineLevel="0" collapsed="false">
      <c r="A828" s="8" t="s">
        <v>8680</v>
      </c>
      <c r="B828" s="10" t="str">
        <f aca="false">'Layout Mercado Libre'!C828</f>
        <v>Hilo Dental Oral-B Essential Floss Encerado 50 m</v>
      </c>
      <c r="C828" s="10" t="str">
        <f aca="false">IFERROR(LEFT('Layout Mercado Libre'!E828,FIND(" &gt; ",'Layout Mercado Libre'!E828)-1),"")</f>
        <v>Belleza y Cuidado Personal</v>
      </c>
      <c r="D828" s="12" t="n">
        <v>59.76</v>
      </c>
      <c r="E828" s="13" t="n">
        <f aca="false">D828+Parámetros!$B$5</f>
        <v>63.76</v>
      </c>
      <c r="F828" s="3" t="n">
        <f aca="false">IF(C828="",Parámetros!$B$9,IFERROR(VLOOKUP(C828,Parámetros!$A$20:$B$23,2,FALSE()),Parámetros!$B$9))</f>
        <v>0.14</v>
      </c>
      <c r="G828" s="13" t="n">
        <f aca="false">ROUNDUP((E828+Parámetros!$C$13)/(1-F828),0)</f>
        <v>104</v>
      </c>
      <c r="H828" s="13" t="n">
        <f aca="false">ROUNDUP((E828+Parámetros!$C$14)/(1-F828),0)</f>
        <v>110</v>
      </c>
      <c r="I828" s="13" t="n">
        <f aca="false">ROUNDUP((E828+Parámetros!$C$15)/(1-F828),0)</f>
        <v>118</v>
      </c>
      <c r="J828" s="13" t="n">
        <f aca="false">MAX(ROUNDUP((E828+Parámetros!$B$8)/(1-F828),0),Parámetros!$B$7)</f>
        <v>299</v>
      </c>
      <c r="K828" s="13" t="n">
        <f aca="false">IF(G828&lt;Parámetros!$B$13,G828,IF(H828&lt;Parámetros!$B$14,H828,IF(I828&lt;Parámetros!$B$15,I828,J828)))</f>
        <v>110</v>
      </c>
      <c r="L828" s="12"/>
      <c r="M828" s="12"/>
      <c r="N828" s="13" t="n">
        <f aca="false">IF(AND(ISNUMBER(M828),M828-Parámetros!$B$6&gt;=K828),M828-Parámetros!$B$6,K828)</f>
        <v>110</v>
      </c>
      <c r="O828" s="3" t="str">
        <f aca="false">IF(ISNUMBER(M828),N828/M828-1,"")</f>
        <v/>
      </c>
      <c r="P828" s="13" t="n">
        <f aca="false">VLOOKUP(N828,Parámetros!$A$13:$C$16,3,TRUE())</f>
        <v>30</v>
      </c>
      <c r="Q828" s="13" t="n">
        <f aca="false">IF(N828&gt;=Parámetros!$B$7,Parámetros!$B$8,0)</f>
        <v>0</v>
      </c>
      <c r="R828" s="13" t="n">
        <f aca="false">N828*(1-F828)-P828-Q828</f>
        <v>64.6</v>
      </c>
      <c r="S828" s="13" t="n">
        <f aca="false">R828-E828</f>
        <v>0.839999999999996</v>
      </c>
    </row>
    <row r="829" customFormat="false" ht="15" hidden="false" customHeight="false" outlineLevel="0" collapsed="false">
      <c r="A829" s="8" t="s">
        <v>8692</v>
      </c>
      <c r="B829" s="10" t="str">
        <f aca="false">'Layout Mercado Libre'!C829</f>
        <v>Koptin Azitromicina 900 mg Suspensión 22.5 ml</v>
      </c>
      <c r="C829" s="10" t="str">
        <f aca="false">IFERROR(LEFT('Layout Mercado Libre'!E829,FIND(" &gt; ",'Layout Mercado Libre'!E829)-1),"")</f>
        <v>Salud y Equipamiento Médico</v>
      </c>
      <c r="D829" s="12" t="n">
        <v>297.94</v>
      </c>
      <c r="E829" s="13" t="n">
        <f aca="false">D829+Parámetros!$B$5</f>
        <v>301.94</v>
      </c>
      <c r="F829" s="3" t="n">
        <f aca="false">IF(C829="",Parámetros!$B$9,IFERROR(VLOOKUP(C829,Parámetros!$A$20:$B$23,2,FALSE()),Parámetros!$B$9))</f>
        <v>0.14</v>
      </c>
      <c r="G829" s="13" t="n">
        <f aca="false">ROUNDUP((E829+Parámetros!$C$13)/(1-F829),0)</f>
        <v>381</v>
      </c>
      <c r="H829" s="13" t="n">
        <f aca="false">ROUNDUP((E829+Parámetros!$C$14)/(1-F829),0)</f>
        <v>386</v>
      </c>
      <c r="I829" s="13" t="n">
        <f aca="false">ROUNDUP((E829+Parámetros!$C$15)/(1-F829),0)</f>
        <v>395</v>
      </c>
      <c r="J829" s="13" t="n">
        <f aca="false">MAX(ROUNDUP((E829+Parámetros!$B$8)/(1-F829),0),Parámetros!$B$7)</f>
        <v>352</v>
      </c>
      <c r="K829" s="13" t="n">
        <f aca="false">IF(G829&lt;Parámetros!$B$13,G829,IF(H829&lt;Parámetros!$B$14,H829,IF(I829&lt;Parámetros!$B$15,I829,J829)))</f>
        <v>352</v>
      </c>
      <c r="L829" s="12"/>
      <c r="M829" s="12"/>
      <c r="N829" s="13" t="n">
        <f aca="false">IF(AND(ISNUMBER(M829),M829-Parámetros!$B$6&gt;=K829),M829-Parámetros!$B$6,K829)</f>
        <v>352</v>
      </c>
      <c r="O829" s="3" t="str">
        <f aca="false">IF(ISNUMBER(M829),N829/M829-1,"")</f>
        <v/>
      </c>
      <c r="P829" s="13" t="n">
        <f aca="false">VLOOKUP(N829,Parámetros!$A$13:$C$16,3,TRUE())</f>
        <v>0</v>
      </c>
      <c r="Q829" s="13" t="n">
        <f aca="false">IF(N829&gt;=Parámetros!$B$7,Parámetros!$B$8,0)</f>
        <v>0</v>
      </c>
      <c r="R829" s="13" t="n">
        <f aca="false">N829*(1-F829)-P829-Q829</f>
        <v>302.72</v>
      </c>
      <c r="S829" s="13" t="n">
        <f aca="false">R829-E829</f>
        <v>0.779999999999973</v>
      </c>
    </row>
    <row r="830" customFormat="false" ht="15" hidden="false" customHeight="false" outlineLevel="0" collapsed="false">
      <c r="A830" s="8" t="s">
        <v>8701</v>
      </c>
      <c r="B830" s="10" t="str">
        <f aca="false">'Layout Mercado Libre'!C830</f>
        <v>Oxímetro de Pulso para Dedo InhalaCare Homecare</v>
      </c>
      <c r="C830" s="10" t="str">
        <f aca="false">IFERROR(LEFT('Layout Mercado Libre'!E830,FIND(" &gt; ",'Layout Mercado Libre'!E830)-1),"")</f>
        <v>Salud y Equipamiento Médico</v>
      </c>
      <c r="D830" s="12" t="n">
        <v>200</v>
      </c>
      <c r="E830" s="13" t="n">
        <f aca="false">D830+Parámetros!$B$5</f>
        <v>204</v>
      </c>
      <c r="F830" s="3" t="n">
        <f aca="false">IF(C830="",Parámetros!$B$9,IFERROR(VLOOKUP(C830,Parámetros!$A$20:$B$23,2,FALSE()),Parámetros!$B$9))</f>
        <v>0.14</v>
      </c>
      <c r="G830" s="13" t="n">
        <f aca="false">ROUNDUP((E830+Parámetros!$C$13)/(1-F830),0)</f>
        <v>267</v>
      </c>
      <c r="H830" s="13" t="n">
        <f aca="false">ROUNDUP((E830+Parámetros!$C$14)/(1-F830),0)</f>
        <v>273</v>
      </c>
      <c r="I830" s="13" t="n">
        <f aca="false">ROUNDUP((E830+Parámetros!$C$15)/(1-F830),0)</f>
        <v>281</v>
      </c>
      <c r="J830" s="13" t="n">
        <f aca="false">MAX(ROUNDUP((E830+Parámetros!$B$8)/(1-F830),0),Parámetros!$B$7)</f>
        <v>299</v>
      </c>
      <c r="K830" s="13" t="n">
        <f aca="false">IF(G830&lt;Parámetros!$B$13,G830,IF(H830&lt;Parámetros!$B$14,H830,IF(I830&lt;Parámetros!$B$15,I830,J830)))</f>
        <v>281</v>
      </c>
      <c r="L830" s="12"/>
      <c r="M830" s="12"/>
      <c r="N830" s="13" t="n">
        <f aca="false">IF(AND(ISNUMBER(M830),M830-Parámetros!$B$6&gt;=K830),M830-Parámetros!$B$6,K830)</f>
        <v>281</v>
      </c>
      <c r="O830" s="3" t="str">
        <f aca="false">IF(ISNUMBER(M830),N830/M830-1,"")</f>
        <v/>
      </c>
      <c r="P830" s="13" t="n">
        <f aca="false">VLOOKUP(N830,Parámetros!$A$13:$C$16,3,TRUE())</f>
        <v>37</v>
      </c>
      <c r="Q830" s="13" t="n">
        <f aca="false">IF(N830&gt;=Parámetros!$B$7,Parámetros!$B$8,0)</f>
        <v>0</v>
      </c>
      <c r="R830" s="13" t="n">
        <f aca="false">N830*(1-F830)-P830-Q830</f>
        <v>204.66</v>
      </c>
      <c r="S830" s="13" t="n">
        <f aca="false">R830-E830</f>
        <v>0.659999999999997</v>
      </c>
    </row>
    <row r="831" customFormat="false" ht="15" hidden="false" customHeight="false" outlineLevel="0" collapsed="false">
      <c r="A831" s="8" t="s">
        <v>8711</v>
      </c>
      <c r="B831" s="10" t="str">
        <f aca="false">'Layout Mercado Libre'!C831</f>
        <v>Pilas Alcalinas Duracell AA Tira con 6 Piezas</v>
      </c>
      <c r="C831" s="10" t="str">
        <f aca="false">IFERROR(LEFT('Layout Mercado Libre'!E831,FIND(" &gt; ",'Layout Mercado Libre'!E831)-1),"")</f>
        <v>Electrónica, Audio y Video</v>
      </c>
      <c r="D831" s="12" t="n">
        <v>97.49</v>
      </c>
      <c r="E831" s="13" t="n">
        <f aca="false">D831+Parámetros!$B$5</f>
        <v>101.49</v>
      </c>
      <c r="F831" s="3" t="n">
        <f aca="false">IF(C831="",Parámetros!$B$9,IFERROR(VLOOKUP(C831,Parámetros!$A$20:$B$23,2,FALSE()),Parámetros!$B$9))</f>
        <v>0.16</v>
      </c>
      <c r="G831" s="13" t="n">
        <f aca="false">ROUNDUP((E831+Parámetros!$C$13)/(1-F831),0)</f>
        <v>151</v>
      </c>
      <c r="H831" s="13" t="n">
        <f aca="false">ROUNDUP((E831+Parámetros!$C$14)/(1-F831),0)</f>
        <v>157</v>
      </c>
      <c r="I831" s="13" t="n">
        <f aca="false">ROUNDUP((E831+Parámetros!$C$15)/(1-F831),0)</f>
        <v>165</v>
      </c>
      <c r="J831" s="13" t="n">
        <f aca="false">MAX(ROUNDUP((E831+Parámetros!$B$8)/(1-F831),0),Parámetros!$B$7)</f>
        <v>299</v>
      </c>
      <c r="K831" s="13" t="n">
        <f aca="false">IF(G831&lt;Parámetros!$B$13,G831,IF(H831&lt;Parámetros!$B$14,H831,IF(I831&lt;Parámetros!$B$15,I831,J831)))</f>
        <v>165</v>
      </c>
      <c r="L831" s="12"/>
      <c r="M831" s="12"/>
      <c r="N831" s="13" t="n">
        <f aca="false">IF(AND(ISNUMBER(M831),M831-Parámetros!$B$6&gt;=K831),M831-Parámetros!$B$6,K831)</f>
        <v>165</v>
      </c>
      <c r="O831" s="3" t="str">
        <f aca="false">IF(ISNUMBER(M831),N831/M831-1,"")</f>
        <v/>
      </c>
      <c r="P831" s="13" t="n">
        <f aca="false">VLOOKUP(N831,Parámetros!$A$13:$C$16,3,TRUE())</f>
        <v>37</v>
      </c>
      <c r="Q831" s="13" t="n">
        <f aca="false">IF(N831&gt;=Parámetros!$B$7,Parámetros!$B$8,0)</f>
        <v>0</v>
      </c>
      <c r="R831" s="13" t="n">
        <f aca="false">N831*(1-F831)-P831-Q831</f>
        <v>101.6</v>
      </c>
      <c r="S831" s="13" t="n">
        <f aca="false">R831-E831</f>
        <v>0.109999999999999</v>
      </c>
    </row>
    <row r="832" customFormat="false" ht="15" hidden="false" customHeight="false" outlineLevel="0" collapsed="false">
      <c r="A832" s="8" t="s">
        <v>8718</v>
      </c>
      <c r="B832" s="10" t="str">
        <f aca="false">'Layout Mercado Libre'!C832</f>
        <v>Maviglin Metformina Glibenclamida 500/5 mg 60 Tabletas</v>
      </c>
      <c r="C832" s="10" t="str">
        <f aca="false">IFERROR(LEFT('Layout Mercado Libre'!E832,FIND(" &gt; ",'Layout Mercado Libre'!E832)-1),"")</f>
        <v>Salud y Equipamiento Médico</v>
      </c>
      <c r="D832" s="12" t="n">
        <v>70.35</v>
      </c>
      <c r="E832" s="13" t="n">
        <f aca="false">D832+Parámetros!$B$5</f>
        <v>74.35</v>
      </c>
      <c r="F832" s="3" t="n">
        <f aca="false">IF(C832="",Parámetros!$B$9,IFERROR(VLOOKUP(C832,Parámetros!$A$20:$B$23,2,FALSE()),Parámetros!$B$9))</f>
        <v>0.14</v>
      </c>
      <c r="G832" s="13" t="n">
        <f aca="false">ROUNDUP((E832+Parámetros!$C$13)/(1-F832),0)</f>
        <v>116</v>
      </c>
      <c r="H832" s="13" t="n">
        <f aca="false">ROUNDUP((E832+Parámetros!$C$14)/(1-F832),0)</f>
        <v>122</v>
      </c>
      <c r="I832" s="13" t="n">
        <f aca="false">ROUNDUP((E832+Parámetros!$C$15)/(1-F832),0)</f>
        <v>130</v>
      </c>
      <c r="J832" s="13" t="n">
        <f aca="false">MAX(ROUNDUP((E832+Parámetros!$B$8)/(1-F832),0),Parámetros!$B$7)</f>
        <v>299</v>
      </c>
      <c r="K832" s="13" t="n">
        <f aca="false">IF(G832&lt;Parámetros!$B$13,G832,IF(H832&lt;Parámetros!$B$14,H832,IF(I832&lt;Parámetros!$B$15,I832,J832)))</f>
        <v>122</v>
      </c>
      <c r="L832" s="12"/>
      <c r="M832" s="12"/>
      <c r="N832" s="13" t="n">
        <f aca="false">IF(AND(ISNUMBER(M832),M832-Parámetros!$B$6&gt;=K832),M832-Parámetros!$B$6,K832)</f>
        <v>122</v>
      </c>
      <c r="O832" s="3" t="str">
        <f aca="false">IF(ISNUMBER(M832),N832/M832-1,"")</f>
        <v/>
      </c>
      <c r="P832" s="13" t="n">
        <f aca="false">VLOOKUP(N832,Parámetros!$A$13:$C$16,3,TRUE())</f>
        <v>30</v>
      </c>
      <c r="Q832" s="13" t="n">
        <f aca="false">IF(N832&gt;=Parámetros!$B$7,Parámetros!$B$8,0)</f>
        <v>0</v>
      </c>
      <c r="R832" s="13" t="n">
        <f aca="false">N832*(1-F832)-P832-Q832</f>
        <v>74.92</v>
      </c>
      <c r="S832" s="13" t="n">
        <f aca="false">R832-E832</f>
        <v>0.570000000000007</v>
      </c>
    </row>
    <row r="833" customFormat="false" ht="15" hidden="false" customHeight="false" outlineLevel="0" collapsed="false">
      <c r="A833" s="8" t="s">
        <v>8727</v>
      </c>
      <c r="B833" s="10" t="str">
        <f aca="false">'Layout Mercado Libre'!C833</f>
        <v>Tafirol Flex 300 mg/250 mg 30 Tabletas</v>
      </c>
      <c r="C833" s="10" t="str">
        <f aca="false">IFERROR(LEFT('Layout Mercado Libre'!E833,FIND(" &gt; ",'Layout Mercado Libre'!E833)-1),"")</f>
        <v>Salud y Equipamiento Médico</v>
      </c>
      <c r="D833" s="12" t="n">
        <v>620.03</v>
      </c>
      <c r="E833" s="13" t="n">
        <f aca="false">D833+Parámetros!$B$5</f>
        <v>624.03</v>
      </c>
      <c r="F833" s="3" t="n">
        <f aca="false">IF(C833="",Parámetros!$B$9,IFERROR(VLOOKUP(C833,Parámetros!$A$20:$B$23,2,FALSE()),Parámetros!$B$9))</f>
        <v>0.14</v>
      </c>
      <c r="G833" s="13" t="n">
        <f aca="false">ROUNDUP((E833+Parámetros!$C$13)/(1-F833),0)</f>
        <v>755</v>
      </c>
      <c r="H833" s="13" t="n">
        <f aca="false">ROUNDUP((E833+Parámetros!$C$14)/(1-F833),0)</f>
        <v>761</v>
      </c>
      <c r="I833" s="13" t="n">
        <f aca="false">ROUNDUP((E833+Parámetros!$C$15)/(1-F833),0)</f>
        <v>769</v>
      </c>
      <c r="J833" s="13" t="n">
        <f aca="false">MAX(ROUNDUP((E833+Parámetros!$B$8)/(1-F833),0),Parámetros!$B$7)</f>
        <v>726</v>
      </c>
      <c r="K833" s="13" t="n">
        <f aca="false">IF(G833&lt;Parámetros!$B$13,G833,IF(H833&lt;Parámetros!$B$14,H833,IF(I833&lt;Parámetros!$B$15,I833,J833)))</f>
        <v>726</v>
      </c>
      <c r="L833" s="12"/>
      <c r="M833" s="12"/>
      <c r="N833" s="13" t="n">
        <f aca="false">IF(AND(ISNUMBER(M833),M833-Parámetros!$B$6&gt;=K833),M833-Parámetros!$B$6,K833)</f>
        <v>726</v>
      </c>
      <c r="O833" s="3" t="str">
        <f aca="false">IF(ISNUMBER(M833),N833/M833-1,"")</f>
        <v/>
      </c>
      <c r="P833" s="13" t="n">
        <f aca="false">VLOOKUP(N833,Parámetros!$A$13:$C$16,3,TRUE())</f>
        <v>0</v>
      </c>
      <c r="Q833" s="13" t="n">
        <f aca="false">IF(N833&gt;=Parámetros!$B$7,Parámetros!$B$8,0)</f>
        <v>0</v>
      </c>
      <c r="R833" s="13" t="n">
        <f aca="false">N833*(1-F833)-P833-Q833</f>
        <v>624.36</v>
      </c>
      <c r="S833" s="13" t="n">
        <f aca="false">R833-E833</f>
        <v>0.330000000000041</v>
      </c>
    </row>
    <row r="834" customFormat="false" ht="15" hidden="false" customHeight="false" outlineLevel="0" collapsed="false">
      <c r="A834" s="8" t="s">
        <v>8736</v>
      </c>
      <c r="B834" s="10" t="str">
        <f aca="false">'Layout Mercado Libre'!C834</f>
        <v>Crema Facial Vitacilina Aclaradora Día y Noche 100 g</v>
      </c>
      <c r="C834" s="10" t="str">
        <f aca="false">IFERROR(LEFT('Layout Mercado Libre'!E834,FIND(" &gt; ",'Layout Mercado Libre'!E834)-1),"")</f>
        <v>Belleza y Cuidado Personal</v>
      </c>
      <c r="D834" s="12" t="n">
        <v>65.5</v>
      </c>
      <c r="E834" s="13" t="n">
        <f aca="false">D834+Parámetros!$B$5</f>
        <v>69.5</v>
      </c>
      <c r="F834" s="3" t="n">
        <f aca="false">IF(C834="",Parámetros!$B$9,IFERROR(VLOOKUP(C834,Parámetros!$A$20:$B$23,2,FALSE()),Parámetros!$B$9))</f>
        <v>0.14</v>
      </c>
      <c r="G834" s="13" t="n">
        <f aca="false">ROUNDUP((E834+Parámetros!$C$13)/(1-F834),0)</f>
        <v>110</v>
      </c>
      <c r="H834" s="13" t="n">
        <f aca="false">ROUNDUP((E834+Parámetros!$C$14)/(1-F834),0)</f>
        <v>116</v>
      </c>
      <c r="I834" s="13" t="n">
        <f aca="false">ROUNDUP((E834+Parámetros!$C$15)/(1-F834),0)</f>
        <v>124</v>
      </c>
      <c r="J834" s="13" t="n">
        <f aca="false">MAX(ROUNDUP((E834+Parámetros!$B$8)/(1-F834),0),Parámetros!$B$7)</f>
        <v>299</v>
      </c>
      <c r="K834" s="13" t="n">
        <f aca="false">IF(G834&lt;Parámetros!$B$13,G834,IF(H834&lt;Parámetros!$B$14,H834,IF(I834&lt;Parámetros!$B$15,I834,J834)))</f>
        <v>116</v>
      </c>
      <c r="L834" s="12"/>
      <c r="M834" s="12"/>
      <c r="N834" s="13" t="n">
        <f aca="false">IF(AND(ISNUMBER(M834),M834-Parámetros!$B$6&gt;=K834),M834-Parámetros!$B$6,K834)</f>
        <v>116</v>
      </c>
      <c r="O834" s="3" t="str">
        <f aca="false">IF(ISNUMBER(M834),N834/M834-1,"")</f>
        <v/>
      </c>
      <c r="P834" s="13" t="n">
        <f aca="false">VLOOKUP(N834,Parámetros!$A$13:$C$16,3,TRUE())</f>
        <v>30</v>
      </c>
      <c r="Q834" s="13" t="n">
        <f aca="false">IF(N834&gt;=Parámetros!$B$7,Parámetros!$B$8,0)</f>
        <v>0</v>
      </c>
      <c r="R834" s="13" t="n">
        <f aca="false">N834*(1-F834)-P834-Q834</f>
        <v>69.76</v>
      </c>
      <c r="S834" s="13" t="n">
        <f aca="false">R834-E834</f>
        <v>0.260000000000005</v>
      </c>
    </row>
    <row r="835" customFormat="false" ht="15" hidden="false" customHeight="false" outlineLevel="0" collapsed="false">
      <c r="A835" s="8" t="s">
        <v>8745</v>
      </c>
      <c r="B835" s="10" t="str">
        <f aca="false">'Layout Mercado Libre'!C835</f>
        <v>Dolo-Neurobión Retard Diclofenaco y Complejo B 10 Tabletas</v>
      </c>
      <c r="C835" s="10" t="str">
        <f aca="false">IFERROR(LEFT('Layout Mercado Libre'!E835,FIND(" &gt; ",'Layout Mercado Libre'!E835)-1),"")</f>
        <v>Salud y Equipamiento Médico</v>
      </c>
      <c r="D835" s="12" t="n">
        <v>237</v>
      </c>
      <c r="E835" s="13" t="n">
        <f aca="false">D835+Parámetros!$B$5</f>
        <v>241</v>
      </c>
      <c r="F835" s="3" t="n">
        <f aca="false">IF(C835="",Parámetros!$B$9,IFERROR(VLOOKUP(C835,Parámetros!$A$20:$B$23,2,FALSE()),Parámetros!$B$9))</f>
        <v>0.14</v>
      </c>
      <c r="G835" s="13" t="n">
        <f aca="false">ROUNDUP((E835+Parámetros!$C$13)/(1-F835),0)</f>
        <v>310</v>
      </c>
      <c r="H835" s="13" t="n">
        <f aca="false">ROUNDUP((E835+Parámetros!$C$14)/(1-F835),0)</f>
        <v>316</v>
      </c>
      <c r="I835" s="13" t="n">
        <f aca="false">ROUNDUP((E835+Parámetros!$C$15)/(1-F835),0)</f>
        <v>324</v>
      </c>
      <c r="J835" s="13" t="n">
        <f aca="false">MAX(ROUNDUP((E835+Parámetros!$B$8)/(1-F835),0),Parámetros!$B$7)</f>
        <v>299</v>
      </c>
      <c r="K835" s="13" t="n">
        <f aca="false">IF(G835&lt;Parámetros!$B$13,G835,IF(H835&lt;Parámetros!$B$14,H835,IF(I835&lt;Parámetros!$B$15,I835,J835)))</f>
        <v>299</v>
      </c>
      <c r="L835" s="12"/>
      <c r="M835" s="12"/>
      <c r="N835" s="13" t="n">
        <f aca="false">IF(AND(ISNUMBER(M835),M835-Parámetros!$B$6&gt;=K835),M835-Parámetros!$B$6,K835)</f>
        <v>299</v>
      </c>
      <c r="O835" s="3" t="str">
        <f aca="false">IF(ISNUMBER(M835),N835/M835-1,"")</f>
        <v/>
      </c>
      <c r="P835" s="13" t="n">
        <f aca="false">VLOOKUP(N835,Parámetros!$A$13:$C$16,3,TRUE())</f>
        <v>0</v>
      </c>
      <c r="Q835" s="13" t="n">
        <f aca="false">IF(N835&gt;=Parámetros!$B$7,Parámetros!$B$8,0)</f>
        <v>0</v>
      </c>
      <c r="R835" s="13" t="n">
        <f aca="false">N835*(1-F835)-P835-Q835</f>
        <v>257.14</v>
      </c>
      <c r="S835" s="13" t="n">
        <f aca="false">R835-E835</f>
        <v>16.14</v>
      </c>
    </row>
    <row r="836" customFormat="false" ht="15" hidden="false" customHeight="false" outlineLevel="0" collapsed="false">
      <c r="A836" s="8" t="s">
        <v>8754</v>
      </c>
      <c r="B836" s="10" t="str">
        <f aca="false">'Layout Mercado Libre'!C836</f>
        <v>Isodine Bucofaríngeo Yodopovidona Solución 120 ml</v>
      </c>
      <c r="C836" s="10" t="str">
        <f aca="false">IFERROR(LEFT('Layout Mercado Libre'!E836,FIND(" &gt; ",'Layout Mercado Libre'!E836)-1),"")</f>
        <v>Salud y Equipamiento Médico</v>
      </c>
      <c r="D836" s="12" t="n">
        <v>164.97</v>
      </c>
      <c r="E836" s="13" t="n">
        <f aca="false">D836+Parámetros!$B$5</f>
        <v>168.97</v>
      </c>
      <c r="F836" s="3" t="n">
        <f aca="false">IF(C836="",Parámetros!$B$9,IFERROR(VLOOKUP(C836,Parámetros!$A$20:$B$23,2,FALSE()),Parámetros!$B$9))</f>
        <v>0.14</v>
      </c>
      <c r="G836" s="13" t="n">
        <f aca="false">ROUNDUP((E836+Parámetros!$C$13)/(1-F836),0)</f>
        <v>226</v>
      </c>
      <c r="H836" s="13" t="n">
        <f aca="false">ROUNDUP((E836+Parámetros!$C$14)/(1-F836),0)</f>
        <v>232</v>
      </c>
      <c r="I836" s="13" t="n">
        <f aca="false">ROUNDUP((E836+Parámetros!$C$15)/(1-F836),0)</f>
        <v>240</v>
      </c>
      <c r="J836" s="13" t="n">
        <f aca="false">MAX(ROUNDUP((E836+Parámetros!$B$8)/(1-F836),0),Parámetros!$B$7)</f>
        <v>299</v>
      </c>
      <c r="K836" s="13" t="n">
        <f aca="false">IF(G836&lt;Parámetros!$B$13,G836,IF(H836&lt;Parámetros!$B$14,H836,IF(I836&lt;Parámetros!$B$15,I836,J836)))</f>
        <v>240</v>
      </c>
      <c r="L836" s="12"/>
      <c r="M836" s="12"/>
      <c r="N836" s="13" t="n">
        <f aca="false">IF(AND(ISNUMBER(M836),M836-Parámetros!$B$6&gt;=K836),M836-Parámetros!$B$6,K836)</f>
        <v>240</v>
      </c>
      <c r="O836" s="3" t="str">
        <f aca="false">IF(ISNUMBER(M836),N836/M836-1,"")</f>
        <v/>
      </c>
      <c r="P836" s="13" t="n">
        <f aca="false">VLOOKUP(N836,Parámetros!$A$13:$C$16,3,TRUE())</f>
        <v>37</v>
      </c>
      <c r="Q836" s="13" t="n">
        <f aca="false">IF(N836&gt;=Parámetros!$B$7,Parámetros!$B$8,0)</f>
        <v>0</v>
      </c>
      <c r="R836" s="13" t="n">
        <f aca="false">N836*(1-F836)-P836-Q836</f>
        <v>169.4</v>
      </c>
      <c r="S836" s="13" t="n">
        <f aca="false">R836-E836</f>
        <v>0.430000000000007</v>
      </c>
    </row>
    <row r="837" customFormat="false" ht="15" hidden="false" customHeight="false" outlineLevel="0" collapsed="false">
      <c r="A837" s="8" t="s">
        <v>8762</v>
      </c>
      <c r="B837" s="10" t="str">
        <f aca="false">'Layout Mercado Libre'!C837</f>
        <v>Set Evenflo Peine y Cepillo para Bebé Zoo Friends 2 Piezas</v>
      </c>
      <c r="C837" s="10" t="str">
        <f aca="false">IFERROR(LEFT('Layout Mercado Libre'!E837,FIND(" &gt; ",'Layout Mercado Libre'!E837)-1),"")</f>
        <v>Bebés</v>
      </c>
      <c r="D837" s="12" t="n">
        <v>41.4</v>
      </c>
      <c r="E837" s="13" t="n">
        <f aca="false">D837+Parámetros!$B$5</f>
        <v>45.4</v>
      </c>
      <c r="F837" s="3" t="n">
        <f aca="false">IF(C837="",Parámetros!$B$9,IFERROR(VLOOKUP(C837,Parámetros!$A$20:$B$23,2,FALSE()),Parámetros!$B$9))</f>
        <v>0.15</v>
      </c>
      <c r="G837" s="13" t="n">
        <f aca="false">ROUNDUP((E837+Parámetros!$C$13)/(1-F837),0)</f>
        <v>83</v>
      </c>
      <c r="H837" s="13" t="n">
        <f aca="false">ROUNDUP((E837+Parámetros!$C$14)/(1-F837),0)</f>
        <v>89</v>
      </c>
      <c r="I837" s="13" t="n">
        <f aca="false">ROUNDUP((E837+Parámetros!$C$15)/(1-F837),0)</f>
        <v>97</v>
      </c>
      <c r="J837" s="13" t="n">
        <f aca="false">MAX(ROUNDUP((E837+Parámetros!$B$8)/(1-F837),0),Parámetros!$B$7)</f>
        <v>299</v>
      </c>
      <c r="K837" s="13" t="n">
        <f aca="false">IF(G837&lt;Parámetros!$B$13,G837,IF(H837&lt;Parámetros!$B$14,H837,IF(I837&lt;Parámetros!$B$15,I837,J837)))</f>
        <v>83</v>
      </c>
      <c r="L837" s="12"/>
      <c r="M837" s="12"/>
      <c r="N837" s="13" t="n">
        <f aca="false">IF(AND(ISNUMBER(M837),M837-Parámetros!$B$6&gt;=K837),M837-Parámetros!$B$6,K837)</f>
        <v>83</v>
      </c>
      <c r="O837" s="3" t="str">
        <f aca="false">IF(ISNUMBER(M837),N837/M837-1,"")</f>
        <v/>
      </c>
      <c r="P837" s="13" t="n">
        <f aca="false">VLOOKUP(N837,Parámetros!$A$13:$C$16,3,TRUE())</f>
        <v>25</v>
      </c>
      <c r="Q837" s="13" t="n">
        <f aca="false">IF(N837&gt;=Parámetros!$B$7,Parámetros!$B$8,0)</f>
        <v>0</v>
      </c>
      <c r="R837" s="13" t="n">
        <f aca="false">N837*(1-F837)-P837-Q837</f>
        <v>45.55</v>
      </c>
      <c r="S837" s="13" t="n">
        <f aca="false">R837-E837</f>
        <v>0.149999999999999</v>
      </c>
    </row>
    <row r="838" customFormat="false" ht="15" hidden="false" customHeight="false" outlineLevel="0" collapsed="false">
      <c r="A838" s="8" t="s">
        <v>8773</v>
      </c>
      <c r="B838" s="10" t="str">
        <f aca="false">'Layout Mercado Libre'!C838</f>
        <v>Enjuague Bucal Listerine Cool Mint Antiséptico 500 ml</v>
      </c>
      <c r="C838" s="10" t="str">
        <f aca="false">IFERROR(LEFT('Layout Mercado Libre'!E838,FIND(" &gt; ",'Layout Mercado Libre'!E838)-1),"")</f>
        <v>Belleza y Cuidado Personal</v>
      </c>
      <c r="D838" s="12" t="n">
        <v>79.41</v>
      </c>
      <c r="E838" s="13" t="n">
        <f aca="false">D838+Parámetros!$B$5</f>
        <v>83.41</v>
      </c>
      <c r="F838" s="3" t="n">
        <f aca="false">IF(C838="",Parámetros!$B$9,IFERROR(VLOOKUP(C838,Parámetros!$A$20:$B$23,2,FALSE()),Parámetros!$B$9))</f>
        <v>0.14</v>
      </c>
      <c r="G838" s="13" t="n">
        <f aca="false">ROUNDUP((E838+Parámetros!$C$13)/(1-F838),0)</f>
        <v>127</v>
      </c>
      <c r="H838" s="13" t="n">
        <f aca="false">ROUNDUP((E838+Parámetros!$C$14)/(1-F838),0)</f>
        <v>132</v>
      </c>
      <c r="I838" s="13" t="n">
        <f aca="false">ROUNDUP((E838+Parámetros!$C$15)/(1-F838),0)</f>
        <v>141</v>
      </c>
      <c r="J838" s="13" t="n">
        <f aca="false">MAX(ROUNDUP((E838+Parámetros!$B$8)/(1-F838),0),Parámetros!$B$7)</f>
        <v>299</v>
      </c>
      <c r="K838" s="13" t="n">
        <f aca="false">IF(G838&lt;Parámetros!$B$13,G838,IF(H838&lt;Parámetros!$B$14,H838,IF(I838&lt;Parámetros!$B$15,I838,J838)))</f>
        <v>132</v>
      </c>
      <c r="L838" s="12"/>
      <c r="M838" s="12"/>
      <c r="N838" s="13" t="n">
        <f aca="false">IF(AND(ISNUMBER(M838),M838-Parámetros!$B$6&gt;=K838),M838-Parámetros!$B$6,K838)</f>
        <v>132</v>
      </c>
      <c r="O838" s="3" t="str">
        <f aca="false">IF(ISNUMBER(M838),N838/M838-1,"")</f>
        <v/>
      </c>
      <c r="P838" s="13" t="n">
        <f aca="false">VLOOKUP(N838,Parámetros!$A$13:$C$16,3,TRUE())</f>
        <v>30</v>
      </c>
      <c r="Q838" s="13" t="n">
        <f aca="false">IF(N838&gt;=Parámetros!$B$7,Parámetros!$B$8,0)</f>
        <v>0</v>
      </c>
      <c r="R838" s="13" t="n">
        <f aca="false">N838*(1-F838)-P838-Q838</f>
        <v>83.52</v>
      </c>
      <c r="S838" s="13" t="n">
        <f aca="false">R838-E838</f>
        <v>0.109999999999999</v>
      </c>
    </row>
    <row r="839" customFormat="false" ht="15" hidden="false" customHeight="false" outlineLevel="0" collapsed="false">
      <c r="A839" s="8" t="s">
        <v>8785</v>
      </c>
      <c r="B839" s="10" t="str">
        <f aca="false">'Layout Mercado Libre'!C839</f>
        <v>Proxalin Plus Paracetamol Naproxeno 250/300 mg 16 Tabletas</v>
      </c>
      <c r="C839" s="10" t="str">
        <f aca="false">IFERROR(LEFT('Layout Mercado Libre'!E839,FIND(" &gt; ",'Layout Mercado Libre'!E839)-1),"")</f>
        <v>Salud y Equipamiento Médico</v>
      </c>
      <c r="D839" s="12" t="n">
        <v>42.74</v>
      </c>
      <c r="E839" s="13" t="n">
        <f aca="false">D839+Parámetros!$B$5</f>
        <v>46.74</v>
      </c>
      <c r="F839" s="3" t="n">
        <f aca="false">IF(C839="",Parámetros!$B$9,IFERROR(VLOOKUP(C839,Parámetros!$A$20:$B$23,2,FALSE()),Parámetros!$B$9))</f>
        <v>0.14</v>
      </c>
      <c r="G839" s="13" t="n">
        <f aca="false">ROUNDUP((E839+Parámetros!$C$13)/(1-F839),0)</f>
        <v>84</v>
      </c>
      <c r="H839" s="13" t="n">
        <f aca="false">ROUNDUP((E839+Parámetros!$C$14)/(1-F839),0)</f>
        <v>90</v>
      </c>
      <c r="I839" s="13" t="n">
        <f aca="false">ROUNDUP((E839+Parámetros!$C$15)/(1-F839),0)</f>
        <v>98</v>
      </c>
      <c r="J839" s="13" t="n">
        <f aca="false">MAX(ROUNDUP((E839+Parámetros!$B$8)/(1-F839),0),Parámetros!$B$7)</f>
        <v>299</v>
      </c>
      <c r="K839" s="13" t="n">
        <f aca="false">IF(G839&lt;Parámetros!$B$13,G839,IF(H839&lt;Parámetros!$B$14,H839,IF(I839&lt;Parámetros!$B$15,I839,J839)))</f>
        <v>84</v>
      </c>
      <c r="L839" s="12"/>
      <c r="M839" s="12"/>
      <c r="N839" s="13" t="n">
        <f aca="false">IF(AND(ISNUMBER(M839),M839-Parámetros!$B$6&gt;=K839),M839-Parámetros!$B$6,K839)</f>
        <v>84</v>
      </c>
      <c r="O839" s="3" t="str">
        <f aca="false">IF(ISNUMBER(M839),N839/M839-1,"")</f>
        <v/>
      </c>
      <c r="P839" s="13" t="n">
        <f aca="false">VLOOKUP(N839,Parámetros!$A$13:$C$16,3,TRUE())</f>
        <v>25</v>
      </c>
      <c r="Q839" s="13" t="n">
        <f aca="false">IF(N839&gt;=Parámetros!$B$7,Parámetros!$B$8,0)</f>
        <v>0</v>
      </c>
      <c r="R839" s="13" t="n">
        <f aca="false">N839*(1-F839)-P839-Q839</f>
        <v>47.24</v>
      </c>
      <c r="S839" s="13" t="n">
        <f aca="false">R839-E839</f>
        <v>0.499999999999993</v>
      </c>
    </row>
    <row r="840" customFormat="false" ht="15" hidden="false" customHeight="false" outlineLevel="0" collapsed="false">
      <c r="A840" s="8" t="s">
        <v>8795</v>
      </c>
      <c r="B840" s="10" t="str">
        <f aca="false">'Layout Mercado Libre'!C840</f>
        <v>Dimegan-D Loratadina Fenilefrina Jarabe 60 ml</v>
      </c>
      <c r="C840" s="10" t="str">
        <f aca="false">IFERROR(LEFT('Layout Mercado Libre'!E840,FIND(" &gt; ",'Layout Mercado Libre'!E840)-1),"")</f>
        <v>Salud y Equipamiento Médico</v>
      </c>
      <c r="D840" s="12" t="n">
        <v>335.5</v>
      </c>
      <c r="E840" s="13" t="n">
        <f aca="false">D840+Parámetros!$B$5</f>
        <v>339.5</v>
      </c>
      <c r="F840" s="3" t="n">
        <f aca="false">IF(C840="",Parámetros!$B$9,IFERROR(VLOOKUP(C840,Parámetros!$A$20:$B$23,2,FALSE()),Parámetros!$B$9))</f>
        <v>0.14</v>
      </c>
      <c r="G840" s="13" t="n">
        <f aca="false">ROUNDUP((E840+Parámetros!$C$13)/(1-F840),0)</f>
        <v>424</v>
      </c>
      <c r="H840" s="13" t="n">
        <f aca="false">ROUNDUP((E840+Parámetros!$C$14)/(1-F840),0)</f>
        <v>430</v>
      </c>
      <c r="I840" s="13" t="n">
        <f aca="false">ROUNDUP((E840+Parámetros!$C$15)/(1-F840),0)</f>
        <v>438</v>
      </c>
      <c r="J840" s="13" t="n">
        <f aca="false">MAX(ROUNDUP((E840+Parámetros!$B$8)/(1-F840),0),Parámetros!$B$7)</f>
        <v>395</v>
      </c>
      <c r="K840" s="13" t="n">
        <f aca="false">IF(G840&lt;Parámetros!$B$13,G840,IF(H840&lt;Parámetros!$B$14,H840,IF(I840&lt;Parámetros!$B$15,I840,J840)))</f>
        <v>395</v>
      </c>
      <c r="L840" s="12"/>
      <c r="M840" s="12"/>
      <c r="N840" s="13" t="n">
        <f aca="false">IF(AND(ISNUMBER(M840),M840-Parámetros!$B$6&gt;=K840),M840-Parámetros!$B$6,K840)</f>
        <v>395</v>
      </c>
      <c r="O840" s="3" t="str">
        <f aca="false">IF(ISNUMBER(M840),N840/M840-1,"")</f>
        <v/>
      </c>
      <c r="P840" s="13" t="n">
        <f aca="false">VLOOKUP(N840,Parámetros!$A$13:$C$16,3,TRUE())</f>
        <v>0</v>
      </c>
      <c r="Q840" s="13" t="n">
        <f aca="false">IF(N840&gt;=Parámetros!$B$7,Parámetros!$B$8,0)</f>
        <v>0</v>
      </c>
      <c r="R840" s="13" t="n">
        <f aca="false">N840*(1-F840)-P840-Q840</f>
        <v>339.7</v>
      </c>
      <c r="S840" s="13" t="n">
        <f aca="false">R840-E840</f>
        <v>0.199999999999989</v>
      </c>
    </row>
    <row r="841" customFormat="false" ht="15" hidden="false" customHeight="false" outlineLevel="0" collapsed="false">
      <c r="A841" s="8" t="s">
        <v>8805</v>
      </c>
      <c r="B841" s="10" t="str">
        <f aca="false">'Layout Mercado Libre'!C841</f>
        <v>Bonadoxina Meclozina 25 mg Piridoxina 50 mg 25 Tabletas</v>
      </c>
      <c r="C841" s="10" t="str">
        <f aca="false">IFERROR(LEFT('Layout Mercado Libre'!E841,FIND(" &gt; ",'Layout Mercado Libre'!E841)-1),"")</f>
        <v>Salud y Equipamiento Médico</v>
      </c>
      <c r="D841" s="12" t="n">
        <v>205.46</v>
      </c>
      <c r="E841" s="13" t="n">
        <f aca="false">D841+Parámetros!$B$5</f>
        <v>209.46</v>
      </c>
      <c r="F841" s="3" t="n">
        <f aca="false">IF(C841="",Parámetros!$B$9,IFERROR(VLOOKUP(C841,Parámetros!$A$20:$B$23,2,FALSE()),Parámetros!$B$9))</f>
        <v>0.14</v>
      </c>
      <c r="G841" s="13" t="n">
        <f aca="false">ROUNDUP((E841+Parámetros!$C$13)/(1-F841),0)</f>
        <v>273</v>
      </c>
      <c r="H841" s="13" t="n">
        <f aca="false">ROUNDUP((E841+Parámetros!$C$14)/(1-F841),0)</f>
        <v>279</v>
      </c>
      <c r="I841" s="13" t="n">
        <f aca="false">ROUNDUP((E841+Parámetros!$C$15)/(1-F841),0)</f>
        <v>287</v>
      </c>
      <c r="J841" s="13" t="n">
        <f aca="false">MAX(ROUNDUP((E841+Parámetros!$B$8)/(1-F841),0),Parámetros!$B$7)</f>
        <v>299</v>
      </c>
      <c r="K841" s="13" t="n">
        <f aca="false">IF(G841&lt;Parámetros!$B$13,G841,IF(H841&lt;Parámetros!$B$14,H841,IF(I841&lt;Parámetros!$B$15,I841,J841)))</f>
        <v>287</v>
      </c>
      <c r="L841" s="12"/>
      <c r="M841" s="12"/>
      <c r="N841" s="13" t="n">
        <f aca="false">IF(AND(ISNUMBER(M841),M841-Parámetros!$B$6&gt;=K841),M841-Parámetros!$B$6,K841)</f>
        <v>287</v>
      </c>
      <c r="O841" s="3" t="str">
        <f aca="false">IF(ISNUMBER(M841),N841/M841-1,"")</f>
        <v/>
      </c>
      <c r="P841" s="13" t="n">
        <f aca="false">VLOOKUP(N841,Parámetros!$A$13:$C$16,3,TRUE())</f>
        <v>37</v>
      </c>
      <c r="Q841" s="13" t="n">
        <f aca="false">IF(N841&gt;=Parámetros!$B$7,Parámetros!$B$8,0)</f>
        <v>0</v>
      </c>
      <c r="R841" s="13" t="n">
        <f aca="false">N841*(1-F841)-P841-Q841</f>
        <v>209.82</v>
      </c>
      <c r="S841" s="13" t="n">
        <f aca="false">R841-E841</f>
        <v>0.359999999999985</v>
      </c>
    </row>
    <row r="842" customFormat="false" ht="15" hidden="false" customHeight="false" outlineLevel="0" collapsed="false">
      <c r="A842" s="8" t="s">
        <v>8814</v>
      </c>
      <c r="B842" s="10" t="str">
        <f aca="false">'Layout Mercado Libre'!C842</f>
        <v>Desodorante Speed Stick ADN Gel 48 Horas 85 g</v>
      </c>
      <c r="C842" s="10" t="str">
        <f aca="false">IFERROR(LEFT('Layout Mercado Libre'!E842,FIND(" &gt; ",'Layout Mercado Libre'!E842)-1),"")</f>
        <v>Belleza y Cuidado Personal</v>
      </c>
      <c r="D842" s="12" t="n">
        <v>48.25</v>
      </c>
      <c r="E842" s="13" t="n">
        <f aca="false">D842+Parámetros!$B$5</f>
        <v>52.25</v>
      </c>
      <c r="F842" s="3" t="n">
        <f aca="false">IF(C842="",Parámetros!$B$9,IFERROR(VLOOKUP(C842,Parámetros!$A$20:$B$23,2,FALSE()),Parámetros!$B$9))</f>
        <v>0.14</v>
      </c>
      <c r="G842" s="13" t="n">
        <f aca="false">ROUNDUP((E842+Parámetros!$C$13)/(1-F842),0)</f>
        <v>90</v>
      </c>
      <c r="H842" s="13" t="n">
        <f aca="false">ROUNDUP((E842+Parámetros!$C$14)/(1-F842),0)</f>
        <v>96</v>
      </c>
      <c r="I842" s="13" t="n">
        <f aca="false">ROUNDUP((E842+Parámetros!$C$15)/(1-F842),0)</f>
        <v>104</v>
      </c>
      <c r="J842" s="13" t="n">
        <f aca="false">MAX(ROUNDUP((E842+Parámetros!$B$8)/(1-F842),0),Parámetros!$B$7)</f>
        <v>299</v>
      </c>
      <c r="K842" s="13" t="n">
        <f aca="false">IF(G842&lt;Parámetros!$B$13,G842,IF(H842&lt;Parámetros!$B$14,H842,IF(I842&lt;Parámetros!$B$15,I842,J842)))</f>
        <v>90</v>
      </c>
      <c r="L842" s="12"/>
      <c r="M842" s="12"/>
      <c r="N842" s="13" t="n">
        <f aca="false">IF(AND(ISNUMBER(M842),M842-Parámetros!$B$6&gt;=K842),M842-Parámetros!$B$6,K842)</f>
        <v>90</v>
      </c>
      <c r="O842" s="3" t="str">
        <f aca="false">IF(ISNUMBER(M842),N842/M842-1,"")</f>
        <v/>
      </c>
      <c r="P842" s="13" t="n">
        <f aca="false">VLOOKUP(N842,Parámetros!$A$13:$C$16,3,TRUE())</f>
        <v>25</v>
      </c>
      <c r="Q842" s="13" t="n">
        <f aca="false">IF(N842&gt;=Parámetros!$B$7,Parámetros!$B$8,0)</f>
        <v>0</v>
      </c>
      <c r="R842" s="13" t="n">
        <f aca="false">N842*(1-F842)-P842-Q842</f>
        <v>52.4</v>
      </c>
      <c r="S842" s="13" t="n">
        <f aca="false">R842-E842</f>
        <v>0.150000000000006</v>
      </c>
    </row>
    <row r="843" customFormat="false" ht="15" hidden="false" customHeight="false" outlineLevel="0" collapsed="false">
      <c r="A843" s="8" t="s">
        <v>8823</v>
      </c>
      <c r="B843" s="10" t="str">
        <f aca="false">'Layout Mercado Libre'!C843</f>
        <v>Janumet Sitagliptina Metformina 50/1000 mg 56 Comprimidos</v>
      </c>
      <c r="C843" s="10" t="str">
        <f aca="false">IFERROR(LEFT('Layout Mercado Libre'!E843,FIND(" &gt; ",'Layout Mercado Libre'!E843)-1),"")</f>
        <v>Salud y Equipamiento Médico</v>
      </c>
      <c r="D843" s="12" t="n">
        <v>768.49</v>
      </c>
      <c r="E843" s="13" t="n">
        <f aca="false">D843+Parámetros!$B$5</f>
        <v>772.49</v>
      </c>
      <c r="F843" s="3" t="n">
        <f aca="false">IF(C843="",Parámetros!$B$9,IFERROR(VLOOKUP(C843,Parámetros!$A$20:$B$23,2,FALSE()),Parámetros!$B$9))</f>
        <v>0.14</v>
      </c>
      <c r="G843" s="13" t="n">
        <f aca="false">ROUNDUP((E843+Parámetros!$C$13)/(1-F843),0)</f>
        <v>928</v>
      </c>
      <c r="H843" s="13" t="n">
        <f aca="false">ROUNDUP((E843+Parámetros!$C$14)/(1-F843),0)</f>
        <v>934</v>
      </c>
      <c r="I843" s="13" t="n">
        <f aca="false">ROUNDUP((E843+Parámetros!$C$15)/(1-F843),0)</f>
        <v>942</v>
      </c>
      <c r="J843" s="13" t="n">
        <f aca="false">MAX(ROUNDUP((E843+Parámetros!$B$8)/(1-F843),0),Parámetros!$B$7)</f>
        <v>899</v>
      </c>
      <c r="K843" s="13" t="n">
        <f aca="false">IF(G843&lt;Parámetros!$B$13,G843,IF(H843&lt;Parámetros!$B$14,H843,IF(I843&lt;Parámetros!$B$15,I843,J843)))</f>
        <v>899</v>
      </c>
      <c r="L843" s="12"/>
      <c r="M843" s="12"/>
      <c r="N843" s="13" t="n">
        <f aca="false">IF(AND(ISNUMBER(M843),M843-Parámetros!$B$6&gt;=K843),M843-Parámetros!$B$6,K843)</f>
        <v>899</v>
      </c>
      <c r="O843" s="3" t="str">
        <f aca="false">IF(ISNUMBER(M843),N843/M843-1,"")</f>
        <v/>
      </c>
      <c r="P843" s="13" t="n">
        <f aca="false">VLOOKUP(N843,Parámetros!$A$13:$C$16,3,TRUE())</f>
        <v>0</v>
      </c>
      <c r="Q843" s="13" t="n">
        <f aca="false">IF(N843&gt;=Parámetros!$B$7,Parámetros!$B$8,0)</f>
        <v>0</v>
      </c>
      <c r="R843" s="13" t="n">
        <f aca="false">N843*(1-F843)-P843-Q843</f>
        <v>773.14</v>
      </c>
      <c r="S843" s="13" t="n">
        <f aca="false">R843-E843</f>
        <v>0.649999999999977</v>
      </c>
    </row>
    <row r="844" customFormat="false" ht="15" hidden="false" customHeight="false" outlineLevel="0" collapsed="false">
      <c r="A844" s="8" t="s">
        <v>8834</v>
      </c>
      <c r="B844" s="10" t="str">
        <f aca="false">'Layout Mercado Libre'!C844</f>
        <v>Metamucil Fibra Sin Azúcar Sabor Naranja 10 Sobres 5.8 g</v>
      </c>
      <c r="C844" s="10" t="str">
        <f aca="false">IFERROR(LEFT('Layout Mercado Libre'!E844,FIND(" &gt; ",'Layout Mercado Libre'!E844)-1),"")</f>
        <v>Salud y Equipamiento Médico</v>
      </c>
      <c r="D844" s="12" t="n">
        <v>110.83</v>
      </c>
      <c r="E844" s="13" t="n">
        <f aca="false">D844+Parámetros!$B$5</f>
        <v>114.83</v>
      </c>
      <c r="F844" s="3" t="n">
        <f aca="false">IF(C844="",Parámetros!$B$9,IFERROR(VLOOKUP(C844,Parámetros!$A$20:$B$23,2,FALSE()),Parámetros!$B$9))</f>
        <v>0.14</v>
      </c>
      <c r="G844" s="13" t="n">
        <f aca="false">ROUNDUP((E844+Parámetros!$C$13)/(1-F844),0)</f>
        <v>163</v>
      </c>
      <c r="H844" s="13" t="n">
        <f aca="false">ROUNDUP((E844+Parámetros!$C$14)/(1-F844),0)</f>
        <v>169</v>
      </c>
      <c r="I844" s="13" t="n">
        <f aca="false">ROUNDUP((E844+Parámetros!$C$15)/(1-F844),0)</f>
        <v>177</v>
      </c>
      <c r="J844" s="13" t="n">
        <f aca="false">MAX(ROUNDUP((E844+Parámetros!$B$8)/(1-F844),0),Parámetros!$B$7)</f>
        <v>299</v>
      </c>
      <c r="K844" s="13" t="n">
        <f aca="false">IF(G844&lt;Parámetros!$B$13,G844,IF(H844&lt;Parámetros!$B$14,H844,IF(I844&lt;Parámetros!$B$15,I844,J844)))</f>
        <v>177</v>
      </c>
      <c r="L844" s="12"/>
      <c r="M844" s="12"/>
      <c r="N844" s="13" t="n">
        <f aca="false">IF(AND(ISNUMBER(M844),M844-Parámetros!$B$6&gt;=K844),M844-Parámetros!$B$6,K844)</f>
        <v>177</v>
      </c>
      <c r="O844" s="3" t="str">
        <f aca="false">IF(ISNUMBER(M844),N844/M844-1,"")</f>
        <v/>
      </c>
      <c r="P844" s="13" t="n">
        <f aca="false">VLOOKUP(N844,Parámetros!$A$13:$C$16,3,TRUE())</f>
        <v>37</v>
      </c>
      <c r="Q844" s="13" t="n">
        <f aca="false">IF(N844&gt;=Parámetros!$B$7,Parámetros!$B$8,0)</f>
        <v>0</v>
      </c>
      <c r="R844" s="13" t="n">
        <f aca="false">N844*(1-F844)-P844-Q844</f>
        <v>115.22</v>
      </c>
      <c r="S844" s="13" t="n">
        <f aca="false">R844-E844</f>
        <v>0.390000000000001</v>
      </c>
    </row>
    <row r="845" customFormat="false" ht="15" hidden="false" customHeight="false" outlineLevel="0" collapsed="false">
      <c r="A845" s="8" t="s">
        <v>8843</v>
      </c>
      <c r="B845" s="10" t="str">
        <f aca="false">'Layout Mercado Libre'!C845</f>
        <v>Colonia para Bebé Mennen Baby Magic Hipoalergénica 200 ml</v>
      </c>
      <c r="C845" s="10" t="str">
        <f aca="false">IFERROR(LEFT('Layout Mercado Libre'!E845,FIND(" &gt; ",'Layout Mercado Libre'!E845)-1),"")</f>
        <v>Bebés</v>
      </c>
      <c r="D845" s="12" t="n">
        <v>57.42</v>
      </c>
      <c r="E845" s="13" t="n">
        <f aca="false">D845+Parámetros!$B$5</f>
        <v>61.42</v>
      </c>
      <c r="F845" s="3" t="n">
        <f aca="false">IF(C845="",Parámetros!$B$9,IFERROR(VLOOKUP(C845,Parámetros!$A$20:$B$23,2,FALSE()),Parámetros!$B$9))</f>
        <v>0.15</v>
      </c>
      <c r="G845" s="13" t="n">
        <f aca="false">ROUNDUP((E845+Parámetros!$C$13)/(1-F845),0)</f>
        <v>102</v>
      </c>
      <c r="H845" s="13" t="n">
        <f aca="false">ROUNDUP((E845+Parámetros!$C$14)/(1-F845),0)</f>
        <v>108</v>
      </c>
      <c r="I845" s="13" t="n">
        <f aca="false">ROUNDUP((E845+Parámetros!$C$15)/(1-F845),0)</f>
        <v>116</v>
      </c>
      <c r="J845" s="13" t="n">
        <f aca="false">MAX(ROUNDUP((E845+Parámetros!$B$8)/(1-F845),0),Parámetros!$B$7)</f>
        <v>299</v>
      </c>
      <c r="K845" s="13" t="n">
        <f aca="false">IF(G845&lt;Parámetros!$B$13,G845,IF(H845&lt;Parámetros!$B$14,H845,IF(I845&lt;Parámetros!$B$15,I845,J845)))</f>
        <v>108</v>
      </c>
      <c r="L845" s="12"/>
      <c r="M845" s="12"/>
      <c r="N845" s="13" t="n">
        <f aca="false">IF(AND(ISNUMBER(M845),M845-Parámetros!$B$6&gt;=K845),M845-Parámetros!$B$6,K845)</f>
        <v>108</v>
      </c>
      <c r="O845" s="3" t="str">
        <f aca="false">IF(ISNUMBER(M845),N845/M845-1,"")</f>
        <v/>
      </c>
      <c r="P845" s="13" t="n">
        <f aca="false">VLOOKUP(N845,Parámetros!$A$13:$C$16,3,TRUE())</f>
        <v>30</v>
      </c>
      <c r="Q845" s="13" t="n">
        <f aca="false">IF(N845&gt;=Parámetros!$B$7,Parámetros!$B$8,0)</f>
        <v>0</v>
      </c>
      <c r="R845" s="13" t="n">
        <f aca="false">N845*(1-F845)-P845-Q845</f>
        <v>61.8</v>
      </c>
      <c r="S845" s="13" t="n">
        <f aca="false">R845-E845</f>
        <v>0.379999999999995</v>
      </c>
    </row>
    <row r="846" customFormat="false" ht="15" hidden="false" customHeight="false" outlineLevel="0" collapsed="false">
      <c r="A846" s="8" t="s">
        <v>8853</v>
      </c>
      <c r="B846" s="10" t="str">
        <f aca="false">'Layout Mercado Libre'!C846</f>
        <v>Crema Corporal Lubriderm Protección Solar FPS 15 400 ml</v>
      </c>
      <c r="C846" s="10" t="str">
        <f aca="false">IFERROR(LEFT('Layout Mercado Libre'!E846,FIND(" &gt; ",'Layout Mercado Libre'!E846)-1),"")</f>
        <v>Belleza y Cuidado Personal</v>
      </c>
      <c r="D846" s="12" t="n">
        <v>89.1</v>
      </c>
      <c r="E846" s="13" t="n">
        <f aca="false">D846+Parámetros!$B$5</f>
        <v>93.1</v>
      </c>
      <c r="F846" s="3" t="n">
        <f aca="false">IF(C846="",Parámetros!$B$9,IFERROR(VLOOKUP(C846,Parámetros!$A$20:$B$23,2,FALSE()),Parámetros!$B$9))</f>
        <v>0.14</v>
      </c>
      <c r="G846" s="13" t="n">
        <f aca="false">ROUNDUP((E846+Parámetros!$C$13)/(1-F846),0)</f>
        <v>138</v>
      </c>
      <c r="H846" s="13" t="n">
        <f aca="false">ROUNDUP((E846+Parámetros!$C$14)/(1-F846),0)</f>
        <v>144</v>
      </c>
      <c r="I846" s="13" t="n">
        <f aca="false">ROUNDUP((E846+Parámetros!$C$15)/(1-F846),0)</f>
        <v>152</v>
      </c>
      <c r="J846" s="13" t="n">
        <f aca="false">MAX(ROUNDUP((E846+Parámetros!$B$8)/(1-F846),0),Parámetros!$B$7)</f>
        <v>299</v>
      </c>
      <c r="K846" s="13" t="n">
        <f aca="false">IF(G846&lt;Parámetros!$B$13,G846,IF(H846&lt;Parámetros!$B$14,H846,IF(I846&lt;Parámetros!$B$15,I846,J846)))</f>
        <v>144</v>
      </c>
      <c r="L846" s="12"/>
      <c r="M846" s="12"/>
      <c r="N846" s="13" t="n">
        <f aca="false">IF(AND(ISNUMBER(M846),M846-Parámetros!$B$6&gt;=K846),M846-Parámetros!$B$6,K846)</f>
        <v>144</v>
      </c>
      <c r="O846" s="3" t="str">
        <f aca="false">IF(ISNUMBER(M846),N846/M846-1,"")</f>
        <v/>
      </c>
      <c r="P846" s="13" t="n">
        <f aca="false">VLOOKUP(N846,Parámetros!$A$13:$C$16,3,TRUE())</f>
        <v>30</v>
      </c>
      <c r="Q846" s="13" t="n">
        <f aca="false">IF(N846&gt;=Parámetros!$B$7,Parámetros!$B$8,0)</f>
        <v>0</v>
      </c>
      <c r="R846" s="13" t="n">
        <f aca="false">N846*(1-F846)-P846-Q846</f>
        <v>93.84</v>
      </c>
      <c r="S846" s="13" t="n">
        <f aca="false">R846-E846</f>
        <v>0.740000000000009</v>
      </c>
    </row>
    <row r="847" customFormat="false" ht="15" hidden="false" customHeight="false" outlineLevel="0" collapsed="false">
      <c r="A847" s="8" t="s">
        <v>8861</v>
      </c>
      <c r="B847" s="10" t="str">
        <f aca="false">'Layout Mercado Libre'!C847</f>
        <v>Gaap PF Latanoprost 0.005% Solución Oftálmica 3 ml</v>
      </c>
      <c r="C847" s="10" t="str">
        <f aca="false">IFERROR(LEFT('Layout Mercado Libre'!E847,FIND(" &gt; ",'Layout Mercado Libre'!E847)-1),"")</f>
        <v>Salud y Equipamiento Médico</v>
      </c>
      <c r="D847" s="12" t="n">
        <v>519.43</v>
      </c>
      <c r="E847" s="13" t="n">
        <f aca="false">D847+Parámetros!$B$5</f>
        <v>523.43</v>
      </c>
      <c r="F847" s="3" t="n">
        <f aca="false">IF(C847="",Parámetros!$B$9,IFERROR(VLOOKUP(C847,Parámetros!$A$20:$B$23,2,FALSE()),Parámetros!$B$9))</f>
        <v>0.14</v>
      </c>
      <c r="G847" s="13" t="n">
        <f aca="false">ROUNDUP((E847+Parámetros!$C$13)/(1-F847),0)</f>
        <v>638</v>
      </c>
      <c r="H847" s="13" t="n">
        <f aca="false">ROUNDUP((E847+Parámetros!$C$14)/(1-F847),0)</f>
        <v>644</v>
      </c>
      <c r="I847" s="13" t="n">
        <f aca="false">ROUNDUP((E847+Parámetros!$C$15)/(1-F847),0)</f>
        <v>652</v>
      </c>
      <c r="J847" s="13" t="n">
        <f aca="false">MAX(ROUNDUP((E847+Parámetros!$B$8)/(1-F847),0),Parámetros!$B$7)</f>
        <v>609</v>
      </c>
      <c r="K847" s="13" t="n">
        <f aca="false">IF(G847&lt;Parámetros!$B$13,G847,IF(H847&lt;Parámetros!$B$14,H847,IF(I847&lt;Parámetros!$B$15,I847,J847)))</f>
        <v>609</v>
      </c>
      <c r="L847" s="12"/>
      <c r="M847" s="12"/>
      <c r="N847" s="13" t="n">
        <f aca="false">IF(AND(ISNUMBER(M847),M847-Parámetros!$B$6&gt;=K847),M847-Parámetros!$B$6,K847)</f>
        <v>609</v>
      </c>
      <c r="O847" s="3" t="str">
        <f aca="false">IF(ISNUMBER(M847),N847/M847-1,"")</f>
        <v/>
      </c>
      <c r="P847" s="13" t="n">
        <f aca="false">VLOOKUP(N847,Parámetros!$A$13:$C$16,3,TRUE())</f>
        <v>0</v>
      </c>
      <c r="Q847" s="13" t="n">
        <f aca="false">IF(N847&gt;=Parámetros!$B$7,Parámetros!$B$8,0)</f>
        <v>0</v>
      </c>
      <c r="R847" s="13" t="n">
        <f aca="false">N847*(1-F847)-P847-Q847</f>
        <v>523.74</v>
      </c>
      <c r="S847" s="13" t="n">
        <f aca="false">R847-E847</f>
        <v>0.310000000000059</v>
      </c>
    </row>
    <row r="848" customFormat="false" ht="15" hidden="false" customHeight="false" outlineLevel="0" collapsed="false">
      <c r="A848" s="8" t="s">
        <v>8872</v>
      </c>
      <c r="B848" s="10" t="str">
        <f aca="false">'Layout Mercado Libre'!C848</f>
        <v>Cera Xiomara Wax &amp; Shine Moldeadora Mate 60 g</v>
      </c>
      <c r="C848" s="10" t="str">
        <f aca="false">IFERROR(LEFT('Layout Mercado Libre'!E848,FIND(" &gt; ",'Layout Mercado Libre'!E848)-1),"")</f>
        <v>Belleza y Cuidado Personal</v>
      </c>
      <c r="D848" s="12" t="n">
        <v>34.15</v>
      </c>
      <c r="E848" s="13" t="n">
        <f aca="false">D848+Parámetros!$B$5</f>
        <v>38.15</v>
      </c>
      <c r="F848" s="3" t="n">
        <f aca="false">IF(C848="",Parámetros!$B$9,IFERROR(VLOOKUP(C848,Parámetros!$A$20:$B$23,2,FALSE()),Parámetros!$B$9))</f>
        <v>0.14</v>
      </c>
      <c r="G848" s="13" t="n">
        <f aca="false">ROUNDUP((E848+Parámetros!$C$13)/(1-F848),0)</f>
        <v>74</v>
      </c>
      <c r="H848" s="13" t="n">
        <f aca="false">ROUNDUP((E848+Parámetros!$C$14)/(1-F848),0)</f>
        <v>80</v>
      </c>
      <c r="I848" s="13" t="n">
        <f aca="false">ROUNDUP((E848+Parámetros!$C$15)/(1-F848),0)</f>
        <v>88</v>
      </c>
      <c r="J848" s="13" t="n">
        <f aca="false">MAX(ROUNDUP((E848+Parámetros!$B$8)/(1-F848),0),Parámetros!$B$7)</f>
        <v>299</v>
      </c>
      <c r="K848" s="13" t="n">
        <f aca="false">IF(G848&lt;Parámetros!$B$13,G848,IF(H848&lt;Parámetros!$B$14,H848,IF(I848&lt;Parámetros!$B$15,I848,J848)))</f>
        <v>74</v>
      </c>
      <c r="L848" s="12"/>
      <c r="M848" s="12"/>
      <c r="N848" s="13" t="n">
        <f aca="false">IF(AND(ISNUMBER(M848),M848-Parámetros!$B$6&gt;=K848),M848-Parámetros!$B$6,K848)</f>
        <v>74</v>
      </c>
      <c r="O848" s="3" t="str">
        <f aca="false">IF(ISNUMBER(M848),N848/M848-1,"")</f>
        <v/>
      </c>
      <c r="P848" s="13" t="n">
        <f aca="false">VLOOKUP(N848,Parámetros!$A$13:$C$16,3,TRUE())</f>
        <v>25</v>
      </c>
      <c r="Q848" s="13" t="n">
        <f aca="false">IF(N848&gt;=Parámetros!$B$7,Parámetros!$B$8,0)</f>
        <v>0</v>
      </c>
      <c r="R848" s="13" t="n">
        <f aca="false">N848*(1-F848)-P848-Q848</f>
        <v>38.64</v>
      </c>
      <c r="S848" s="13" t="n">
        <f aca="false">R848-E848</f>
        <v>0.490000000000002</v>
      </c>
    </row>
    <row r="849" customFormat="false" ht="15" hidden="false" customHeight="false" outlineLevel="0" collapsed="false">
      <c r="A849" s="8" t="s">
        <v>8880</v>
      </c>
      <c r="B849" s="10" t="str">
        <f aca="false">'Layout Mercado Libre'!C849</f>
        <v>Berocca Calcio y Magnesio 10 Comprimidos Efervescentes</v>
      </c>
      <c r="C849" s="10" t="str">
        <f aca="false">IFERROR(LEFT('Layout Mercado Libre'!E849,FIND(" &gt; ",'Layout Mercado Libre'!E849)-1),"")</f>
        <v>Salud y Equipamiento Médico</v>
      </c>
      <c r="D849" s="12" t="n">
        <v>144.05</v>
      </c>
      <c r="E849" s="13" t="n">
        <f aca="false">D849+Parámetros!$B$5</f>
        <v>148.05</v>
      </c>
      <c r="F849" s="3" t="n">
        <f aca="false">IF(C849="",Parámetros!$B$9,IFERROR(VLOOKUP(C849,Parámetros!$A$20:$B$23,2,FALSE()),Parámetros!$B$9))</f>
        <v>0.14</v>
      </c>
      <c r="G849" s="13" t="n">
        <f aca="false">ROUNDUP((E849+Parámetros!$C$13)/(1-F849),0)</f>
        <v>202</v>
      </c>
      <c r="H849" s="13" t="n">
        <f aca="false">ROUNDUP((E849+Parámetros!$C$14)/(1-F849),0)</f>
        <v>208</v>
      </c>
      <c r="I849" s="13" t="n">
        <f aca="false">ROUNDUP((E849+Parámetros!$C$15)/(1-F849),0)</f>
        <v>216</v>
      </c>
      <c r="J849" s="13" t="n">
        <f aca="false">MAX(ROUNDUP((E849+Parámetros!$B$8)/(1-F849),0),Parámetros!$B$7)</f>
        <v>299</v>
      </c>
      <c r="K849" s="13" t="n">
        <f aca="false">IF(G849&lt;Parámetros!$B$13,G849,IF(H849&lt;Parámetros!$B$14,H849,IF(I849&lt;Parámetros!$B$15,I849,J849)))</f>
        <v>216</v>
      </c>
      <c r="L849" s="12"/>
      <c r="M849" s="12"/>
      <c r="N849" s="13" t="n">
        <f aca="false">IF(AND(ISNUMBER(M849),M849-Parámetros!$B$6&gt;=K849),M849-Parámetros!$B$6,K849)</f>
        <v>216</v>
      </c>
      <c r="O849" s="3" t="str">
        <f aca="false">IF(ISNUMBER(M849),N849/M849-1,"")</f>
        <v/>
      </c>
      <c r="P849" s="13" t="n">
        <f aca="false">VLOOKUP(N849,Parámetros!$A$13:$C$16,3,TRUE())</f>
        <v>37</v>
      </c>
      <c r="Q849" s="13" t="n">
        <f aca="false">IF(N849&gt;=Parámetros!$B$7,Parámetros!$B$8,0)</f>
        <v>0</v>
      </c>
      <c r="R849" s="13" t="n">
        <f aca="false">N849*(1-F849)-P849-Q849</f>
        <v>148.76</v>
      </c>
      <c r="S849" s="13" t="n">
        <f aca="false">R849-E849</f>
        <v>0.70999999999998</v>
      </c>
    </row>
    <row r="850" customFormat="false" ht="15" hidden="false" customHeight="false" outlineLevel="0" collapsed="false">
      <c r="A850" s="8" t="s">
        <v>8892</v>
      </c>
      <c r="B850" s="10" t="str">
        <f aca="false">'Layout Mercado Libre'!C850</f>
        <v>Previta Mom Suplemento Prenatal DHA EPA 30 Cápsulas</v>
      </c>
      <c r="C850" s="10" t="str">
        <f aca="false">IFERROR(LEFT('Layout Mercado Libre'!E850,FIND(" &gt; ",'Layout Mercado Libre'!E850)-1),"")</f>
        <v>Salud y Equipamiento Médico</v>
      </c>
      <c r="D850" s="12" t="n">
        <v>246.37</v>
      </c>
      <c r="E850" s="13" t="n">
        <f aca="false">D850+Parámetros!$B$5</f>
        <v>250.37</v>
      </c>
      <c r="F850" s="3" t="n">
        <f aca="false">IF(C850="",Parámetros!$B$9,IFERROR(VLOOKUP(C850,Parámetros!$A$20:$B$23,2,FALSE()),Parámetros!$B$9))</f>
        <v>0.14</v>
      </c>
      <c r="G850" s="13" t="n">
        <f aca="false">ROUNDUP((E850+Parámetros!$C$13)/(1-F850),0)</f>
        <v>321</v>
      </c>
      <c r="H850" s="13" t="n">
        <f aca="false">ROUNDUP((E850+Parámetros!$C$14)/(1-F850),0)</f>
        <v>327</v>
      </c>
      <c r="I850" s="13" t="n">
        <f aca="false">ROUNDUP((E850+Parámetros!$C$15)/(1-F850),0)</f>
        <v>335</v>
      </c>
      <c r="J850" s="13" t="n">
        <f aca="false">MAX(ROUNDUP((E850+Parámetros!$B$8)/(1-F850),0),Parámetros!$B$7)</f>
        <v>299</v>
      </c>
      <c r="K850" s="13" t="n">
        <f aca="false">IF(G850&lt;Parámetros!$B$13,G850,IF(H850&lt;Parámetros!$B$14,H850,IF(I850&lt;Parámetros!$B$15,I850,J850)))</f>
        <v>299</v>
      </c>
      <c r="L850" s="12"/>
      <c r="M850" s="12"/>
      <c r="N850" s="13" t="n">
        <f aca="false">IF(AND(ISNUMBER(M850),M850-Parámetros!$B$6&gt;=K850),M850-Parámetros!$B$6,K850)</f>
        <v>299</v>
      </c>
      <c r="O850" s="3" t="str">
        <f aca="false">IF(ISNUMBER(M850),N850/M850-1,"")</f>
        <v/>
      </c>
      <c r="P850" s="13" t="n">
        <f aca="false">VLOOKUP(N850,Parámetros!$A$13:$C$16,3,TRUE())</f>
        <v>0</v>
      </c>
      <c r="Q850" s="13" t="n">
        <f aca="false">IF(N850&gt;=Parámetros!$B$7,Parámetros!$B$8,0)</f>
        <v>0</v>
      </c>
      <c r="R850" s="13" t="n">
        <f aca="false">N850*(1-F850)-P850-Q850</f>
        <v>257.14</v>
      </c>
      <c r="S850" s="13" t="n">
        <f aca="false">R850-E850</f>
        <v>6.76999999999998</v>
      </c>
    </row>
    <row r="851" customFormat="false" ht="15" hidden="false" customHeight="false" outlineLevel="0" collapsed="false">
      <c r="A851" s="8" t="s">
        <v>8903</v>
      </c>
      <c r="B851" s="10" t="str">
        <f aca="false">'Layout Mercado Libre'!C851</f>
        <v>Mascarilla Garnier Fructis Hair Food Coco 350 ml</v>
      </c>
      <c r="C851" s="10" t="str">
        <f aca="false">IFERROR(LEFT('Layout Mercado Libre'!E851,FIND(" &gt; ",'Layout Mercado Libre'!E851)-1),"")</f>
        <v>Belleza y Cuidado Personal</v>
      </c>
      <c r="D851" s="12" t="n">
        <v>47.74</v>
      </c>
      <c r="E851" s="13" t="n">
        <f aca="false">D851+Parámetros!$B$5</f>
        <v>51.74</v>
      </c>
      <c r="F851" s="3" t="n">
        <f aca="false">IF(C851="",Parámetros!$B$9,IFERROR(VLOOKUP(C851,Parámetros!$A$20:$B$23,2,FALSE()),Parámetros!$B$9))</f>
        <v>0.14</v>
      </c>
      <c r="G851" s="13" t="n">
        <f aca="false">ROUNDUP((E851+Parámetros!$C$13)/(1-F851),0)</f>
        <v>90</v>
      </c>
      <c r="H851" s="13" t="n">
        <f aca="false">ROUNDUP((E851+Parámetros!$C$14)/(1-F851),0)</f>
        <v>96</v>
      </c>
      <c r="I851" s="13" t="n">
        <f aca="false">ROUNDUP((E851+Parámetros!$C$15)/(1-F851),0)</f>
        <v>104</v>
      </c>
      <c r="J851" s="13" t="n">
        <f aca="false">MAX(ROUNDUP((E851+Parámetros!$B$8)/(1-F851),0),Parámetros!$B$7)</f>
        <v>299</v>
      </c>
      <c r="K851" s="13" t="n">
        <f aca="false">IF(G851&lt;Parámetros!$B$13,G851,IF(H851&lt;Parámetros!$B$14,H851,IF(I851&lt;Parámetros!$B$15,I851,J851)))</f>
        <v>90</v>
      </c>
      <c r="L851" s="12"/>
      <c r="M851" s="12"/>
      <c r="N851" s="13" t="n">
        <f aca="false">IF(AND(ISNUMBER(M851),M851-Parámetros!$B$6&gt;=K851),M851-Parámetros!$B$6,K851)</f>
        <v>90</v>
      </c>
      <c r="O851" s="3" t="str">
        <f aca="false">IF(ISNUMBER(M851),N851/M851-1,"")</f>
        <v/>
      </c>
      <c r="P851" s="13" t="n">
        <f aca="false">VLOOKUP(N851,Parámetros!$A$13:$C$16,3,TRUE())</f>
        <v>25</v>
      </c>
      <c r="Q851" s="13" t="n">
        <f aca="false">IF(N851&gt;=Parámetros!$B$7,Parámetros!$B$8,0)</f>
        <v>0</v>
      </c>
      <c r="R851" s="13" t="n">
        <f aca="false">N851*(1-F851)-P851-Q851</f>
        <v>52.4</v>
      </c>
      <c r="S851" s="13" t="n">
        <f aca="false">R851-E851</f>
        <v>0.660000000000004</v>
      </c>
    </row>
    <row r="852" customFormat="false" ht="15" hidden="false" customHeight="false" outlineLevel="0" collapsed="false">
      <c r="A852" s="8" t="s">
        <v>8916</v>
      </c>
      <c r="B852" s="10" t="str">
        <f aca="false">'Layout Mercado Libre'!C852</f>
        <v>Pomada Xiomara Wax &amp; Shine Black Barba y Cabello 60 g</v>
      </c>
      <c r="C852" s="10" t="str">
        <f aca="false">IFERROR(LEFT('Layout Mercado Libre'!E852,FIND(" &gt; ",'Layout Mercado Libre'!E852)-1),"")</f>
        <v>Belleza y Cuidado Personal</v>
      </c>
      <c r="D852" s="12" t="n">
        <v>34.15</v>
      </c>
      <c r="E852" s="13" t="n">
        <f aca="false">D852+Parámetros!$B$5</f>
        <v>38.15</v>
      </c>
      <c r="F852" s="3" t="n">
        <f aca="false">IF(C852="",Parámetros!$B$9,IFERROR(VLOOKUP(C852,Parámetros!$A$20:$B$23,2,FALSE()),Parámetros!$B$9))</f>
        <v>0.14</v>
      </c>
      <c r="G852" s="13" t="n">
        <f aca="false">ROUNDUP((E852+Parámetros!$C$13)/(1-F852),0)</f>
        <v>74</v>
      </c>
      <c r="H852" s="13" t="n">
        <f aca="false">ROUNDUP((E852+Parámetros!$C$14)/(1-F852),0)</f>
        <v>80</v>
      </c>
      <c r="I852" s="13" t="n">
        <f aca="false">ROUNDUP((E852+Parámetros!$C$15)/(1-F852),0)</f>
        <v>88</v>
      </c>
      <c r="J852" s="13" t="n">
        <f aca="false">MAX(ROUNDUP((E852+Parámetros!$B$8)/(1-F852),0),Parámetros!$B$7)</f>
        <v>299</v>
      </c>
      <c r="K852" s="13" t="n">
        <f aca="false">IF(G852&lt;Parámetros!$B$13,G852,IF(H852&lt;Parámetros!$B$14,H852,IF(I852&lt;Parámetros!$B$15,I852,J852)))</f>
        <v>74</v>
      </c>
      <c r="L852" s="12"/>
      <c r="M852" s="12"/>
      <c r="N852" s="13" t="n">
        <f aca="false">IF(AND(ISNUMBER(M852),M852-Parámetros!$B$6&gt;=K852),M852-Parámetros!$B$6,K852)</f>
        <v>74</v>
      </c>
      <c r="O852" s="3" t="str">
        <f aca="false">IF(ISNUMBER(M852),N852/M852-1,"")</f>
        <v/>
      </c>
      <c r="P852" s="13" t="n">
        <f aca="false">VLOOKUP(N852,Parámetros!$A$13:$C$16,3,TRUE())</f>
        <v>25</v>
      </c>
      <c r="Q852" s="13" t="n">
        <f aca="false">IF(N852&gt;=Parámetros!$B$7,Parámetros!$B$8,0)</f>
        <v>0</v>
      </c>
      <c r="R852" s="13" t="n">
        <f aca="false">N852*(1-F852)-P852-Q852</f>
        <v>38.64</v>
      </c>
      <c r="S852" s="13" t="n">
        <f aca="false">R852-E852</f>
        <v>0.490000000000002</v>
      </c>
    </row>
    <row r="853" customFormat="false" ht="15" hidden="false" customHeight="false" outlineLevel="0" collapsed="false">
      <c r="A853" s="8" t="s">
        <v>8924</v>
      </c>
      <c r="B853" s="10" t="str">
        <f aca="false">'Layout Mercado Libre'!C853</f>
        <v>Braxan Amiodarona 200 mg 20 Tabletas</v>
      </c>
      <c r="C853" s="10" t="str">
        <f aca="false">IFERROR(LEFT('Layout Mercado Libre'!E853,FIND(" &gt; ",'Layout Mercado Libre'!E853)-1),"")</f>
        <v>Salud y Equipamiento Médico</v>
      </c>
      <c r="D853" s="12" t="n">
        <v>399.08</v>
      </c>
      <c r="E853" s="13" t="n">
        <f aca="false">D853+Parámetros!$B$5</f>
        <v>403.08</v>
      </c>
      <c r="F853" s="3" t="n">
        <f aca="false">IF(C853="",Parámetros!$B$9,IFERROR(VLOOKUP(C853,Parámetros!$A$20:$B$23,2,FALSE()),Parámetros!$B$9))</f>
        <v>0.14</v>
      </c>
      <c r="G853" s="13" t="n">
        <f aca="false">ROUNDUP((E853+Parámetros!$C$13)/(1-F853),0)</f>
        <v>498</v>
      </c>
      <c r="H853" s="13" t="n">
        <f aca="false">ROUNDUP((E853+Parámetros!$C$14)/(1-F853),0)</f>
        <v>504</v>
      </c>
      <c r="I853" s="13" t="n">
        <f aca="false">ROUNDUP((E853+Parámetros!$C$15)/(1-F853),0)</f>
        <v>512</v>
      </c>
      <c r="J853" s="13" t="n">
        <f aca="false">MAX(ROUNDUP((E853+Parámetros!$B$8)/(1-F853),0),Parámetros!$B$7)</f>
        <v>469</v>
      </c>
      <c r="K853" s="13" t="n">
        <f aca="false">IF(G853&lt;Parámetros!$B$13,G853,IF(H853&lt;Parámetros!$B$14,H853,IF(I853&lt;Parámetros!$B$15,I853,J853)))</f>
        <v>469</v>
      </c>
      <c r="L853" s="12"/>
      <c r="M853" s="12"/>
      <c r="N853" s="13" t="n">
        <f aca="false">IF(AND(ISNUMBER(M853),M853-Parámetros!$B$6&gt;=K853),M853-Parámetros!$B$6,K853)</f>
        <v>469</v>
      </c>
      <c r="O853" s="3" t="str">
        <f aca="false">IF(ISNUMBER(M853),N853/M853-1,"")</f>
        <v/>
      </c>
      <c r="P853" s="13" t="n">
        <f aca="false">VLOOKUP(N853,Parámetros!$A$13:$C$16,3,TRUE())</f>
        <v>0</v>
      </c>
      <c r="Q853" s="13" t="n">
        <f aca="false">IF(N853&gt;=Parámetros!$B$7,Parámetros!$B$8,0)</f>
        <v>0</v>
      </c>
      <c r="R853" s="13" t="n">
        <f aca="false">N853*(1-F853)-P853-Q853</f>
        <v>403.34</v>
      </c>
      <c r="S853" s="13" t="n">
        <f aca="false">R853-E853</f>
        <v>0.259999999999991</v>
      </c>
    </row>
    <row r="854" customFormat="false" ht="15" hidden="false" customHeight="false" outlineLevel="0" collapsed="false">
      <c r="A854" s="8" t="s">
        <v>8933</v>
      </c>
      <c r="B854" s="10" t="str">
        <f aca="false">'Layout Mercado Libre'!C854</f>
        <v>Troferit Dropropizina 30 mg 15 Tabletas</v>
      </c>
      <c r="C854" s="10" t="str">
        <f aca="false">IFERROR(LEFT('Layout Mercado Libre'!E854,FIND(" &gt; ",'Layout Mercado Libre'!E854)-1),"")</f>
        <v>Salud y Equipamiento Médico</v>
      </c>
      <c r="D854" s="12" t="n">
        <v>150.79</v>
      </c>
      <c r="E854" s="13" t="n">
        <f aca="false">D854+Parámetros!$B$5</f>
        <v>154.79</v>
      </c>
      <c r="F854" s="3" t="n">
        <f aca="false">IF(C854="",Parámetros!$B$9,IFERROR(VLOOKUP(C854,Parámetros!$A$20:$B$23,2,FALSE()),Parámetros!$B$9))</f>
        <v>0.14</v>
      </c>
      <c r="G854" s="13" t="n">
        <f aca="false">ROUNDUP((E854+Parámetros!$C$13)/(1-F854),0)</f>
        <v>210</v>
      </c>
      <c r="H854" s="13" t="n">
        <f aca="false">ROUNDUP((E854+Parámetros!$C$14)/(1-F854),0)</f>
        <v>215</v>
      </c>
      <c r="I854" s="13" t="n">
        <f aca="false">ROUNDUP((E854+Parámetros!$C$15)/(1-F854),0)</f>
        <v>224</v>
      </c>
      <c r="J854" s="13" t="n">
        <f aca="false">MAX(ROUNDUP((E854+Parámetros!$B$8)/(1-F854),0),Parámetros!$B$7)</f>
        <v>299</v>
      </c>
      <c r="K854" s="13" t="n">
        <f aca="false">IF(G854&lt;Parámetros!$B$13,G854,IF(H854&lt;Parámetros!$B$14,H854,IF(I854&lt;Parámetros!$B$15,I854,J854)))</f>
        <v>224</v>
      </c>
      <c r="L854" s="12"/>
      <c r="M854" s="12"/>
      <c r="N854" s="13" t="n">
        <f aca="false">IF(AND(ISNUMBER(M854),M854-Parámetros!$B$6&gt;=K854),M854-Parámetros!$B$6,K854)</f>
        <v>224</v>
      </c>
      <c r="O854" s="3" t="str">
        <f aca="false">IF(ISNUMBER(M854),N854/M854-1,"")</f>
        <v/>
      </c>
      <c r="P854" s="13" t="n">
        <f aca="false">VLOOKUP(N854,Parámetros!$A$13:$C$16,3,TRUE())</f>
        <v>37</v>
      </c>
      <c r="Q854" s="13" t="n">
        <f aca="false">IF(N854&gt;=Parámetros!$B$7,Parámetros!$B$8,0)</f>
        <v>0</v>
      </c>
      <c r="R854" s="13" t="n">
        <f aca="false">N854*(1-F854)-P854-Q854</f>
        <v>155.64</v>
      </c>
      <c r="S854" s="13" t="n">
        <f aca="false">R854-E854</f>
        <v>0.849999999999994</v>
      </c>
    </row>
    <row r="855" customFormat="false" ht="15" hidden="false" customHeight="false" outlineLevel="0" collapsed="false">
      <c r="A855" s="8" t="s">
        <v>8940</v>
      </c>
      <c r="B855" s="10" t="str">
        <f aca="false">'Layout Mercado Libre'!C855</f>
        <v>Crema Facial Vitacilina Antiarrugas Día y Noche 100 g</v>
      </c>
      <c r="C855" s="10" t="str">
        <f aca="false">IFERROR(LEFT('Layout Mercado Libre'!E855,FIND(" &gt; ",'Layout Mercado Libre'!E855)-1),"")</f>
        <v>Belleza y Cuidado Personal</v>
      </c>
      <c r="D855" s="12" t="n">
        <v>65.5</v>
      </c>
      <c r="E855" s="13" t="n">
        <f aca="false">D855+Parámetros!$B$5</f>
        <v>69.5</v>
      </c>
      <c r="F855" s="3" t="n">
        <f aca="false">IF(C855="",Parámetros!$B$9,IFERROR(VLOOKUP(C855,Parámetros!$A$20:$B$23,2,FALSE()),Parámetros!$B$9))</f>
        <v>0.14</v>
      </c>
      <c r="G855" s="13" t="n">
        <f aca="false">ROUNDUP((E855+Parámetros!$C$13)/(1-F855),0)</f>
        <v>110</v>
      </c>
      <c r="H855" s="13" t="n">
        <f aca="false">ROUNDUP((E855+Parámetros!$C$14)/(1-F855),0)</f>
        <v>116</v>
      </c>
      <c r="I855" s="13" t="n">
        <f aca="false">ROUNDUP((E855+Parámetros!$C$15)/(1-F855),0)</f>
        <v>124</v>
      </c>
      <c r="J855" s="13" t="n">
        <f aca="false">MAX(ROUNDUP((E855+Parámetros!$B$8)/(1-F855),0),Parámetros!$B$7)</f>
        <v>299</v>
      </c>
      <c r="K855" s="13" t="n">
        <f aca="false">IF(G855&lt;Parámetros!$B$13,G855,IF(H855&lt;Parámetros!$B$14,H855,IF(I855&lt;Parámetros!$B$15,I855,J855)))</f>
        <v>116</v>
      </c>
      <c r="L855" s="12"/>
      <c r="M855" s="12"/>
      <c r="N855" s="13" t="n">
        <f aca="false">IF(AND(ISNUMBER(M855),M855-Parámetros!$B$6&gt;=K855),M855-Parámetros!$B$6,K855)</f>
        <v>116</v>
      </c>
      <c r="O855" s="3" t="str">
        <f aca="false">IF(ISNUMBER(M855),N855/M855-1,"")</f>
        <v/>
      </c>
      <c r="P855" s="13" t="n">
        <f aca="false">VLOOKUP(N855,Parámetros!$A$13:$C$16,3,TRUE())</f>
        <v>30</v>
      </c>
      <c r="Q855" s="13" t="n">
        <f aca="false">IF(N855&gt;=Parámetros!$B$7,Parámetros!$B$8,0)</f>
        <v>0</v>
      </c>
      <c r="R855" s="13" t="n">
        <f aca="false">N855*(1-F855)-P855-Q855</f>
        <v>69.76</v>
      </c>
      <c r="S855" s="13" t="n">
        <f aca="false">R855-E855</f>
        <v>0.260000000000005</v>
      </c>
    </row>
    <row r="856" customFormat="false" ht="15" hidden="false" customHeight="false" outlineLevel="0" collapsed="false">
      <c r="A856" s="8" t="s">
        <v>8947</v>
      </c>
      <c r="B856" s="10" t="str">
        <f aca="false">'Layout Mercado Libre'!C856</f>
        <v>Crema Nivea Creme Tarro 400 ml con Lata 50 ml</v>
      </c>
      <c r="C856" s="10" t="str">
        <f aca="false">IFERROR(LEFT('Layout Mercado Libre'!E856,FIND(" &gt; ",'Layout Mercado Libre'!E856)-1),"")</f>
        <v>Belleza y Cuidado Personal</v>
      </c>
      <c r="D856" s="12" t="n">
        <v>140.36</v>
      </c>
      <c r="E856" s="13" t="n">
        <f aca="false">D856+Parámetros!$B$5</f>
        <v>144.36</v>
      </c>
      <c r="F856" s="3" t="n">
        <f aca="false">IF(C856="",Parámetros!$B$9,IFERROR(VLOOKUP(C856,Parámetros!$A$20:$B$23,2,FALSE()),Parámetros!$B$9))</f>
        <v>0.14</v>
      </c>
      <c r="G856" s="13" t="n">
        <f aca="false">ROUNDUP((E856+Parámetros!$C$13)/(1-F856),0)</f>
        <v>197</v>
      </c>
      <c r="H856" s="13" t="n">
        <f aca="false">ROUNDUP((E856+Parámetros!$C$14)/(1-F856),0)</f>
        <v>203</v>
      </c>
      <c r="I856" s="13" t="n">
        <f aca="false">ROUNDUP((E856+Parámetros!$C$15)/(1-F856),0)</f>
        <v>211</v>
      </c>
      <c r="J856" s="13" t="n">
        <f aca="false">MAX(ROUNDUP((E856+Parámetros!$B$8)/(1-F856),0),Parámetros!$B$7)</f>
        <v>299</v>
      </c>
      <c r="K856" s="13" t="n">
        <f aca="false">IF(G856&lt;Parámetros!$B$13,G856,IF(H856&lt;Parámetros!$B$14,H856,IF(I856&lt;Parámetros!$B$15,I856,J856)))</f>
        <v>211</v>
      </c>
      <c r="L856" s="12"/>
      <c r="M856" s="12"/>
      <c r="N856" s="13" t="n">
        <f aca="false">IF(AND(ISNUMBER(M856),M856-Parámetros!$B$6&gt;=K856),M856-Parámetros!$B$6,K856)</f>
        <v>211</v>
      </c>
      <c r="O856" s="3" t="str">
        <f aca="false">IF(ISNUMBER(M856),N856/M856-1,"")</f>
        <v/>
      </c>
      <c r="P856" s="13" t="n">
        <f aca="false">VLOOKUP(N856,Parámetros!$A$13:$C$16,3,TRUE())</f>
        <v>37</v>
      </c>
      <c r="Q856" s="13" t="n">
        <f aca="false">IF(N856&gt;=Parámetros!$B$7,Parámetros!$B$8,0)</f>
        <v>0</v>
      </c>
      <c r="R856" s="13" t="n">
        <f aca="false">N856*(1-F856)-P856-Q856</f>
        <v>144.46</v>
      </c>
      <c r="S856" s="13" t="n">
        <f aca="false">R856-E856</f>
        <v>0.0999999999999943</v>
      </c>
    </row>
    <row r="857" customFormat="false" ht="15" hidden="false" customHeight="false" outlineLevel="0" collapsed="false">
      <c r="A857" s="8" t="s">
        <v>8954</v>
      </c>
      <c r="B857" s="10" t="str">
        <f aca="false">'Layout Mercado Libre'!C857</f>
        <v>Ficonax Metformina 1 g 30 Tabletas Recubiertas</v>
      </c>
      <c r="C857" s="10" t="str">
        <f aca="false">IFERROR(LEFT('Layout Mercado Libre'!E857,FIND(" &gt; ",'Layout Mercado Libre'!E857)-1),"")</f>
        <v>Salud y Equipamiento Médico</v>
      </c>
      <c r="D857" s="12" t="n">
        <v>183.72</v>
      </c>
      <c r="E857" s="13" t="n">
        <f aca="false">D857+Parámetros!$B$5</f>
        <v>187.72</v>
      </c>
      <c r="F857" s="3" t="n">
        <f aca="false">IF(C857="",Parámetros!$B$9,IFERROR(VLOOKUP(C857,Parámetros!$A$20:$B$23,2,FALSE()),Parámetros!$B$9))</f>
        <v>0.14</v>
      </c>
      <c r="G857" s="13" t="n">
        <f aca="false">ROUNDUP((E857+Parámetros!$C$13)/(1-F857),0)</f>
        <v>248</v>
      </c>
      <c r="H857" s="13" t="n">
        <f aca="false">ROUNDUP((E857+Parámetros!$C$14)/(1-F857),0)</f>
        <v>254</v>
      </c>
      <c r="I857" s="13" t="n">
        <f aca="false">ROUNDUP((E857+Parámetros!$C$15)/(1-F857),0)</f>
        <v>262</v>
      </c>
      <c r="J857" s="13" t="n">
        <f aca="false">MAX(ROUNDUP((E857+Parámetros!$B$8)/(1-F857),0),Parámetros!$B$7)</f>
        <v>299</v>
      </c>
      <c r="K857" s="13" t="n">
        <f aca="false">IF(G857&lt;Parámetros!$B$13,G857,IF(H857&lt;Parámetros!$B$14,H857,IF(I857&lt;Parámetros!$B$15,I857,J857)))</f>
        <v>262</v>
      </c>
      <c r="L857" s="12"/>
      <c r="M857" s="12"/>
      <c r="N857" s="13" t="n">
        <f aca="false">IF(AND(ISNUMBER(M857),M857-Parámetros!$B$6&gt;=K857),M857-Parámetros!$B$6,K857)</f>
        <v>262</v>
      </c>
      <c r="O857" s="3" t="str">
        <f aca="false">IF(ISNUMBER(M857),N857/M857-1,"")</f>
        <v/>
      </c>
      <c r="P857" s="13" t="n">
        <f aca="false">VLOOKUP(N857,Parámetros!$A$13:$C$16,3,TRUE())</f>
        <v>37</v>
      </c>
      <c r="Q857" s="13" t="n">
        <f aca="false">IF(N857&gt;=Parámetros!$B$7,Parámetros!$B$8,0)</f>
        <v>0</v>
      </c>
      <c r="R857" s="13" t="n">
        <f aca="false">N857*(1-F857)-P857-Q857</f>
        <v>188.32</v>
      </c>
      <c r="S857" s="13" t="n">
        <f aca="false">R857-E857</f>
        <v>0.599999999999994</v>
      </c>
    </row>
    <row r="858" customFormat="false" ht="15" hidden="false" customHeight="false" outlineLevel="0" collapsed="false">
      <c r="A858" s="8" t="s">
        <v>8963</v>
      </c>
      <c r="B858" s="10" t="str">
        <f aca="false">'Layout Mercado Libre'!C858</f>
        <v>Dalvear Infantil Jarabe Dropropizina Bromhexina 200 ml</v>
      </c>
      <c r="C858" s="10" t="str">
        <f aca="false">IFERROR(LEFT('Layout Mercado Libre'!E858,FIND(" &gt; ",'Layout Mercado Libre'!E858)-1),"")</f>
        <v>Salud y Equipamiento Médico</v>
      </c>
      <c r="D858" s="12" t="n">
        <v>208</v>
      </c>
      <c r="E858" s="13" t="n">
        <f aca="false">D858+Parámetros!$B$5</f>
        <v>212</v>
      </c>
      <c r="F858" s="3" t="n">
        <f aca="false">IF(C858="",Parámetros!$B$9,IFERROR(VLOOKUP(C858,Parámetros!$A$20:$B$23,2,FALSE()),Parámetros!$B$9))</f>
        <v>0.14</v>
      </c>
      <c r="G858" s="13" t="n">
        <f aca="false">ROUNDUP((E858+Parámetros!$C$13)/(1-F858),0)</f>
        <v>276</v>
      </c>
      <c r="H858" s="13" t="n">
        <f aca="false">ROUNDUP((E858+Parámetros!$C$14)/(1-F858),0)</f>
        <v>282</v>
      </c>
      <c r="I858" s="13" t="n">
        <f aca="false">ROUNDUP((E858+Parámetros!$C$15)/(1-F858),0)</f>
        <v>290</v>
      </c>
      <c r="J858" s="13" t="n">
        <f aca="false">MAX(ROUNDUP((E858+Parámetros!$B$8)/(1-F858),0),Parámetros!$B$7)</f>
        <v>299</v>
      </c>
      <c r="K858" s="13" t="n">
        <f aca="false">IF(G858&lt;Parámetros!$B$13,G858,IF(H858&lt;Parámetros!$B$14,H858,IF(I858&lt;Parámetros!$B$15,I858,J858)))</f>
        <v>290</v>
      </c>
      <c r="L858" s="12"/>
      <c r="M858" s="12"/>
      <c r="N858" s="13" t="n">
        <f aca="false">IF(AND(ISNUMBER(M858),M858-Parámetros!$B$6&gt;=K858),M858-Parámetros!$B$6,K858)</f>
        <v>290</v>
      </c>
      <c r="O858" s="3" t="str">
        <f aca="false">IF(ISNUMBER(M858),N858/M858-1,"")</f>
        <v/>
      </c>
      <c r="P858" s="13" t="n">
        <f aca="false">VLOOKUP(N858,Parámetros!$A$13:$C$16,3,TRUE())</f>
        <v>37</v>
      </c>
      <c r="Q858" s="13" t="n">
        <f aca="false">IF(N858&gt;=Parámetros!$B$7,Parámetros!$B$8,0)</f>
        <v>0</v>
      </c>
      <c r="R858" s="13" t="n">
        <f aca="false">N858*(1-F858)-P858-Q858</f>
        <v>212.4</v>
      </c>
      <c r="S858" s="13" t="n">
        <f aca="false">R858-E858</f>
        <v>0.400000000000006</v>
      </c>
    </row>
    <row r="859" customFormat="false" ht="15" hidden="false" customHeight="false" outlineLevel="0" collapsed="false">
      <c r="A859" s="8" t="s">
        <v>8975</v>
      </c>
      <c r="B859" s="10" t="str">
        <f aca="false">'Layout Mercado Libre'!C859</f>
        <v>Prueba de Embarazo Prebios 1 Pieza</v>
      </c>
      <c r="C859" s="10" t="str">
        <f aca="false">IFERROR(LEFT('Layout Mercado Libre'!E859,FIND(" &gt; ",'Layout Mercado Libre'!E859)-1),"")</f>
        <v>Salud y Equipamiento Médico</v>
      </c>
      <c r="D859" s="12" t="n">
        <v>17.06</v>
      </c>
      <c r="E859" s="13" t="n">
        <f aca="false">D859+Parámetros!$B$5</f>
        <v>21.06</v>
      </c>
      <c r="F859" s="3" t="n">
        <f aca="false">IF(C859="",Parámetros!$B$9,IFERROR(VLOOKUP(C859,Parámetros!$A$20:$B$23,2,FALSE()),Parámetros!$B$9))</f>
        <v>0.14</v>
      </c>
      <c r="G859" s="13" t="n">
        <f aca="false">ROUNDUP((E859+Parámetros!$C$13)/(1-F859),0)</f>
        <v>54</v>
      </c>
      <c r="H859" s="13" t="n">
        <f aca="false">ROUNDUP((E859+Parámetros!$C$14)/(1-F859),0)</f>
        <v>60</v>
      </c>
      <c r="I859" s="13" t="n">
        <f aca="false">ROUNDUP((E859+Parámetros!$C$15)/(1-F859),0)</f>
        <v>68</v>
      </c>
      <c r="J859" s="13" t="n">
        <f aca="false">MAX(ROUNDUP((E859+Parámetros!$B$8)/(1-F859),0),Parámetros!$B$7)</f>
        <v>299</v>
      </c>
      <c r="K859" s="13" t="n">
        <f aca="false">IF(G859&lt;Parámetros!$B$13,G859,IF(H859&lt;Parámetros!$B$14,H859,IF(I859&lt;Parámetros!$B$15,I859,J859)))</f>
        <v>54</v>
      </c>
      <c r="L859" s="12"/>
      <c r="M859" s="12"/>
      <c r="N859" s="13" t="n">
        <f aca="false">IF(AND(ISNUMBER(M859),M859-Parámetros!$B$6&gt;=K859),M859-Parámetros!$B$6,K859)</f>
        <v>54</v>
      </c>
      <c r="O859" s="3" t="str">
        <f aca="false">IF(ISNUMBER(M859),N859/M859-1,"")</f>
        <v/>
      </c>
      <c r="P859" s="13" t="n">
        <f aca="false">VLOOKUP(N859,Parámetros!$A$13:$C$16,3,TRUE())</f>
        <v>25</v>
      </c>
      <c r="Q859" s="13" t="n">
        <f aca="false">IF(N859&gt;=Parámetros!$B$7,Parámetros!$B$8,0)</f>
        <v>0</v>
      </c>
      <c r="R859" s="13" t="n">
        <f aca="false">N859*(1-F859)-P859-Q859</f>
        <v>21.44</v>
      </c>
      <c r="S859" s="13" t="n">
        <f aca="false">R859-E859</f>
        <v>0.379999999999999</v>
      </c>
    </row>
    <row r="860" customFormat="false" ht="15" hidden="false" customHeight="false" outlineLevel="0" collapsed="false">
      <c r="A860" s="8" t="s">
        <v>8984</v>
      </c>
      <c r="B860" s="10" t="str">
        <f aca="false">'Layout Mercado Libre'!C860</f>
        <v>Talco para Bebé Mennen Baby Magic Rosa 200 g</v>
      </c>
      <c r="C860" s="10" t="str">
        <f aca="false">IFERROR(LEFT('Layout Mercado Libre'!E860,FIND(" &gt; ",'Layout Mercado Libre'!E860)-1),"")</f>
        <v>Bebés</v>
      </c>
      <c r="D860" s="12" t="n">
        <v>62.81</v>
      </c>
      <c r="E860" s="13" t="n">
        <f aca="false">D860+Parámetros!$B$5</f>
        <v>66.81</v>
      </c>
      <c r="F860" s="3" t="n">
        <f aca="false">IF(C860="",Parámetros!$B$9,IFERROR(VLOOKUP(C860,Parámetros!$A$20:$B$23,2,FALSE()),Parámetros!$B$9))</f>
        <v>0.15</v>
      </c>
      <c r="G860" s="13" t="n">
        <f aca="false">ROUNDUP((E860+Parámetros!$C$13)/(1-F860),0)</f>
        <v>109</v>
      </c>
      <c r="H860" s="13" t="n">
        <f aca="false">ROUNDUP((E860+Parámetros!$C$14)/(1-F860),0)</f>
        <v>114</v>
      </c>
      <c r="I860" s="13" t="n">
        <f aca="false">ROUNDUP((E860+Parámetros!$C$15)/(1-F860),0)</f>
        <v>123</v>
      </c>
      <c r="J860" s="13" t="n">
        <f aca="false">MAX(ROUNDUP((E860+Parámetros!$B$8)/(1-F860),0),Parámetros!$B$7)</f>
        <v>299</v>
      </c>
      <c r="K860" s="13" t="n">
        <f aca="false">IF(G860&lt;Parámetros!$B$13,G860,IF(H860&lt;Parámetros!$B$14,H860,IF(I860&lt;Parámetros!$B$15,I860,J860)))</f>
        <v>114</v>
      </c>
      <c r="L860" s="12"/>
      <c r="M860" s="12"/>
      <c r="N860" s="13" t="n">
        <f aca="false">IF(AND(ISNUMBER(M860),M860-Parámetros!$B$6&gt;=K860),M860-Parámetros!$B$6,K860)</f>
        <v>114</v>
      </c>
      <c r="O860" s="3" t="str">
        <f aca="false">IF(ISNUMBER(M860),N860/M860-1,"")</f>
        <v/>
      </c>
      <c r="P860" s="13" t="n">
        <f aca="false">VLOOKUP(N860,Parámetros!$A$13:$C$16,3,TRUE())</f>
        <v>30</v>
      </c>
      <c r="Q860" s="13" t="n">
        <f aca="false">IF(N860&gt;=Parámetros!$B$7,Parámetros!$B$8,0)</f>
        <v>0</v>
      </c>
      <c r="R860" s="13" t="n">
        <f aca="false">N860*(1-F860)-P860-Q860</f>
        <v>66.9</v>
      </c>
      <c r="S860" s="13" t="n">
        <f aca="false">R860-E860</f>
        <v>0.0899999999999892</v>
      </c>
    </row>
    <row r="861" customFormat="false" ht="15" hidden="false" customHeight="false" outlineLevel="0" collapsed="false">
      <c r="A861" s="8" t="s">
        <v>8992</v>
      </c>
      <c r="B861" s="10" t="str">
        <f aca="false">'Layout Mercado Libre'!C861</f>
        <v>Desodorante Roll-On Palmolive Neutro Balance 65 ml</v>
      </c>
      <c r="C861" s="10" t="str">
        <f aca="false">IFERROR(LEFT('Layout Mercado Libre'!E861,FIND(" &gt; ",'Layout Mercado Libre'!E861)-1),"")</f>
        <v>Belleza y Cuidado Personal</v>
      </c>
      <c r="D861" s="12" t="n">
        <v>25.42</v>
      </c>
      <c r="E861" s="13" t="n">
        <f aca="false">D861+Parámetros!$B$5</f>
        <v>29.42</v>
      </c>
      <c r="F861" s="3" t="n">
        <f aca="false">IF(C861="",Parámetros!$B$9,IFERROR(VLOOKUP(C861,Parámetros!$A$20:$B$23,2,FALSE()),Parámetros!$B$9))</f>
        <v>0.14</v>
      </c>
      <c r="G861" s="13" t="n">
        <f aca="false">ROUNDUP((E861+Parámetros!$C$13)/(1-F861),0)</f>
        <v>64</v>
      </c>
      <c r="H861" s="13" t="n">
        <f aca="false">ROUNDUP((E861+Parámetros!$C$14)/(1-F861),0)</f>
        <v>70</v>
      </c>
      <c r="I861" s="13" t="n">
        <f aca="false">ROUNDUP((E861+Parámetros!$C$15)/(1-F861),0)</f>
        <v>78</v>
      </c>
      <c r="J861" s="13" t="n">
        <f aca="false">MAX(ROUNDUP((E861+Parámetros!$B$8)/(1-F861),0),Parámetros!$B$7)</f>
        <v>299</v>
      </c>
      <c r="K861" s="13" t="n">
        <f aca="false">IF(G861&lt;Parámetros!$B$13,G861,IF(H861&lt;Parámetros!$B$14,H861,IF(I861&lt;Parámetros!$B$15,I861,J861)))</f>
        <v>64</v>
      </c>
      <c r="L861" s="12"/>
      <c r="M861" s="12"/>
      <c r="N861" s="13" t="n">
        <f aca="false">IF(AND(ISNUMBER(M861),M861-Parámetros!$B$6&gt;=K861),M861-Parámetros!$B$6,K861)</f>
        <v>64</v>
      </c>
      <c r="O861" s="3" t="str">
        <f aca="false">IF(ISNUMBER(M861),N861/M861-1,"")</f>
        <v/>
      </c>
      <c r="P861" s="13" t="n">
        <f aca="false">VLOOKUP(N861,Parámetros!$A$13:$C$16,3,TRUE())</f>
        <v>25</v>
      </c>
      <c r="Q861" s="13" t="n">
        <f aca="false">IF(N861&gt;=Parámetros!$B$7,Parámetros!$B$8,0)</f>
        <v>0</v>
      </c>
      <c r="R861" s="13" t="n">
        <f aca="false">N861*(1-F861)-P861-Q861</f>
        <v>30.04</v>
      </c>
      <c r="S861" s="13" t="n">
        <f aca="false">R861-E861</f>
        <v>0.619999999999997</v>
      </c>
    </row>
    <row r="862" customFormat="false" ht="15" hidden="false" customHeight="false" outlineLevel="0" collapsed="false">
      <c r="A862" s="8" t="s">
        <v>9001</v>
      </c>
      <c r="B862" s="10" t="str">
        <f aca="false">'Layout Mercado Libre'!C862</f>
        <v>Dabex Metformina 1000 mg 30 Tabletas</v>
      </c>
      <c r="C862" s="10" t="str">
        <f aca="false">IFERROR(LEFT('Layout Mercado Libre'!E862,FIND(" &gt; ",'Layout Mercado Libre'!E862)-1),"")</f>
        <v>Salud y Equipamiento Médico</v>
      </c>
      <c r="D862" s="12" t="n">
        <v>305</v>
      </c>
      <c r="E862" s="13" t="n">
        <f aca="false">D862+Parámetros!$B$5</f>
        <v>309</v>
      </c>
      <c r="F862" s="3" t="n">
        <f aca="false">IF(C862="",Parámetros!$B$9,IFERROR(VLOOKUP(C862,Parámetros!$A$20:$B$23,2,FALSE()),Parámetros!$B$9))</f>
        <v>0.14</v>
      </c>
      <c r="G862" s="13" t="n">
        <f aca="false">ROUNDUP((E862+Parámetros!$C$13)/(1-F862),0)</f>
        <v>389</v>
      </c>
      <c r="H862" s="13" t="n">
        <f aca="false">ROUNDUP((E862+Parámetros!$C$14)/(1-F862),0)</f>
        <v>395</v>
      </c>
      <c r="I862" s="13" t="n">
        <f aca="false">ROUNDUP((E862+Parámetros!$C$15)/(1-F862),0)</f>
        <v>403</v>
      </c>
      <c r="J862" s="13" t="n">
        <f aca="false">MAX(ROUNDUP((E862+Parámetros!$B$8)/(1-F862),0),Parámetros!$B$7)</f>
        <v>360</v>
      </c>
      <c r="K862" s="13" t="n">
        <f aca="false">IF(G862&lt;Parámetros!$B$13,G862,IF(H862&lt;Parámetros!$B$14,H862,IF(I862&lt;Parámetros!$B$15,I862,J862)))</f>
        <v>360</v>
      </c>
      <c r="L862" s="12"/>
      <c r="M862" s="12"/>
      <c r="N862" s="13" t="n">
        <f aca="false">IF(AND(ISNUMBER(M862),M862-Parámetros!$B$6&gt;=K862),M862-Parámetros!$B$6,K862)</f>
        <v>360</v>
      </c>
      <c r="O862" s="3" t="str">
        <f aca="false">IF(ISNUMBER(M862),N862/M862-1,"")</f>
        <v/>
      </c>
      <c r="P862" s="13" t="n">
        <f aca="false">VLOOKUP(N862,Parámetros!$A$13:$C$16,3,TRUE())</f>
        <v>0</v>
      </c>
      <c r="Q862" s="13" t="n">
        <f aca="false">IF(N862&gt;=Parámetros!$B$7,Parámetros!$B$8,0)</f>
        <v>0</v>
      </c>
      <c r="R862" s="13" t="n">
        <f aca="false">N862*(1-F862)-P862-Q862</f>
        <v>309.6</v>
      </c>
      <c r="S862" s="13" t="n">
        <f aca="false">R862-E862</f>
        <v>0.600000000000023</v>
      </c>
    </row>
    <row r="863" customFormat="false" ht="15" hidden="false" customHeight="false" outlineLevel="0" collapsed="false">
      <c r="A863" s="8" t="s">
        <v>9009</v>
      </c>
      <c r="B863" s="10" t="str">
        <f aca="false">'Layout Mercado Libre'!C863</f>
        <v>Talco para Bebé Mennen Baby Magic Hipoalergénico 400 g</v>
      </c>
      <c r="C863" s="10" t="str">
        <f aca="false">IFERROR(LEFT('Layout Mercado Libre'!E863,FIND(" &gt; ",'Layout Mercado Libre'!E863)-1),"")</f>
        <v>Bebés</v>
      </c>
      <c r="D863" s="12" t="n">
        <v>94.58</v>
      </c>
      <c r="E863" s="13" t="n">
        <f aca="false">D863+Parámetros!$B$5</f>
        <v>98.58</v>
      </c>
      <c r="F863" s="3" t="n">
        <f aca="false">IF(C863="",Parámetros!$B$9,IFERROR(VLOOKUP(C863,Parámetros!$A$20:$B$23,2,FALSE()),Parámetros!$B$9))</f>
        <v>0.15</v>
      </c>
      <c r="G863" s="13" t="n">
        <f aca="false">ROUNDUP((E863+Parámetros!$C$13)/(1-F863),0)</f>
        <v>146</v>
      </c>
      <c r="H863" s="13" t="n">
        <f aca="false">ROUNDUP((E863+Parámetros!$C$14)/(1-F863),0)</f>
        <v>152</v>
      </c>
      <c r="I863" s="13" t="n">
        <f aca="false">ROUNDUP((E863+Parámetros!$C$15)/(1-F863),0)</f>
        <v>160</v>
      </c>
      <c r="J863" s="13" t="n">
        <f aca="false">MAX(ROUNDUP((E863+Parámetros!$B$8)/(1-F863),0),Parámetros!$B$7)</f>
        <v>299</v>
      </c>
      <c r="K863" s="13" t="n">
        <f aca="false">IF(G863&lt;Parámetros!$B$13,G863,IF(H863&lt;Parámetros!$B$14,H863,IF(I863&lt;Parámetros!$B$15,I863,J863)))</f>
        <v>160</v>
      </c>
      <c r="L863" s="12"/>
      <c r="M863" s="12"/>
      <c r="N863" s="13" t="n">
        <f aca="false">IF(AND(ISNUMBER(M863),M863-Parámetros!$B$6&gt;=K863),M863-Parámetros!$B$6,K863)</f>
        <v>160</v>
      </c>
      <c r="O863" s="3" t="str">
        <f aca="false">IF(ISNUMBER(M863),N863/M863-1,"")</f>
        <v/>
      </c>
      <c r="P863" s="13" t="n">
        <f aca="false">VLOOKUP(N863,Parámetros!$A$13:$C$16,3,TRUE())</f>
        <v>37</v>
      </c>
      <c r="Q863" s="13" t="n">
        <f aca="false">IF(N863&gt;=Parámetros!$B$7,Parámetros!$B$8,0)</f>
        <v>0</v>
      </c>
      <c r="R863" s="13" t="n">
        <f aca="false">N863*(1-F863)-P863-Q863</f>
        <v>99</v>
      </c>
      <c r="S863" s="13" t="n">
        <f aca="false">R863-E863</f>
        <v>0.420000000000002</v>
      </c>
    </row>
    <row r="864" customFormat="false" ht="15" hidden="false" customHeight="false" outlineLevel="0" collapsed="false">
      <c r="A864" s="8" t="s">
        <v>9018</v>
      </c>
      <c r="B864" s="10" t="str">
        <f aca="false">'Layout Mercado Libre'!C864</f>
        <v>Mydocalm-A Tolperisona Paracetamol 50/300 mg 30 Cápsulas</v>
      </c>
      <c r="C864" s="10" t="str">
        <f aca="false">IFERROR(LEFT('Layout Mercado Libre'!E864,FIND(" &gt; ",'Layout Mercado Libre'!E864)-1),"")</f>
        <v>Salud y Equipamiento Médico</v>
      </c>
      <c r="D864" s="12" t="n">
        <v>392.99</v>
      </c>
      <c r="E864" s="13" t="n">
        <f aca="false">D864+Parámetros!$B$5</f>
        <v>396.99</v>
      </c>
      <c r="F864" s="3" t="n">
        <f aca="false">IF(C864="",Parámetros!$B$9,IFERROR(VLOOKUP(C864,Parámetros!$A$20:$B$23,2,FALSE()),Parámetros!$B$9))</f>
        <v>0.14</v>
      </c>
      <c r="G864" s="13" t="n">
        <f aca="false">ROUNDUP((E864+Parámetros!$C$13)/(1-F864),0)</f>
        <v>491</v>
      </c>
      <c r="H864" s="13" t="n">
        <f aca="false">ROUNDUP((E864+Parámetros!$C$14)/(1-F864),0)</f>
        <v>497</v>
      </c>
      <c r="I864" s="13" t="n">
        <f aca="false">ROUNDUP((E864+Parámetros!$C$15)/(1-F864),0)</f>
        <v>505</v>
      </c>
      <c r="J864" s="13" t="n">
        <f aca="false">MAX(ROUNDUP((E864+Parámetros!$B$8)/(1-F864),0),Parámetros!$B$7)</f>
        <v>462</v>
      </c>
      <c r="K864" s="13" t="n">
        <f aca="false">IF(G864&lt;Parámetros!$B$13,G864,IF(H864&lt;Parámetros!$B$14,H864,IF(I864&lt;Parámetros!$B$15,I864,J864)))</f>
        <v>462</v>
      </c>
      <c r="L864" s="12"/>
      <c r="M864" s="12"/>
      <c r="N864" s="13" t="n">
        <f aca="false">IF(AND(ISNUMBER(M864),M864-Parámetros!$B$6&gt;=K864),M864-Parámetros!$B$6,K864)</f>
        <v>462</v>
      </c>
      <c r="O864" s="3" t="str">
        <f aca="false">IF(ISNUMBER(M864),N864/M864-1,"")</f>
        <v/>
      </c>
      <c r="P864" s="13" t="n">
        <f aca="false">VLOOKUP(N864,Parámetros!$A$13:$C$16,3,TRUE())</f>
        <v>0</v>
      </c>
      <c r="Q864" s="13" t="n">
        <f aca="false">IF(N864&gt;=Parámetros!$B$7,Parámetros!$B$8,0)</f>
        <v>0</v>
      </c>
      <c r="R864" s="13" t="n">
        <f aca="false">N864*(1-F864)-P864-Q864</f>
        <v>397.32</v>
      </c>
      <c r="S864" s="13" t="n">
        <f aca="false">R864-E864</f>
        <v>0.329999999999984</v>
      </c>
    </row>
    <row r="865" customFormat="false" ht="15" hidden="false" customHeight="false" outlineLevel="0" collapsed="false">
      <c r="A865" s="8" t="s">
        <v>9028</v>
      </c>
      <c r="B865" s="10" t="str">
        <f aca="false">'Layout Mercado Libre'!C865</f>
        <v>Desodorante Axe Intense 48h Aerosol 150 ml</v>
      </c>
      <c r="C865" s="10" t="str">
        <f aca="false">IFERROR(LEFT('Layout Mercado Libre'!E865,FIND(" &gt; ",'Layout Mercado Libre'!E865)-1),"")</f>
        <v>Belleza y Cuidado Personal</v>
      </c>
      <c r="D865" s="12" t="n">
        <v>39.51</v>
      </c>
      <c r="E865" s="13" t="n">
        <f aca="false">D865+Parámetros!$B$5</f>
        <v>43.51</v>
      </c>
      <c r="F865" s="3" t="n">
        <f aca="false">IF(C865="",Parámetros!$B$9,IFERROR(VLOOKUP(C865,Parámetros!$A$20:$B$23,2,FALSE()),Parámetros!$B$9))</f>
        <v>0.14</v>
      </c>
      <c r="G865" s="13" t="n">
        <f aca="false">ROUNDUP((E865+Parámetros!$C$13)/(1-F865),0)</f>
        <v>80</v>
      </c>
      <c r="H865" s="13" t="n">
        <f aca="false">ROUNDUP((E865+Parámetros!$C$14)/(1-F865),0)</f>
        <v>86</v>
      </c>
      <c r="I865" s="13" t="n">
        <f aca="false">ROUNDUP((E865+Parámetros!$C$15)/(1-F865),0)</f>
        <v>94</v>
      </c>
      <c r="J865" s="13" t="n">
        <f aca="false">MAX(ROUNDUP((E865+Parámetros!$B$8)/(1-F865),0),Parámetros!$B$7)</f>
        <v>299</v>
      </c>
      <c r="K865" s="13" t="n">
        <f aca="false">IF(G865&lt;Parámetros!$B$13,G865,IF(H865&lt;Parámetros!$B$14,H865,IF(I865&lt;Parámetros!$B$15,I865,J865)))</f>
        <v>80</v>
      </c>
      <c r="L865" s="12"/>
      <c r="M865" s="12"/>
      <c r="N865" s="13" t="n">
        <f aca="false">IF(AND(ISNUMBER(M865),M865-Parámetros!$B$6&gt;=K865),M865-Parámetros!$B$6,K865)</f>
        <v>80</v>
      </c>
      <c r="O865" s="3" t="str">
        <f aca="false">IF(ISNUMBER(M865),N865/M865-1,"")</f>
        <v/>
      </c>
      <c r="P865" s="13" t="n">
        <f aca="false">VLOOKUP(N865,Parámetros!$A$13:$C$16,3,TRUE())</f>
        <v>25</v>
      </c>
      <c r="Q865" s="13" t="n">
        <f aca="false">IF(N865&gt;=Parámetros!$B$7,Parámetros!$B$8,0)</f>
        <v>0</v>
      </c>
      <c r="R865" s="13" t="n">
        <f aca="false">N865*(1-F865)-P865-Q865</f>
        <v>43.8</v>
      </c>
      <c r="S865" s="13" t="n">
        <f aca="false">R865-E865</f>
        <v>0.289999999999999</v>
      </c>
    </row>
    <row r="866" customFormat="false" ht="15" hidden="false" customHeight="false" outlineLevel="0" collapsed="false">
      <c r="A866" s="8" t="s">
        <v>9037</v>
      </c>
      <c r="B866" s="10" t="str">
        <f aca="false">'Layout Mercado Libre'!C866</f>
        <v>Pepto-Bismol Cereza 262 mg 24 Tabletas Masticables</v>
      </c>
      <c r="C866" s="10" t="str">
        <f aca="false">IFERROR(LEFT('Layout Mercado Libre'!E866,FIND(" &gt; ",'Layout Mercado Libre'!E866)-1),"")</f>
        <v>Salud y Equipamiento Médico</v>
      </c>
      <c r="D866" s="12" t="n">
        <v>84.02</v>
      </c>
      <c r="E866" s="13" t="n">
        <f aca="false">D866+Parámetros!$B$5</f>
        <v>88.02</v>
      </c>
      <c r="F866" s="3" t="n">
        <f aca="false">IF(C866="",Parámetros!$B$9,IFERROR(VLOOKUP(C866,Parámetros!$A$20:$B$23,2,FALSE()),Parámetros!$B$9))</f>
        <v>0.14</v>
      </c>
      <c r="G866" s="13" t="n">
        <f aca="false">ROUNDUP((E866+Parámetros!$C$13)/(1-F866),0)</f>
        <v>132</v>
      </c>
      <c r="H866" s="13" t="n">
        <f aca="false">ROUNDUP((E866+Parámetros!$C$14)/(1-F866),0)</f>
        <v>138</v>
      </c>
      <c r="I866" s="13" t="n">
        <f aca="false">ROUNDUP((E866+Parámetros!$C$15)/(1-F866),0)</f>
        <v>146</v>
      </c>
      <c r="J866" s="13" t="n">
        <f aca="false">MAX(ROUNDUP((E866+Parámetros!$B$8)/(1-F866),0),Parámetros!$B$7)</f>
        <v>299</v>
      </c>
      <c r="K866" s="13" t="n">
        <f aca="false">IF(G866&lt;Parámetros!$B$13,G866,IF(H866&lt;Parámetros!$B$14,H866,IF(I866&lt;Parámetros!$B$15,I866,J866)))</f>
        <v>138</v>
      </c>
      <c r="L866" s="12"/>
      <c r="M866" s="12"/>
      <c r="N866" s="13" t="n">
        <f aca="false">IF(AND(ISNUMBER(M866),M866-Parámetros!$B$6&gt;=K866),M866-Parámetros!$B$6,K866)</f>
        <v>138</v>
      </c>
      <c r="O866" s="3" t="str">
        <f aca="false">IF(ISNUMBER(M866),N866/M866-1,"")</f>
        <v/>
      </c>
      <c r="P866" s="13" t="n">
        <f aca="false">VLOOKUP(N866,Parámetros!$A$13:$C$16,3,TRUE())</f>
        <v>30</v>
      </c>
      <c r="Q866" s="13" t="n">
        <f aca="false">IF(N866&gt;=Parámetros!$B$7,Parámetros!$B$8,0)</f>
        <v>0</v>
      </c>
      <c r="R866" s="13" t="n">
        <f aca="false">N866*(1-F866)-P866-Q866</f>
        <v>88.68</v>
      </c>
      <c r="S866" s="13" t="n">
        <f aca="false">R866-E866</f>
        <v>0.659999999999997</v>
      </c>
    </row>
    <row r="867" customFormat="false" ht="15" hidden="false" customHeight="false" outlineLevel="0" collapsed="false">
      <c r="A867" s="8" t="s">
        <v>9046</v>
      </c>
      <c r="B867" s="10" t="str">
        <f aca="false">'Layout Mercado Libre'!C867</f>
        <v>Shampoo Grisi Ricitos de Oro Manzanilla 250 ml</v>
      </c>
      <c r="C867" s="10" t="str">
        <f aca="false">IFERROR(LEFT('Layout Mercado Libre'!E867,FIND(" &gt; ",'Layout Mercado Libre'!E867)-1),"")</f>
        <v>Bebés</v>
      </c>
      <c r="D867" s="12" t="n">
        <v>58.36</v>
      </c>
      <c r="E867" s="13" t="n">
        <f aca="false">D867+Parámetros!$B$5</f>
        <v>62.36</v>
      </c>
      <c r="F867" s="3" t="n">
        <f aca="false">IF(C867="",Parámetros!$B$9,IFERROR(VLOOKUP(C867,Parámetros!$A$20:$B$23,2,FALSE()),Parámetros!$B$9))</f>
        <v>0.15</v>
      </c>
      <c r="G867" s="13" t="n">
        <f aca="false">ROUNDUP((E867+Parámetros!$C$13)/(1-F867),0)</f>
        <v>103</v>
      </c>
      <c r="H867" s="13" t="n">
        <f aca="false">ROUNDUP((E867+Parámetros!$C$14)/(1-F867),0)</f>
        <v>109</v>
      </c>
      <c r="I867" s="13" t="n">
        <f aca="false">ROUNDUP((E867+Parámetros!$C$15)/(1-F867),0)</f>
        <v>117</v>
      </c>
      <c r="J867" s="13" t="n">
        <f aca="false">MAX(ROUNDUP((E867+Parámetros!$B$8)/(1-F867),0),Parámetros!$B$7)</f>
        <v>299</v>
      </c>
      <c r="K867" s="13" t="n">
        <f aca="false">IF(G867&lt;Parámetros!$B$13,G867,IF(H867&lt;Parámetros!$B$14,H867,IF(I867&lt;Parámetros!$B$15,I867,J867)))</f>
        <v>109</v>
      </c>
      <c r="L867" s="12"/>
      <c r="M867" s="12"/>
      <c r="N867" s="13" t="n">
        <f aca="false">IF(AND(ISNUMBER(M867),M867-Parámetros!$B$6&gt;=K867),M867-Parámetros!$B$6,K867)</f>
        <v>109</v>
      </c>
      <c r="O867" s="3" t="str">
        <f aca="false">IF(ISNUMBER(M867),N867/M867-1,"")</f>
        <v/>
      </c>
      <c r="P867" s="13" t="n">
        <f aca="false">VLOOKUP(N867,Parámetros!$A$13:$C$16,3,TRUE())</f>
        <v>30</v>
      </c>
      <c r="Q867" s="13" t="n">
        <f aca="false">IF(N867&gt;=Parámetros!$B$7,Parámetros!$B$8,0)</f>
        <v>0</v>
      </c>
      <c r="R867" s="13" t="n">
        <f aca="false">N867*(1-F867)-P867-Q867</f>
        <v>62.65</v>
      </c>
      <c r="S867" s="13" t="n">
        <f aca="false">R867-E867</f>
        <v>0.289999999999992</v>
      </c>
    </row>
    <row r="868" customFormat="false" ht="15" hidden="false" customHeight="false" outlineLevel="0" collapsed="false">
      <c r="A868" s="8" t="s">
        <v>9056</v>
      </c>
      <c r="B868" s="10" t="str">
        <f aca="false">'Layout Mercado Libre'!C868</f>
        <v>Crema Corporal Nivea Milk Nutritiva Piel Extra Seca 100 ml</v>
      </c>
      <c r="C868" s="10" t="str">
        <f aca="false">IFERROR(LEFT('Layout Mercado Libre'!E868,FIND(" &gt; ",'Layout Mercado Libre'!E868)-1),"")</f>
        <v>Belleza y Cuidado Personal</v>
      </c>
      <c r="D868" s="12" t="n">
        <v>23.24</v>
      </c>
      <c r="E868" s="13" t="n">
        <f aca="false">D868+Parámetros!$B$5</f>
        <v>27.24</v>
      </c>
      <c r="F868" s="3" t="n">
        <f aca="false">IF(C868="",Parámetros!$B$9,IFERROR(VLOOKUP(C868,Parámetros!$A$20:$B$23,2,FALSE()),Parámetros!$B$9))</f>
        <v>0.14</v>
      </c>
      <c r="G868" s="13" t="n">
        <f aca="false">ROUNDUP((E868+Parámetros!$C$13)/(1-F868),0)</f>
        <v>61</v>
      </c>
      <c r="H868" s="13" t="n">
        <f aca="false">ROUNDUP((E868+Parámetros!$C$14)/(1-F868),0)</f>
        <v>67</v>
      </c>
      <c r="I868" s="13" t="n">
        <f aca="false">ROUNDUP((E868+Parámetros!$C$15)/(1-F868),0)</f>
        <v>75</v>
      </c>
      <c r="J868" s="13" t="n">
        <f aca="false">MAX(ROUNDUP((E868+Parámetros!$B$8)/(1-F868),0),Parámetros!$B$7)</f>
        <v>299</v>
      </c>
      <c r="K868" s="13" t="n">
        <f aca="false">IF(G868&lt;Parámetros!$B$13,G868,IF(H868&lt;Parámetros!$B$14,H868,IF(I868&lt;Parámetros!$B$15,I868,J868)))</f>
        <v>61</v>
      </c>
      <c r="L868" s="12"/>
      <c r="M868" s="12"/>
      <c r="N868" s="13" t="n">
        <f aca="false">IF(AND(ISNUMBER(M868),M868-Parámetros!$B$6&gt;=K868),M868-Parámetros!$B$6,K868)</f>
        <v>61</v>
      </c>
      <c r="O868" s="3" t="str">
        <f aca="false">IF(ISNUMBER(M868),N868/M868-1,"")</f>
        <v/>
      </c>
      <c r="P868" s="13" t="n">
        <f aca="false">VLOOKUP(N868,Parámetros!$A$13:$C$16,3,TRUE())</f>
        <v>25</v>
      </c>
      <c r="Q868" s="13" t="n">
        <f aca="false">IF(N868&gt;=Parámetros!$B$7,Parámetros!$B$8,0)</f>
        <v>0</v>
      </c>
      <c r="R868" s="13" t="n">
        <f aca="false">N868*(1-F868)-P868-Q868</f>
        <v>27.46</v>
      </c>
      <c r="S868" s="13" t="n">
        <f aca="false">R868-E868</f>
        <v>0.220000000000002</v>
      </c>
    </row>
    <row r="869" customFormat="false" ht="15" hidden="false" customHeight="false" outlineLevel="0" collapsed="false">
      <c r="A869" s="8" t="s">
        <v>9064</v>
      </c>
      <c r="B869" s="10" t="str">
        <f aca="false">'Layout Mercado Libre'!C869</f>
        <v>Pylopac Lansoprazol Claritromicina Amoxicilina 7 Carteras</v>
      </c>
      <c r="C869" s="10" t="str">
        <f aca="false">IFERROR(LEFT('Layout Mercado Libre'!E869,FIND(" &gt; ",'Layout Mercado Libre'!E869)-1),"")</f>
        <v>Salud y Equipamiento Médico</v>
      </c>
      <c r="D869" s="12" t="n">
        <v>1284.06</v>
      </c>
      <c r="E869" s="13" t="n">
        <f aca="false">D869+Parámetros!$B$5</f>
        <v>1288.06</v>
      </c>
      <c r="F869" s="3" t="n">
        <f aca="false">IF(C869="",Parámetros!$B$9,IFERROR(VLOOKUP(C869,Parámetros!$A$20:$B$23,2,FALSE()),Parámetros!$B$9))</f>
        <v>0.14</v>
      </c>
      <c r="G869" s="13" t="n">
        <f aca="false">ROUNDUP((E869+Parámetros!$C$13)/(1-F869),0)</f>
        <v>1527</v>
      </c>
      <c r="H869" s="13" t="n">
        <f aca="false">ROUNDUP((E869+Parámetros!$C$14)/(1-F869),0)</f>
        <v>1533</v>
      </c>
      <c r="I869" s="13" t="n">
        <f aca="false">ROUNDUP((E869+Parámetros!$C$15)/(1-F869),0)</f>
        <v>1541</v>
      </c>
      <c r="J869" s="13" t="n">
        <f aca="false">MAX(ROUNDUP((E869+Parámetros!$B$8)/(1-F869),0),Parámetros!$B$7)</f>
        <v>1498</v>
      </c>
      <c r="K869" s="13" t="n">
        <f aca="false">IF(G869&lt;Parámetros!$B$13,G869,IF(H869&lt;Parámetros!$B$14,H869,IF(I869&lt;Parámetros!$B$15,I869,J869)))</f>
        <v>1498</v>
      </c>
      <c r="L869" s="12"/>
      <c r="M869" s="12"/>
      <c r="N869" s="13" t="n">
        <f aca="false">IF(AND(ISNUMBER(M869),M869-Parámetros!$B$6&gt;=K869),M869-Parámetros!$B$6,K869)</f>
        <v>1498</v>
      </c>
      <c r="O869" s="3" t="str">
        <f aca="false">IF(ISNUMBER(M869),N869/M869-1,"")</f>
        <v/>
      </c>
      <c r="P869" s="13" t="n">
        <f aca="false">VLOOKUP(N869,Parámetros!$A$13:$C$16,3,TRUE())</f>
        <v>0</v>
      </c>
      <c r="Q869" s="13" t="n">
        <f aca="false">IF(N869&gt;=Parámetros!$B$7,Parámetros!$B$8,0)</f>
        <v>0</v>
      </c>
      <c r="R869" s="13" t="n">
        <f aca="false">N869*(1-F869)-P869-Q869</f>
        <v>1288.28</v>
      </c>
      <c r="S869" s="13" t="n">
        <f aca="false">R869-E869</f>
        <v>0.220000000000027</v>
      </c>
    </row>
    <row r="870" customFormat="false" ht="15" hidden="false" customHeight="false" outlineLevel="0" collapsed="false">
      <c r="A870" s="8" t="s">
        <v>9077</v>
      </c>
      <c r="B870" s="10" t="str">
        <f aca="false">'Layout Mercado Libre'!C870</f>
        <v>Tiras Reactivas FreeStyle Optium Glucosa 50 Piezas</v>
      </c>
      <c r="C870" s="10" t="str">
        <f aca="false">IFERROR(LEFT('Layout Mercado Libre'!E870,FIND(" &gt; ",'Layout Mercado Libre'!E870)-1),"")</f>
        <v>Salud y Equipamiento Médico</v>
      </c>
      <c r="D870" s="12" t="n">
        <v>271.28</v>
      </c>
      <c r="E870" s="13" t="n">
        <f aca="false">D870+Parámetros!$B$5</f>
        <v>275.28</v>
      </c>
      <c r="F870" s="3" t="n">
        <f aca="false">IF(C870="",Parámetros!$B$9,IFERROR(VLOOKUP(C870,Parámetros!$A$20:$B$23,2,FALSE()),Parámetros!$B$9))</f>
        <v>0.14</v>
      </c>
      <c r="G870" s="13" t="n">
        <f aca="false">ROUNDUP((E870+Parámetros!$C$13)/(1-F870),0)</f>
        <v>350</v>
      </c>
      <c r="H870" s="13" t="n">
        <f aca="false">ROUNDUP((E870+Parámetros!$C$14)/(1-F870),0)</f>
        <v>355</v>
      </c>
      <c r="I870" s="13" t="n">
        <f aca="false">ROUNDUP((E870+Parámetros!$C$15)/(1-F870),0)</f>
        <v>364</v>
      </c>
      <c r="J870" s="13" t="n">
        <f aca="false">MAX(ROUNDUP((E870+Parámetros!$B$8)/(1-F870),0),Parámetros!$B$7)</f>
        <v>321</v>
      </c>
      <c r="K870" s="13" t="n">
        <f aca="false">IF(G870&lt;Parámetros!$B$13,G870,IF(H870&lt;Parámetros!$B$14,H870,IF(I870&lt;Parámetros!$B$15,I870,J870)))</f>
        <v>321</v>
      </c>
      <c r="L870" s="12"/>
      <c r="M870" s="12"/>
      <c r="N870" s="13" t="n">
        <f aca="false">IF(AND(ISNUMBER(M870),M870-Parámetros!$B$6&gt;=K870),M870-Parámetros!$B$6,K870)</f>
        <v>321</v>
      </c>
      <c r="O870" s="3" t="str">
        <f aca="false">IF(ISNUMBER(M870),N870/M870-1,"")</f>
        <v/>
      </c>
      <c r="P870" s="13" t="n">
        <f aca="false">VLOOKUP(N870,Parámetros!$A$13:$C$16,3,TRUE())</f>
        <v>0</v>
      </c>
      <c r="Q870" s="13" t="n">
        <f aca="false">IF(N870&gt;=Parámetros!$B$7,Parámetros!$B$8,0)</f>
        <v>0</v>
      </c>
      <c r="R870" s="13" t="n">
        <f aca="false">N870*(1-F870)-P870-Q870</f>
        <v>276.06</v>
      </c>
      <c r="S870" s="13" t="n">
        <f aca="false">R870-E870</f>
        <v>0.78000000000003</v>
      </c>
    </row>
    <row r="871" customFormat="false" ht="15" hidden="false" customHeight="false" outlineLevel="0" collapsed="false">
      <c r="A871" s="8" t="s">
        <v>9088</v>
      </c>
      <c r="B871" s="10" t="str">
        <f aca="false">'Layout Mercado Libre'!C871</f>
        <v>Lomecan V Clotrimazol 200 mg 3 Óvulos Vaginales</v>
      </c>
      <c r="C871" s="10" t="str">
        <f aca="false">IFERROR(LEFT('Layout Mercado Libre'!E871,FIND(" &gt; ",'Layout Mercado Libre'!E871)-1),"")</f>
        <v>Salud y Equipamiento Médico</v>
      </c>
      <c r="D871" s="12" t="n">
        <v>106.59</v>
      </c>
      <c r="E871" s="13" t="n">
        <f aca="false">D871+Parámetros!$B$5</f>
        <v>110.59</v>
      </c>
      <c r="F871" s="3" t="n">
        <f aca="false">IF(C871="",Parámetros!$B$9,IFERROR(VLOOKUP(C871,Parámetros!$A$20:$B$23,2,FALSE()),Parámetros!$B$9))</f>
        <v>0.14</v>
      </c>
      <c r="G871" s="13" t="n">
        <f aca="false">ROUNDUP((E871+Parámetros!$C$13)/(1-F871),0)</f>
        <v>158</v>
      </c>
      <c r="H871" s="13" t="n">
        <f aca="false">ROUNDUP((E871+Parámetros!$C$14)/(1-F871),0)</f>
        <v>164</v>
      </c>
      <c r="I871" s="13" t="n">
        <f aca="false">ROUNDUP((E871+Parámetros!$C$15)/(1-F871),0)</f>
        <v>172</v>
      </c>
      <c r="J871" s="13" t="n">
        <f aca="false">MAX(ROUNDUP((E871+Parámetros!$B$8)/(1-F871),0),Parámetros!$B$7)</f>
        <v>299</v>
      </c>
      <c r="K871" s="13" t="n">
        <f aca="false">IF(G871&lt;Parámetros!$B$13,G871,IF(H871&lt;Parámetros!$B$14,H871,IF(I871&lt;Parámetros!$B$15,I871,J871)))</f>
        <v>172</v>
      </c>
      <c r="L871" s="12"/>
      <c r="M871" s="12"/>
      <c r="N871" s="13" t="n">
        <f aca="false">IF(AND(ISNUMBER(M871),M871-Parámetros!$B$6&gt;=K871),M871-Parámetros!$B$6,K871)</f>
        <v>172</v>
      </c>
      <c r="O871" s="3" t="str">
        <f aca="false">IF(ISNUMBER(M871),N871/M871-1,"")</f>
        <v/>
      </c>
      <c r="P871" s="13" t="n">
        <f aca="false">VLOOKUP(N871,Parámetros!$A$13:$C$16,3,TRUE())</f>
        <v>37</v>
      </c>
      <c r="Q871" s="13" t="n">
        <f aca="false">IF(N871&gt;=Parámetros!$B$7,Parámetros!$B$8,0)</f>
        <v>0</v>
      </c>
      <c r="R871" s="13" t="n">
        <f aca="false">N871*(1-F871)-P871-Q871</f>
        <v>110.92</v>
      </c>
      <c r="S871" s="13" t="n">
        <f aca="false">R871-E871</f>
        <v>0.329999999999984</v>
      </c>
    </row>
    <row r="872" customFormat="false" ht="15" hidden="false" customHeight="false" outlineLevel="0" collapsed="false">
      <c r="A872" s="8" t="s">
        <v>9097</v>
      </c>
      <c r="B872" s="10" t="str">
        <f aca="false">'Layout Mercado Libre'!C872</f>
        <v>Dramamine Infantil Jarabe 250 mg/100 ml 120 ml</v>
      </c>
      <c r="C872" s="10" t="str">
        <f aca="false">IFERROR(LEFT('Layout Mercado Libre'!E872,FIND(" &gt; ",'Layout Mercado Libre'!E872)-1),"")</f>
        <v>Salud y Equipamiento Médico</v>
      </c>
      <c r="D872" s="12" t="n">
        <v>171.79</v>
      </c>
      <c r="E872" s="13" t="n">
        <f aca="false">D872+Parámetros!$B$5</f>
        <v>175.79</v>
      </c>
      <c r="F872" s="3" t="n">
        <f aca="false">IF(C872="",Parámetros!$B$9,IFERROR(VLOOKUP(C872,Parámetros!$A$20:$B$23,2,FALSE()),Parámetros!$B$9))</f>
        <v>0.14</v>
      </c>
      <c r="G872" s="13" t="n">
        <f aca="false">ROUNDUP((E872+Parámetros!$C$13)/(1-F872),0)</f>
        <v>234</v>
      </c>
      <c r="H872" s="13" t="n">
        <f aca="false">ROUNDUP((E872+Parámetros!$C$14)/(1-F872),0)</f>
        <v>240</v>
      </c>
      <c r="I872" s="13" t="n">
        <f aca="false">ROUNDUP((E872+Parámetros!$C$15)/(1-F872),0)</f>
        <v>248</v>
      </c>
      <c r="J872" s="13" t="n">
        <f aca="false">MAX(ROUNDUP((E872+Parámetros!$B$8)/(1-F872),0),Parámetros!$B$7)</f>
        <v>299</v>
      </c>
      <c r="K872" s="13" t="n">
        <f aca="false">IF(G872&lt;Parámetros!$B$13,G872,IF(H872&lt;Parámetros!$B$14,H872,IF(I872&lt;Parámetros!$B$15,I872,J872)))</f>
        <v>248</v>
      </c>
      <c r="L872" s="12"/>
      <c r="M872" s="12"/>
      <c r="N872" s="13" t="n">
        <f aca="false">IF(AND(ISNUMBER(M872),M872-Parámetros!$B$6&gt;=K872),M872-Parámetros!$B$6,K872)</f>
        <v>248</v>
      </c>
      <c r="O872" s="3" t="str">
        <f aca="false">IF(ISNUMBER(M872),N872/M872-1,"")</f>
        <v/>
      </c>
      <c r="P872" s="13" t="n">
        <f aca="false">VLOOKUP(N872,Parámetros!$A$13:$C$16,3,TRUE())</f>
        <v>37</v>
      </c>
      <c r="Q872" s="13" t="n">
        <f aca="false">IF(N872&gt;=Parámetros!$B$7,Parámetros!$B$8,0)</f>
        <v>0</v>
      </c>
      <c r="R872" s="13" t="n">
        <f aca="false">N872*(1-F872)-P872-Q872</f>
        <v>176.28</v>
      </c>
      <c r="S872" s="13" t="n">
        <f aca="false">R872-E872</f>
        <v>0.490000000000009</v>
      </c>
    </row>
    <row r="873" customFormat="false" ht="15" hidden="false" customHeight="false" outlineLevel="0" collapsed="false">
      <c r="A873" s="8" t="s">
        <v>9108</v>
      </c>
      <c r="B873" s="10" t="str">
        <f aca="false">'Layout Mercado Libre'!C873</f>
        <v>Ultra Bengué Gel Rojo Naproxeno Lidocaína 35 g</v>
      </c>
      <c r="C873" s="10" t="str">
        <f aca="false">IFERROR(LEFT('Layout Mercado Libre'!E873,FIND(" &gt; ",'Layout Mercado Libre'!E873)-1),"")</f>
        <v>Salud y Equipamiento Médico</v>
      </c>
      <c r="D873" s="12" t="n">
        <v>95.65</v>
      </c>
      <c r="E873" s="13" t="n">
        <f aca="false">D873+Parámetros!$B$5</f>
        <v>99.65</v>
      </c>
      <c r="F873" s="3" t="n">
        <f aca="false">IF(C873="",Parámetros!$B$9,IFERROR(VLOOKUP(C873,Parámetros!$A$20:$B$23,2,FALSE()),Parámetros!$B$9))</f>
        <v>0.14</v>
      </c>
      <c r="G873" s="13" t="n">
        <f aca="false">ROUNDUP((E873+Parámetros!$C$13)/(1-F873),0)</f>
        <v>145</v>
      </c>
      <c r="H873" s="13" t="n">
        <f aca="false">ROUNDUP((E873+Parámetros!$C$14)/(1-F873),0)</f>
        <v>151</v>
      </c>
      <c r="I873" s="13" t="n">
        <f aca="false">ROUNDUP((E873+Parámetros!$C$15)/(1-F873),0)</f>
        <v>159</v>
      </c>
      <c r="J873" s="13" t="n">
        <f aca="false">MAX(ROUNDUP((E873+Parámetros!$B$8)/(1-F873),0),Parámetros!$B$7)</f>
        <v>299</v>
      </c>
      <c r="K873" s="13" t="n">
        <f aca="false">IF(G873&lt;Parámetros!$B$13,G873,IF(H873&lt;Parámetros!$B$14,H873,IF(I873&lt;Parámetros!$B$15,I873,J873)))</f>
        <v>159</v>
      </c>
      <c r="L873" s="12"/>
      <c r="M873" s="12"/>
      <c r="N873" s="13" t="n">
        <f aca="false">IF(AND(ISNUMBER(M873),M873-Parámetros!$B$6&gt;=K873),M873-Parámetros!$B$6,K873)</f>
        <v>159</v>
      </c>
      <c r="O873" s="3" t="str">
        <f aca="false">IF(ISNUMBER(M873),N873/M873-1,"")</f>
        <v/>
      </c>
      <c r="P873" s="13" t="n">
        <f aca="false">VLOOKUP(N873,Parámetros!$A$13:$C$16,3,TRUE())</f>
        <v>37</v>
      </c>
      <c r="Q873" s="13" t="n">
        <f aca="false">IF(N873&gt;=Parámetros!$B$7,Parámetros!$B$8,0)</f>
        <v>0</v>
      </c>
      <c r="R873" s="13" t="n">
        <f aca="false">N873*(1-F873)-P873-Q873</f>
        <v>99.74</v>
      </c>
      <c r="S873" s="13" t="n">
        <f aca="false">R873-E873</f>
        <v>0.0900000000000034</v>
      </c>
    </row>
    <row r="874" customFormat="false" ht="15" hidden="false" customHeight="false" outlineLevel="0" collapsed="false">
      <c r="A874" s="8" t="s">
        <v>9118</v>
      </c>
      <c r="B874" s="10" t="str">
        <f aca="false">'Layout Mercado Libre'!C874</f>
        <v>Flanax Gel Naproxeno Sódico 5.5% Tubo 40 g</v>
      </c>
      <c r="C874" s="10" t="str">
        <f aca="false">IFERROR(LEFT('Layout Mercado Libre'!E874,FIND(" &gt; ",'Layout Mercado Libre'!E874)-1),"")</f>
        <v>Salud y Equipamiento Médico</v>
      </c>
      <c r="D874" s="12" t="n">
        <v>116.99</v>
      </c>
      <c r="E874" s="13" t="n">
        <f aca="false">D874+Parámetros!$B$5</f>
        <v>120.99</v>
      </c>
      <c r="F874" s="3" t="n">
        <f aca="false">IF(C874="",Parámetros!$B$9,IFERROR(VLOOKUP(C874,Parámetros!$A$20:$B$23,2,FALSE()),Parámetros!$B$9))</f>
        <v>0.14</v>
      </c>
      <c r="G874" s="13" t="n">
        <f aca="false">ROUNDUP((E874+Parámetros!$C$13)/(1-F874),0)</f>
        <v>170</v>
      </c>
      <c r="H874" s="13" t="n">
        <f aca="false">ROUNDUP((E874+Parámetros!$C$14)/(1-F874),0)</f>
        <v>176</v>
      </c>
      <c r="I874" s="13" t="n">
        <f aca="false">ROUNDUP((E874+Parámetros!$C$15)/(1-F874),0)</f>
        <v>184</v>
      </c>
      <c r="J874" s="13" t="n">
        <f aca="false">MAX(ROUNDUP((E874+Parámetros!$B$8)/(1-F874),0),Parámetros!$B$7)</f>
        <v>299</v>
      </c>
      <c r="K874" s="13" t="n">
        <f aca="false">IF(G874&lt;Parámetros!$B$13,G874,IF(H874&lt;Parámetros!$B$14,H874,IF(I874&lt;Parámetros!$B$15,I874,J874)))</f>
        <v>184</v>
      </c>
      <c r="L874" s="12"/>
      <c r="M874" s="12"/>
      <c r="N874" s="13" t="n">
        <f aca="false">IF(AND(ISNUMBER(M874),M874-Parámetros!$B$6&gt;=K874),M874-Parámetros!$B$6,K874)</f>
        <v>184</v>
      </c>
      <c r="O874" s="3" t="str">
        <f aca="false">IF(ISNUMBER(M874),N874/M874-1,"")</f>
        <v/>
      </c>
      <c r="P874" s="13" t="n">
        <f aca="false">VLOOKUP(N874,Parámetros!$A$13:$C$16,3,TRUE())</f>
        <v>37</v>
      </c>
      <c r="Q874" s="13" t="n">
        <f aca="false">IF(N874&gt;=Parámetros!$B$7,Parámetros!$B$8,0)</f>
        <v>0</v>
      </c>
      <c r="R874" s="13" t="n">
        <f aca="false">N874*(1-F874)-P874-Q874</f>
        <v>121.24</v>
      </c>
      <c r="S874" s="13" t="n">
        <f aca="false">R874-E874</f>
        <v>0.250000000000014</v>
      </c>
    </row>
    <row r="875" customFormat="false" ht="15" hidden="false" customHeight="false" outlineLevel="0" collapsed="false">
      <c r="A875" s="8" t="s">
        <v>9127</v>
      </c>
      <c r="B875" s="10" t="str">
        <f aca="false">'Layout Mercado Libre'!C875</f>
        <v>Obrydex Tobramicina Dexametasona Solución Oftálmica 5 ml</v>
      </c>
      <c r="C875" s="10" t="str">
        <f aca="false">IFERROR(LEFT('Layout Mercado Libre'!E875,FIND(" &gt; ",'Layout Mercado Libre'!E875)-1),"")</f>
        <v>Salud y Equipamiento Médico</v>
      </c>
      <c r="D875" s="12" t="n">
        <v>338.3</v>
      </c>
      <c r="E875" s="13" t="n">
        <f aca="false">D875+Parámetros!$B$5</f>
        <v>342.3</v>
      </c>
      <c r="F875" s="3" t="n">
        <f aca="false">IF(C875="",Parámetros!$B$9,IFERROR(VLOOKUP(C875,Parámetros!$A$20:$B$23,2,FALSE()),Parámetros!$B$9))</f>
        <v>0.14</v>
      </c>
      <c r="G875" s="13" t="n">
        <f aca="false">ROUNDUP((E875+Parámetros!$C$13)/(1-F875),0)</f>
        <v>428</v>
      </c>
      <c r="H875" s="13" t="n">
        <f aca="false">ROUNDUP((E875+Parámetros!$C$14)/(1-F875),0)</f>
        <v>433</v>
      </c>
      <c r="I875" s="13" t="n">
        <f aca="false">ROUNDUP((E875+Parámetros!$C$15)/(1-F875),0)</f>
        <v>442</v>
      </c>
      <c r="J875" s="13" t="n">
        <f aca="false">MAX(ROUNDUP((E875+Parámetros!$B$8)/(1-F875),0),Parámetros!$B$7)</f>
        <v>399</v>
      </c>
      <c r="K875" s="13" t="n">
        <f aca="false">IF(G875&lt;Parámetros!$B$13,G875,IF(H875&lt;Parámetros!$B$14,H875,IF(I875&lt;Parámetros!$B$15,I875,J875)))</f>
        <v>399</v>
      </c>
      <c r="L875" s="12"/>
      <c r="M875" s="12"/>
      <c r="N875" s="13" t="n">
        <f aca="false">IF(AND(ISNUMBER(M875),M875-Parámetros!$B$6&gt;=K875),M875-Parámetros!$B$6,K875)</f>
        <v>399</v>
      </c>
      <c r="O875" s="3" t="str">
        <f aca="false">IF(ISNUMBER(M875),N875/M875-1,"")</f>
        <v/>
      </c>
      <c r="P875" s="13" t="n">
        <f aca="false">VLOOKUP(N875,Parámetros!$A$13:$C$16,3,TRUE())</f>
        <v>0</v>
      </c>
      <c r="Q875" s="13" t="n">
        <f aca="false">IF(N875&gt;=Parámetros!$B$7,Parámetros!$B$8,0)</f>
        <v>0</v>
      </c>
      <c r="R875" s="13" t="n">
        <f aca="false">N875*(1-F875)-P875-Q875</f>
        <v>343.14</v>
      </c>
      <c r="S875" s="13" t="n">
        <f aca="false">R875-E875</f>
        <v>0.839999999999975</v>
      </c>
    </row>
    <row r="876" customFormat="false" ht="15" hidden="false" customHeight="false" outlineLevel="0" collapsed="false">
      <c r="A876" s="8" t="s">
        <v>9135</v>
      </c>
      <c r="B876" s="10" t="str">
        <f aca="false">'Layout Mercado Libre'!C876</f>
        <v>Jeringa BD Plastipak 3 ml 22G x 32 mm Caja 100 Piezas</v>
      </c>
      <c r="C876" s="10" t="str">
        <f aca="false">IFERROR(LEFT('Layout Mercado Libre'!E876,FIND(" &gt; ",'Layout Mercado Libre'!E876)-1),"")</f>
        <v>Salud y Equipamiento Médico</v>
      </c>
      <c r="D876" s="12" t="n">
        <v>223.18</v>
      </c>
      <c r="E876" s="13" t="n">
        <f aca="false">D876+Parámetros!$B$5</f>
        <v>227.18</v>
      </c>
      <c r="F876" s="3" t="n">
        <f aca="false">IF(C876="",Parámetros!$B$9,IFERROR(VLOOKUP(C876,Parámetros!$A$20:$B$23,2,FALSE()),Parámetros!$B$9))</f>
        <v>0.14</v>
      </c>
      <c r="G876" s="13" t="n">
        <f aca="false">ROUNDUP((E876+Parámetros!$C$13)/(1-F876),0)</f>
        <v>294</v>
      </c>
      <c r="H876" s="13" t="n">
        <f aca="false">ROUNDUP((E876+Parámetros!$C$14)/(1-F876),0)</f>
        <v>300</v>
      </c>
      <c r="I876" s="13" t="n">
        <f aca="false">ROUNDUP((E876+Parámetros!$C$15)/(1-F876),0)</f>
        <v>308</v>
      </c>
      <c r="J876" s="13" t="n">
        <f aca="false">MAX(ROUNDUP((E876+Parámetros!$B$8)/(1-F876),0),Parámetros!$B$7)</f>
        <v>299</v>
      </c>
      <c r="K876" s="13" t="n">
        <f aca="false">IF(G876&lt;Parámetros!$B$13,G876,IF(H876&lt;Parámetros!$B$14,H876,IF(I876&lt;Parámetros!$B$15,I876,J876)))</f>
        <v>299</v>
      </c>
      <c r="L876" s="12"/>
      <c r="M876" s="12"/>
      <c r="N876" s="13" t="n">
        <f aca="false">IF(AND(ISNUMBER(M876),M876-Parámetros!$B$6&gt;=K876),M876-Parámetros!$B$6,K876)</f>
        <v>299</v>
      </c>
      <c r="O876" s="3" t="str">
        <f aca="false">IF(ISNUMBER(M876),N876/M876-1,"")</f>
        <v/>
      </c>
      <c r="P876" s="13" t="n">
        <f aca="false">VLOOKUP(N876,Parámetros!$A$13:$C$16,3,TRUE())</f>
        <v>0</v>
      </c>
      <c r="Q876" s="13" t="n">
        <f aca="false">IF(N876&gt;=Parámetros!$B$7,Parámetros!$B$8,0)</f>
        <v>0</v>
      </c>
      <c r="R876" s="13" t="n">
        <f aca="false">N876*(1-F876)-P876-Q876</f>
        <v>257.14</v>
      </c>
      <c r="S876" s="13" t="n">
        <f aca="false">R876-E876</f>
        <v>29.96</v>
      </c>
    </row>
    <row r="877" customFormat="false" ht="15" hidden="false" customHeight="false" outlineLevel="0" collapsed="false">
      <c r="A877" s="8" t="s">
        <v>9142</v>
      </c>
      <c r="B877" s="10" t="str">
        <f aca="false">'Layout Mercado Libre'!C877</f>
        <v>Tums Antiácido Surtido 750 mg 3 Rollos de 8 Tabletas</v>
      </c>
      <c r="C877" s="10" t="str">
        <f aca="false">IFERROR(LEFT('Layout Mercado Libre'!E877,FIND(" &gt; ",'Layout Mercado Libre'!E877)-1),"")</f>
        <v>Salud y Equipamiento Médico</v>
      </c>
      <c r="D877" s="12" t="n">
        <v>39.44</v>
      </c>
      <c r="E877" s="13" t="n">
        <f aca="false">D877+Parámetros!$B$5</f>
        <v>43.44</v>
      </c>
      <c r="F877" s="3" t="n">
        <f aca="false">IF(C877="",Parámetros!$B$9,IFERROR(VLOOKUP(C877,Parámetros!$A$20:$B$23,2,FALSE()),Parámetros!$B$9))</f>
        <v>0.14</v>
      </c>
      <c r="G877" s="13" t="n">
        <f aca="false">ROUNDUP((E877+Parámetros!$C$13)/(1-F877),0)</f>
        <v>80</v>
      </c>
      <c r="H877" s="13" t="n">
        <f aca="false">ROUNDUP((E877+Parámetros!$C$14)/(1-F877),0)</f>
        <v>86</v>
      </c>
      <c r="I877" s="13" t="n">
        <f aca="false">ROUNDUP((E877+Parámetros!$C$15)/(1-F877),0)</f>
        <v>94</v>
      </c>
      <c r="J877" s="13" t="n">
        <f aca="false">MAX(ROUNDUP((E877+Parámetros!$B$8)/(1-F877),0),Parámetros!$B$7)</f>
        <v>299</v>
      </c>
      <c r="K877" s="13" t="n">
        <f aca="false">IF(G877&lt;Parámetros!$B$13,G877,IF(H877&lt;Parámetros!$B$14,H877,IF(I877&lt;Parámetros!$B$15,I877,J877)))</f>
        <v>80</v>
      </c>
      <c r="L877" s="12"/>
      <c r="M877" s="12"/>
      <c r="N877" s="13" t="n">
        <f aca="false">IF(AND(ISNUMBER(M877),M877-Parámetros!$B$6&gt;=K877),M877-Parámetros!$B$6,K877)</f>
        <v>80</v>
      </c>
      <c r="O877" s="3" t="str">
        <f aca="false">IF(ISNUMBER(M877),N877/M877-1,"")</f>
        <v/>
      </c>
      <c r="P877" s="13" t="n">
        <f aca="false">VLOOKUP(N877,Parámetros!$A$13:$C$16,3,TRUE())</f>
        <v>25</v>
      </c>
      <c r="Q877" s="13" t="n">
        <f aca="false">IF(N877&gt;=Parámetros!$B$7,Parámetros!$B$8,0)</f>
        <v>0</v>
      </c>
      <c r="R877" s="13" t="n">
        <f aca="false">N877*(1-F877)-P877-Q877</f>
        <v>43.8</v>
      </c>
      <c r="S877" s="13" t="n">
        <f aca="false">R877-E877</f>
        <v>0.359999999999999</v>
      </c>
    </row>
    <row r="878" customFormat="false" ht="15" hidden="false" customHeight="false" outlineLevel="0" collapsed="false">
      <c r="A878" s="8" t="s">
        <v>9151</v>
      </c>
      <c r="B878" s="10" t="str">
        <f aca="false">'Layout Mercado Libre'!C878</f>
        <v>Xarelto Rivaroxabán 15 mg 28 Comprimidos</v>
      </c>
      <c r="C878" s="10" t="str">
        <f aca="false">IFERROR(LEFT('Layout Mercado Libre'!E878,FIND(" &gt; ",'Layout Mercado Libre'!E878)-1),"")</f>
        <v>Salud y Equipamiento Médico</v>
      </c>
      <c r="D878" s="12" t="n">
        <v>750</v>
      </c>
      <c r="E878" s="13" t="n">
        <f aca="false">D878+Parámetros!$B$5</f>
        <v>754</v>
      </c>
      <c r="F878" s="3" t="n">
        <f aca="false">IF(C878="",Parámetros!$B$9,IFERROR(VLOOKUP(C878,Parámetros!$A$20:$B$23,2,FALSE()),Parámetros!$B$9))</f>
        <v>0.14</v>
      </c>
      <c r="G878" s="13" t="n">
        <f aca="false">ROUNDUP((E878+Parámetros!$C$13)/(1-F878),0)</f>
        <v>906</v>
      </c>
      <c r="H878" s="13" t="n">
        <f aca="false">ROUNDUP((E878+Parámetros!$C$14)/(1-F878),0)</f>
        <v>912</v>
      </c>
      <c r="I878" s="13" t="n">
        <f aca="false">ROUNDUP((E878+Parámetros!$C$15)/(1-F878),0)</f>
        <v>920</v>
      </c>
      <c r="J878" s="13" t="n">
        <f aca="false">MAX(ROUNDUP((E878+Parámetros!$B$8)/(1-F878),0),Parámetros!$B$7)</f>
        <v>877</v>
      </c>
      <c r="K878" s="13" t="n">
        <f aca="false">IF(G878&lt;Parámetros!$B$13,G878,IF(H878&lt;Parámetros!$B$14,H878,IF(I878&lt;Parámetros!$B$15,I878,J878)))</f>
        <v>877</v>
      </c>
      <c r="L878" s="12"/>
      <c r="M878" s="12"/>
      <c r="N878" s="13" t="n">
        <f aca="false">IF(AND(ISNUMBER(M878),M878-Parámetros!$B$6&gt;=K878),M878-Parámetros!$B$6,K878)</f>
        <v>877</v>
      </c>
      <c r="O878" s="3" t="str">
        <f aca="false">IF(ISNUMBER(M878),N878/M878-1,"")</f>
        <v/>
      </c>
      <c r="P878" s="13" t="n">
        <f aca="false">VLOOKUP(N878,Parámetros!$A$13:$C$16,3,TRUE())</f>
        <v>0</v>
      </c>
      <c r="Q878" s="13" t="n">
        <f aca="false">IF(N878&gt;=Parámetros!$B$7,Parámetros!$B$8,0)</f>
        <v>0</v>
      </c>
      <c r="R878" s="13" t="n">
        <f aca="false">N878*(1-F878)-P878-Q878</f>
        <v>754.22</v>
      </c>
      <c r="S878" s="13" t="n">
        <f aca="false">R878-E878</f>
        <v>0.220000000000027</v>
      </c>
    </row>
    <row r="879" customFormat="false" ht="15" hidden="false" customHeight="false" outlineLevel="0" collapsed="false">
      <c r="A879" s="8" t="s">
        <v>9159</v>
      </c>
      <c r="B879" s="10" t="str">
        <f aca="false">'Layout Mercado Libre'!C879</f>
        <v>Crema Facial Pond's Rejuveness Antiarrugas 100 g</v>
      </c>
      <c r="C879" s="10" t="str">
        <f aca="false">IFERROR(LEFT('Layout Mercado Libre'!E879,FIND(" &gt; ",'Layout Mercado Libre'!E879)-1),"")</f>
        <v>Belleza y Cuidado Personal</v>
      </c>
      <c r="D879" s="12" t="n">
        <v>62.33</v>
      </c>
      <c r="E879" s="13" t="n">
        <f aca="false">D879+Parámetros!$B$5</f>
        <v>66.33</v>
      </c>
      <c r="F879" s="3" t="n">
        <f aca="false">IF(C879="",Parámetros!$B$9,IFERROR(VLOOKUP(C879,Parámetros!$A$20:$B$23,2,FALSE()),Parámetros!$B$9))</f>
        <v>0.14</v>
      </c>
      <c r="G879" s="13" t="n">
        <f aca="false">ROUNDUP((E879+Parámetros!$C$13)/(1-F879),0)</f>
        <v>107</v>
      </c>
      <c r="H879" s="13" t="n">
        <f aca="false">ROUNDUP((E879+Parámetros!$C$14)/(1-F879),0)</f>
        <v>113</v>
      </c>
      <c r="I879" s="13" t="n">
        <f aca="false">ROUNDUP((E879+Parámetros!$C$15)/(1-F879),0)</f>
        <v>121</v>
      </c>
      <c r="J879" s="13" t="n">
        <f aca="false">MAX(ROUNDUP((E879+Parámetros!$B$8)/(1-F879),0),Parámetros!$B$7)</f>
        <v>299</v>
      </c>
      <c r="K879" s="13" t="n">
        <f aca="false">IF(G879&lt;Parámetros!$B$13,G879,IF(H879&lt;Parámetros!$B$14,H879,IF(I879&lt;Parámetros!$B$15,I879,J879)))</f>
        <v>113</v>
      </c>
      <c r="L879" s="12"/>
      <c r="M879" s="12"/>
      <c r="N879" s="13" t="n">
        <f aca="false">IF(AND(ISNUMBER(M879),M879-Parámetros!$B$6&gt;=K879),M879-Parámetros!$B$6,K879)</f>
        <v>113</v>
      </c>
      <c r="O879" s="3" t="str">
        <f aca="false">IF(ISNUMBER(M879),N879/M879-1,"")</f>
        <v/>
      </c>
      <c r="P879" s="13" t="n">
        <f aca="false">VLOOKUP(N879,Parámetros!$A$13:$C$16,3,TRUE())</f>
        <v>30</v>
      </c>
      <c r="Q879" s="13" t="n">
        <f aca="false">IF(N879&gt;=Parámetros!$B$7,Parámetros!$B$8,0)</f>
        <v>0</v>
      </c>
      <c r="R879" s="13" t="n">
        <f aca="false">N879*(1-F879)-P879-Q879</f>
        <v>67.18</v>
      </c>
      <c r="S879" s="13" t="n">
        <f aca="false">R879-E879</f>
        <v>0.849999999999994</v>
      </c>
    </row>
    <row r="880" customFormat="false" ht="15" hidden="false" customHeight="false" outlineLevel="0" collapsed="false">
      <c r="A880" s="8" t="s">
        <v>9168</v>
      </c>
      <c r="B880" s="10" t="str">
        <f aca="false">'Layout Mercado Libre'!C880</f>
        <v>Systane Hidratación SP Gotas Oftálmicas Lubricantes 10 ml</v>
      </c>
      <c r="C880" s="10" t="str">
        <f aca="false">IFERROR(LEFT('Layout Mercado Libre'!E880,FIND(" &gt; ",'Layout Mercado Libre'!E880)-1),"")</f>
        <v>Salud y Equipamiento Médico</v>
      </c>
      <c r="D880" s="12" t="n">
        <v>434.78</v>
      </c>
      <c r="E880" s="13" t="n">
        <f aca="false">D880+Parámetros!$B$5</f>
        <v>438.78</v>
      </c>
      <c r="F880" s="3" t="n">
        <f aca="false">IF(C880="",Parámetros!$B$9,IFERROR(VLOOKUP(C880,Parámetros!$A$20:$B$23,2,FALSE()),Parámetros!$B$9))</f>
        <v>0.14</v>
      </c>
      <c r="G880" s="13" t="n">
        <f aca="false">ROUNDUP((E880+Parámetros!$C$13)/(1-F880),0)</f>
        <v>540</v>
      </c>
      <c r="H880" s="13" t="n">
        <f aca="false">ROUNDUP((E880+Parámetros!$C$14)/(1-F880),0)</f>
        <v>546</v>
      </c>
      <c r="I880" s="13" t="n">
        <f aca="false">ROUNDUP((E880+Parámetros!$C$15)/(1-F880),0)</f>
        <v>554</v>
      </c>
      <c r="J880" s="13" t="n">
        <f aca="false">MAX(ROUNDUP((E880+Parámetros!$B$8)/(1-F880),0),Parámetros!$B$7)</f>
        <v>511</v>
      </c>
      <c r="K880" s="13" t="n">
        <f aca="false">IF(G880&lt;Parámetros!$B$13,G880,IF(H880&lt;Parámetros!$B$14,H880,IF(I880&lt;Parámetros!$B$15,I880,J880)))</f>
        <v>511</v>
      </c>
      <c r="L880" s="12"/>
      <c r="M880" s="12"/>
      <c r="N880" s="13" t="n">
        <f aca="false">IF(AND(ISNUMBER(M880),M880-Parámetros!$B$6&gt;=K880),M880-Parámetros!$B$6,K880)</f>
        <v>511</v>
      </c>
      <c r="O880" s="3" t="str">
        <f aca="false">IF(ISNUMBER(M880),N880/M880-1,"")</f>
        <v/>
      </c>
      <c r="P880" s="13" t="n">
        <f aca="false">VLOOKUP(N880,Parámetros!$A$13:$C$16,3,TRUE())</f>
        <v>0</v>
      </c>
      <c r="Q880" s="13" t="n">
        <f aca="false">IF(N880&gt;=Parámetros!$B$7,Parámetros!$B$8,0)</f>
        <v>0</v>
      </c>
      <c r="R880" s="13" t="n">
        <f aca="false">N880*(1-F880)-P880-Q880</f>
        <v>439.46</v>
      </c>
      <c r="S880" s="13" t="n">
        <f aca="false">R880-E880</f>
        <v>0.680000000000007</v>
      </c>
    </row>
    <row r="881" customFormat="false" ht="15" hidden="false" customHeight="false" outlineLevel="0" collapsed="false">
      <c r="A881" s="8" t="s">
        <v>9179</v>
      </c>
      <c r="B881" s="10" t="str">
        <f aca="false">'Layout Mercado Libre'!C881</f>
        <v>Prueba de Embarazo Postinor Ultrasensible 1 Pieza</v>
      </c>
      <c r="C881" s="10" t="str">
        <f aca="false">IFERROR(LEFT('Layout Mercado Libre'!E881,FIND(" &gt; ",'Layout Mercado Libre'!E881)-1),"")</f>
        <v>Salud y Equipamiento Médico</v>
      </c>
      <c r="D881" s="12" t="n">
        <v>37.78</v>
      </c>
      <c r="E881" s="13" t="n">
        <f aca="false">D881+Parámetros!$B$5</f>
        <v>41.78</v>
      </c>
      <c r="F881" s="3" t="n">
        <f aca="false">IF(C881="",Parámetros!$B$9,IFERROR(VLOOKUP(C881,Parámetros!$A$20:$B$23,2,FALSE()),Parámetros!$B$9))</f>
        <v>0.14</v>
      </c>
      <c r="G881" s="13" t="n">
        <f aca="false">ROUNDUP((E881+Parámetros!$C$13)/(1-F881),0)</f>
        <v>78</v>
      </c>
      <c r="H881" s="13" t="n">
        <f aca="false">ROUNDUP((E881+Parámetros!$C$14)/(1-F881),0)</f>
        <v>84</v>
      </c>
      <c r="I881" s="13" t="n">
        <f aca="false">ROUNDUP((E881+Parámetros!$C$15)/(1-F881),0)</f>
        <v>92</v>
      </c>
      <c r="J881" s="13" t="n">
        <f aca="false">MAX(ROUNDUP((E881+Parámetros!$B$8)/(1-F881),0),Parámetros!$B$7)</f>
        <v>299</v>
      </c>
      <c r="K881" s="13" t="n">
        <f aca="false">IF(G881&lt;Parámetros!$B$13,G881,IF(H881&lt;Parámetros!$B$14,H881,IF(I881&lt;Parámetros!$B$15,I881,J881)))</f>
        <v>78</v>
      </c>
      <c r="L881" s="12"/>
      <c r="M881" s="12"/>
      <c r="N881" s="13" t="n">
        <f aca="false">IF(AND(ISNUMBER(M881),M881-Parámetros!$B$6&gt;=K881),M881-Parámetros!$B$6,K881)</f>
        <v>78</v>
      </c>
      <c r="O881" s="3" t="str">
        <f aca="false">IF(ISNUMBER(M881),N881/M881-1,"")</f>
        <v/>
      </c>
      <c r="P881" s="13" t="n">
        <f aca="false">VLOOKUP(N881,Parámetros!$A$13:$C$16,3,TRUE())</f>
        <v>25</v>
      </c>
      <c r="Q881" s="13" t="n">
        <f aca="false">IF(N881&gt;=Parámetros!$B$7,Parámetros!$B$8,0)</f>
        <v>0</v>
      </c>
      <c r="R881" s="13" t="n">
        <f aca="false">N881*(1-F881)-P881-Q881</f>
        <v>42.08</v>
      </c>
      <c r="S881" s="13" t="n">
        <f aca="false">R881-E881</f>
        <v>0.299999999999997</v>
      </c>
    </row>
    <row r="882" customFormat="false" ht="15" hidden="false" customHeight="false" outlineLevel="0" collapsed="false">
      <c r="A882" s="8" t="s">
        <v>9191</v>
      </c>
      <c r="B882" s="10" t="str">
        <f aca="false">'Layout Mercado Libre'!C882</f>
        <v>Sophixin Ofteno Ciprofloxacino 0.3% Solución Oftálmica 5 ml</v>
      </c>
      <c r="C882" s="10" t="str">
        <f aca="false">IFERROR(LEFT('Layout Mercado Libre'!E882,FIND(" &gt; ",'Layout Mercado Libre'!E882)-1),"")</f>
        <v>Salud y Equipamiento Médico</v>
      </c>
      <c r="D882" s="12" t="n">
        <v>467.37</v>
      </c>
      <c r="E882" s="13" t="n">
        <f aca="false">D882+Parámetros!$B$5</f>
        <v>471.37</v>
      </c>
      <c r="F882" s="3" t="n">
        <f aca="false">IF(C882="",Parámetros!$B$9,IFERROR(VLOOKUP(C882,Parámetros!$A$20:$B$23,2,FALSE()),Parámetros!$B$9))</f>
        <v>0.14</v>
      </c>
      <c r="G882" s="13" t="n">
        <f aca="false">ROUNDUP((E882+Parámetros!$C$13)/(1-F882),0)</f>
        <v>578</v>
      </c>
      <c r="H882" s="13" t="n">
        <f aca="false">ROUNDUP((E882+Parámetros!$C$14)/(1-F882),0)</f>
        <v>583</v>
      </c>
      <c r="I882" s="13" t="n">
        <f aca="false">ROUNDUP((E882+Parámetros!$C$15)/(1-F882),0)</f>
        <v>592</v>
      </c>
      <c r="J882" s="13" t="n">
        <f aca="false">MAX(ROUNDUP((E882+Parámetros!$B$8)/(1-F882),0),Parámetros!$B$7)</f>
        <v>549</v>
      </c>
      <c r="K882" s="13" t="n">
        <f aca="false">IF(G882&lt;Parámetros!$B$13,G882,IF(H882&lt;Parámetros!$B$14,H882,IF(I882&lt;Parámetros!$B$15,I882,J882)))</f>
        <v>549</v>
      </c>
      <c r="L882" s="12"/>
      <c r="M882" s="12"/>
      <c r="N882" s="13" t="n">
        <f aca="false">IF(AND(ISNUMBER(M882),M882-Parámetros!$B$6&gt;=K882),M882-Parámetros!$B$6,K882)</f>
        <v>549</v>
      </c>
      <c r="O882" s="3" t="str">
        <f aca="false">IF(ISNUMBER(M882),N882/M882-1,"")</f>
        <v/>
      </c>
      <c r="P882" s="13" t="n">
        <f aca="false">VLOOKUP(N882,Parámetros!$A$13:$C$16,3,TRUE())</f>
        <v>0</v>
      </c>
      <c r="Q882" s="13" t="n">
        <f aca="false">IF(N882&gt;=Parámetros!$B$7,Parámetros!$B$8,0)</f>
        <v>0</v>
      </c>
      <c r="R882" s="13" t="n">
        <f aca="false">N882*(1-F882)-P882-Q882</f>
        <v>472.14</v>
      </c>
      <c r="S882" s="13" t="n">
        <f aca="false">R882-E882</f>
        <v>0.769999999999982</v>
      </c>
    </row>
    <row r="883" customFormat="false" ht="15" hidden="false" customHeight="false" outlineLevel="0" collapsed="false">
      <c r="A883" s="8" t="s">
        <v>9200</v>
      </c>
      <c r="B883" s="10" t="str">
        <f aca="false">'Layout Mercado Libre'!C883</f>
        <v>Cinta Transparente Nexcare Transpore 2.5 cm x 9.1 m</v>
      </c>
      <c r="C883" s="10" t="str">
        <f aca="false">IFERROR(LEFT('Layout Mercado Libre'!E883,FIND(" &gt; ",'Layout Mercado Libre'!E883)-1),"")</f>
        <v>Salud y Equipamiento Médico</v>
      </c>
      <c r="D883" s="12" t="n">
        <v>301.08</v>
      </c>
      <c r="E883" s="13" t="n">
        <f aca="false">D883+Parámetros!$B$5</f>
        <v>305.08</v>
      </c>
      <c r="F883" s="3" t="n">
        <f aca="false">IF(C883="",Parámetros!$B$9,IFERROR(VLOOKUP(C883,Parámetros!$A$20:$B$23,2,FALSE()),Parámetros!$B$9))</f>
        <v>0.14</v>
      </c>
      <c r="G883" s="13" t="n">
        <f aca="false">ROUNDUP((E883+Parámetros!$C$13)/(1-F883),0)</f>
        <v>384</v>
      </c>
      <c r="H883" s="13" t="n">
        <f aca="false">ROUNDUP((E883+Parámetros!$C$14)/(1-F883),0)</f>
        <v>390</v>
      </c>
      <c r="I883" s="13" t="n">
        <f aca="false">ROUNDUP((E883+Parámetros!$C$15)/(1-F883),0)</f>
        <v>398</v>
      </c>
      <c r="J883" s="13" t="n">
        <f aca="false">MAX(ROUNDUP((E883+Parámetros!$B$8)/(1-F883),0),Parámetros!$B$7)</f>
        <v>355</v>
      </c>
      <c r="K883" s="13" t="n">
        <f aca="false">IF(G883&lt;Parámetros!$B$13,G883,IF(H883&lt;Parámetros!$B$14,H883,IF(I883&lt;Parámetros!$B$15,I883,J883)))</f>
        <v>355</v>
      </c>
      <c r="L883" s="12"/>
      <c r="M883" s="12"/>
      <c r="N883" s="13" t="n">
        <f aca="false">IF(AND(ISNUMBER(M883),M883-Parámetros!$B$6&gt;=K883),M883-Parámetros!$B$6,K883)</f>
        <v>355</v>
      </c>
      <c r="O883" s="3" t="str">
        <f aca="false">IF(ISNUMBER(M883),N883/M883-1,"")</f>
        <v/>
      </c>
      <c r="P883" s="13" t="n">
        <f aca="false">VLOOKUP(N883,Parámetros!$A$13:$C$16,3,TRUE())</f>
        <v>0</v>
      </c>
      <c r="Q883" s="13" t="n">
        <f aca="false">IF(N883&gt;=Parámetros!$B$7,Parámetros!$B$8,0)</f>
        <v>0</v>
      </c>
      <c r="R883" s="13" t="n">
        <f aca="false">N883*(1-F883)-P883-Q883</f>
        <v>305.3</v>
      </c>
      <c r="S883" s="13" t="n">
        <f aca="false">R883-E883</f>
        <v>0.220000000000027</v>
      </c>
    </row>
    <row r="884" customFormat="false" ht="15" hidden="false" customHeight="false" outlineLevel="0" collapsed="false">
      <c r="A884" s="8" t="s">
        <v>9207</v>
      </c>
      <c r="B884" s="10" t="str">
        <f aca="false">'Layout Mercado Libre'!C884</f>
        <v>Next-FWD Antiviral 375/50/3 mg 24 Tabletas</v>
      </c>
      <c r="C884" s="10" t="str">
        <f aca="false">IFERROR(LEFT('Layout Mercado Libre'!E884,FIND(" &gt; ",'Layout Mercado Libre'!E884)-1),"")</f>
        <v>Salud y Equipamiento Médico</v>
      </c>
      <c r="D884" s="12" t="n">
        <v>99.71</v>
      </c>
      <c r="E884" s="13" t="n">
        <f aca="false">D884+Parámetros!$B$5</f>
        <v>103.71</v>
      </c>
      <c r="F884" s="3" t="n">
        <f aca="false">IF(C884="",Parámetros!$B$9,IFERROR(VLOOKUP(C884,Parámetros!$A$20:$B$23,2,FALSE()),Parámetros!$B$9))</f>
        <v>0.14</v>
      </c>
      <c r="G884" s="13" t="n">
        <f aca="false">ROUNDUP((E884+Parámetros!$C$13)/(1-F884),0)</f>
        <v>150</v>
      </c>
      <c r="H884" s="13" t="n">
        <f aca="false">ROUNDUP((E884+Parámetros!$C$14)/(1-F884),0)</f>
        <v>156</v>
      </c>
      <c r="I884" s="13" t="n">
        <f aca="false">ROUNDUP((E884+Parámetros!$C$15)/(1-F884),0)</f>
        <v>164</v>
      </c>
      <c r="J884" s="13" t="n">
        <f aca="false">MAX(ROUNDUP((E884+Parámetros!$B$8)/(1-F884),0),Parámetros!$B$7)</f>
        <v>299</v>
      </c>
      <c r="K884" s="13" t="n">
        <f aca="false">IF(G884&lt;Parámetros!$B$13,G884,IF(H884&lt;Parámetros!$B$14,H884,IF(I884&lt;Parámetros!$B$15,I884,J884)))</f>
        <v>164</v>
      </c>
      <c r="L884" s="12"/>
      <c r="M884" s="12"/>
      <c r="N884" s="13" t="n">
        <f aca="false">IF(AND(ISNUMBER(M884),M884-Parámetros!$B$6&gt;=K884),M884-Parámetros!$B$6,K884)</f>
        <v>164</v>
      </c>
      <c r="O884" s="3" t="str">
        <f aca="false">IF(ISNUMBER(M884),N884/M884-1,"")</f>
        <v/>
      </c>
      <c r="P884" s="13" t="n">
        <f aca="false">VLOOKUP(N884,Parámetros!$A$13:$C$16,3,TRUE())</f>
        <v>37</v>
      </c>
      <c r="Q884" s="13" t="n">
        <f aca="false">IF(N884&gt;=Parámetros!$B$7,Parámetros!$B$8,0)</f>
        <v>0</v>
      </c>
      <c r="R884" s="13" t="n">
        <f aca="false">N884*(1-F884)-P884-Q884</f>
        <v>104.04</v>
      </c>
      <c r="S884" s="13" t="n">
        <f aca="false">R884-E884</f>
        <v>0.329999999999998</v>
      </c>
    </row>
    <row r="885" customFormat="false" ht="15" hidden="false" customHeight="false" outlineLevel="0" collapsed="false">
      <c r="A885" s="8" t="s">
        <v>9219</v>
      </c>
      <c r="B885" s="10" t="str">
        <f aca="false">'Layout Mercado Libre'!C885</f>
        <v>Oxímetro de Pulso para Dedo Homecare JPD-500E Pantalla LED</v>
      </c>
      <c r="C885" s="10" t="str">
        <f aca="false">IFERROR(LEFT('Layout Mercado Libre'!E885,FIND(" &gt; ",'Layout Mercado Libre'!E885)-1),"")</f>
        <v>Salud y Equipamiento Médico</v>
      </c>
      <c r="D885" s="12" t="n">
        <v>216.67</v>
      </c>
      <c r="E885" s="13" t="n">
        <f aca="false">D885+Parámetros!$B$5</f>
        <v>220.67</v>
      </c>
      <c r="F885" s="3" t="n">
        <f aca="false">IF(C885="",Parámetros!$B$9,IFERROR(VLOOKUP(C885,Parámetros!$A$20:$B$23,2,FALSE()),Parámetros!$B$9))</f>
        <v>0.14</v>
      </c>
      <c r="G885" s="13" t="n">
        <f aca="false">ROUNDUP((E885+Parámetros!$C$13)/(1-F885),0)</f>
        <v>286</v>
      </c>
      <c r="H885" s="13" t="n">
        <f aca="false">ROUNDUP((E885+Parámetros!$C$14)/(1-F885),0)</f>
        <v>292</v>
      </c>
      <c r="I885" s="13" t="n">
        <f aca="false">ROUNDUP((E885+Parámetros!$C$15)/(1-F885),0)</f>
        <v>300</v>
      </c>
      <c r="J885" s="13" t="n">
        <f aca="false">MAX(ROUNDUP((E885+Parámetros!$B$8)/(1-F885),0),Parámetros!$B$7)</f>
        <v>299</v>
      </c>
      <c r="K885" s="13" t="n">
        <f aca="false">IF(G885&lt;Parámetros!$B$13,G885,IF(H885&lt;Parámetros!$B$14,H885,IF(I885&lt;Parámetros!$B$15,I885,J885)))</f>
        <v>299</v>
      </c>
      <c r="L885" s="12"/>
      <c r="M885" s="12"/>
      <c r="N885" s="13" t="n">
        <f aca="false">IF(AND(ISNUMBER(M885),M885-Parámetros!$B$6&gt;=K885),M885-Parámetros!$B$6,K885)</f>
        <v>299</v>
      </c>
      <c r="O885" s="3" t="str">
        <f aca="false">IF(ISNUMBER(M885),N885/M885-1,"")</f>
        <v/>
      </c>
      <c r="P885" s="13" t="n">
        <f aca="false">VLOOKUP(N885,Parámetros!$A$13:$C$16,3,TRUE())</f>
        <v>0</v>
      </c>
      <c r="Q885" s="13" t="n">
        <f aca="false">IF(N885&gt;=Parámetros!$B$7,Parámetros!$B$8,0)</f>
        <v>0</v>
      </c>
      <c r="R885" s="13" t="n">
        <f aca="false">N885*(1-F885)-P885-Q885</f>
        <v>257.14</v>
      </c>
      <c r="S885" s="13" t="n">
        <f aca="false">R885-E885</f>
        <v>36.47</v>
      </c>
    </row>
    <row r="886" customFormat="false" ht="15" hidden="false" customHeight="false" outlineLevel="0" collapsed="false">
      <c r="A886" s="8" t="s">
        <v>9231</v>
      </c>
      <c r="B886" s="10" t="str">
        <f aca="false">'Layout Mercado Libre'!C886</f>
        <v>Italdermol Gasas con Crema 150 mg/g 3 Piezas</v>
      </c>
      <c r="C886" s="10" t="str">
        <f aca="false">IFERROR(LEFT('Layout Mercado Libre'!E886,FIND(" &gt; ",'Layout Mercado Libre'!E886)-1),"")</f>
        <v>Salud y Equipamiento Médico</v>
      </c>
      <c r="D886" s="12" t="n">
        <v>272.45</v>
      </c>
      <c r="E886" s="13" t="n">
        <f aca="false">D886+Parámetros!$B$5</f>
        <v>276.45</v>
      </c>
      <c r="F886" s="3" t="n">
        <f aca="false">IF(C886="",Parámetros!$B$9,IFERROR(VLOOKUP(C886,Parámetros!$A$20:$B$23,2,FALSE()),Parámetros!$B$9))</f>
        <v>0.14</v>
      </c>
      <c r="G886" s="13" t="n">
        <f aca="false">ROUNDUP((E886+Parámetros!$C$13)/(1-F886),0)</f>
        <v>351</v>
      </c>
      <c r="H886" s="13" t="n">
        <f aca="false">ROUNDUP((E886+Parámetros!$C$14)/(1-F886),0)</f>
        <v>357</v>
      </c>
      <c r="I886" s="13" t="n">
        <f aca="false">ROUNDUP((E886+Parámetros!$C$15)/(1-F886),0)</f>
        <v>365</v>
      </c>
      <c r="J886" s="13" t="n">
        <f aca="false">MAX(ROUNDUP((E886+Parámetros!$B$8)/(1-F886),0),Parámetros!$B$7)</f>
        <v>322</v>
      </c>
      <c r="K886" s="13" t="n">
        <f aca="false">IF(G886&lt;Parámetros!$B$13,G886,IF(H886&lt;Parámetros!$B$14,H886,IF(I886&lt;Parámetros!$B$15,I886,J886)))</f>
        <v>322</v>
      </c>
      <c r="L886" s="12"/>
      <c r="M886" s="12"/>
      <c r="N886" s="13" t="n">
        <f aca="false">IF(AND(ISNUMBER(M886),M886-Parámetros!$B$6&gt;=K886),M886-Parámetros!$B$6,K886)</f>
        <v>322</v>
      </c>
      <c r="O886" s="3" t="str">
        <f aca="false">IF(ISNUMBER(M886),N886/M886-1,"")</f>
        <v/>
      </c>
      <c r="P886" s="13" t="n">
        <f aca="false">VLOOKUP(N886,Parámetros!$A$13:$C$16,3,TRUE())</f>
        <v>0</v>
      </c>
      <c r="Q886" s="13" t="n">
        <f aca="false">IF(N886&gt;=Parámetros!$B$7,Parámetros!$B$8,0)</f>
        <v>0</v>
      </c>
      <c r="R886" s="13" t="n">
        <f aca="false">N886*(1-F886)-P886-Q886</f>
        <v>276.92</v>
      </c>
      <c r="S886" s="13" t="n">
        <f aca="false">R886-E886</f>
        <v>0.470000000000027</v>
      </c>
    </row>
    <row r="887" customFormat="false" ht="15" hidden="false" customHeight="false" outlineLevel="0" collapsed="false">
      <c r="A887" s="8" t="s">
        <v>9240</v>
      </c>
      <c r="B887" s="10" t="str">
        <f aca="false">'Layout Mercado Libre'!C887</f>
        <v>Alin Oftálmico Dexametasona Neomicina Gotas 5 ml</v>
      </c>
      <c r="C887" s="10" t="str">
        <f aca="false">IFERROR(LEFT('Layout Mercado Libre'!E887,FIND(" &gt; ",'Layout Mercado Libre'!E887)-1),"")</f>
        <v>Salud y Equipamiento Médico</v>
      </c>
      <c r="D887" s="12" t="n">
        <v>83.62</v>
      </c>
      <c r="E887" s="13" t="n">
        <f aca="false">D887+Parámetros!$B$5</f>
        <v>87.62</v>
      </c>
      <c r="F887" s="3" t="n">
        <f aca="false">IF(C887="",Parámetros!$B$9,IFERROR(VLOOKUP(C887,Parámetros!$A$20:$B$23,2,FALSE()),Parámetros!$B$9))</f>
        <v>0.14</v>
      </c>
      <c r="G887" s="13" t="n">
        <f aca="false">ROUNDUP((E887+Parámetros!$C$13)/(1-F887),0)</f>
        <v>131</v>
      </c>
      <c r="H887" s="13" t="n">
        <f aca="false">ROUNDUP((E887+Parámetros!$C$14)/(1-F887),0)</f>
        <v>137</v>
      </c>
      <c r="I887" s="13" t="n">
        <f aca="false">ROUNDUP((E887+Parámetros!$C$15)/(1-F887),0)</f>
        <v>145</v>
      </c>
      <c r="J887" s="13" t="n">
        <f aca="false">MAX(ROUNDUP((E887+Parámetros!$B$8)/(1-F887),0),Parámetros!$B$7)</f>
        <v>299</v>
      </c>
      <c r="K887" s="13" t="n">
        <f aca="false">IF(G887&lt;Parámetros!$B$13,G887,IF(H887&lt;Parámetros!$B$14,H887,IF(I887&lt;Parámetros!$B$15,I887,J887)))</f>
        <v>137</v>
      </c>
      <c r="L887" s="12"/>
      <c r="M887" s="12"/>
      <c r="N887" s="13" t="n">
        <f aca="false">IF(AND(ISNUMBER(M887),M887-Parámetros!$B$6&gt;=K887),M887-Parámetros!$B$6,K887)</f>
        <v>137</v>
      </c>
      <c r="O887" s="3" t="str">
        <f aca="false">IF(ISNUMBER(M887),N887/M887-1,"")</f>
        <v/>
      </c>
      <c r="P887" s="13" t="n">
        <f aca="false">VLOOKUP(N887,Parámetros!$A$13:$C$16,3,TRUE())</f>
        <v>30</v>
      </c>
      <c r="Q887" s="13" t="n">
        <f aca="false">IF(N887&gt;=Parámetros!$B$7,Parámetros!$B$8,0)</f>
        <v>0</v>
      </c>
      <c r="R887" s="13" t="n">
        <f aca="false">N887*(1-F887)-P887-Q887</f>
        <v>87.82</v>
      </c>
      <c r="S887" s="13" t="n">
        <f aca="false">R887-E887</f>
        <v>0.199999999999989</v>
      </c>
    </row>
    <row r="888" customFormat="false" ht="15" hidden="false" customHeight="false" outlineLevel="0" collapsed="false">
      <c r="A888" s="8" t="s">
        <v>9249</v>
      </c>
      <c r="B888" s="10" t="str">
        <f aca="false">'Layout Mercado Libre'!C888</f>
        <v>Desodorante Lady Speed Stick Powder Fresh Barra 45 g</v>
      </c>
      <c r="C888" s="10" t="str">
        <f aca="false">IFERROR(LEFT('Layout Mercado Libre'!E888,FIND(" &gt; ",'Layout Mercado Libre'!E888)-1),"")</f>
        <v>Belleza y Cuidado Personal</v>
      </c>
      <c r="D888" s="12" t="n">
        <v>43.24</v>
      </c>
      <c r="E888" s="13" t="n">
        <f aca="false">D888+Parámetros!$B$5</f>
        <v>47.24</v>
      </c>
      <c r="F888" s="3" t="n">
        <f aca="false">IF(C888="",Parámetros!$B$9,IFERROR(VLOOKUP(C888,Parámetros!$A$20:$B$23,2,FALSE()),Parámetros!$B$9))</f>
        <v>0.14</v>
      </c>
      <c r="G888" s="13" t="n">
        <f aca="false">ROUNDUP((E888+Parámetros!$C$13)/(1-F888),0)</f>
        <v>84</v>
      </c>
      <c r="H888" s="13" t="n">
        <f aca="false">ROUNDUP((E888+Parámetros!$C$14)/(1-F888),0)</f>
        <v>90</v>
      </c>
      <c r="I888" s="13" t="n">
        <f aca="false">ROUNDUP((E888+Parámetros!$C$15)/(1-F888),0)</f>
        <v>98</v>
      </c>
      <c r="J888" s="13" t="n">
        <f aca="false">MAX(ROUNDUP((E888+Parámetros!$B$8)/(1-F888),0),Parámetros!$B$7)</f>
        <v>299</v>
      </c>
      <c r="K888" s="13" t="n">
        <f aca="false">IF(G888&lt;Parámetros!$B$13,G888,IF(H888&lt;Parámetros!$B$14,H888,IF(I888&lt;Parámetros!$B$15,I888,J888)))</f>
        <v>84</v>
      </c>
      <c r="L888" s="12"/>
      <c r="M888" s="12"/>
      <c r="N888" s="13" t="n">
        <f aca="false">IF(AND(ISNUMBER(M888),M888-Parámetros!$B$6&gt;=K888),M888-Parámetros!$B$6,K888)</f>
        <v>84</v>
      </c>
      <c r="O888" s="3" t="str">
        <f aca="false">IF(ISNUMBER(M888),N888/M888-1,"")</f>
        <v/>
      </c>
      <c r="P888" s="13" t="n">
        <f aca="false">VLOOKUP(N888,Parámetros!$A$13:$C$16,3,TRUE())</f>
        <v>25</v>
      </c>
      <c r="Q888" s="13" t="n">
        <f aca="false">IF(N888&gt;=Parámetros!$B$7,Parámetros!$B$8,0)</f>
        <v>0</v>
      </c>
      <c r="R888" s="13" t="n">
        <f aca="false">N888*(1-F888)-P888-Q888</f>
        <v>47.24</v>
      </c>
      <c r="S888" s="13" t="n">
        <f aca="false">R888-E888</f>
        <v>0</v>
      </c>
    </row>
    <row r="889" customFormat="false" ht="15" hidden="false" customHeight="false" outlineLevel="0" collapsed="false">
      <c r="A889" s="8" t="s">
        <v>9257</v>
      </c>
      <c r="B889" s="10" t="str">
        <f aca="false">'Layout Mercado Libre'!C889</f>
        <v>Oleoderm Plus Crema con Protección Solar FPS 15 225 ml</v>
      </c>
      <c r="C889" s="10" t="str">
        <f aca="false">IFERROR(LEFT('Layout Mercado Libre'!E889,FIND(" &gt; ",'Layout Mercado Libre'!E889)-1),"")</f>
        <v>Salud y Equipamiento Médico</v>
      </c>
      <c r="D889" s="12" t="n">
        <v>205.21</v>
      </c>
      <c r="E889" s="13" t="n">
        <f aca="false">D889+Parámetros!$B$5</f>
        <v>209.21</v>
      </c>
      <c r="F889" s="3" t="n">
        <f aca="false">IF(C889="",Parámetros!$B$9,IFERROR(VLOOKUP(C889,Parámetros!$A$20:$B$23,2,FALSE()),Parámetros!$B$9))</f>
        <v>0.14</v>
      </c>
      <c r="G889" s="13" t="n">
        <f aca="false">ROUNDUP((E889+Parámetros!$C$13)/(1-F889),0)</f>
        <v>273</v>
      </c>
      <c r="H889" s="13" t="n">
        <f aca="false">ROUNDUP((E889+Parámetros!$C$14)/(1-F889),0)</f>
        <v>279</v>
      </c>
      <c r="I889" s="13" t="n">
        <f aca="false">ROUNDUP((E889+Parámetros!$C$15)/(1-F889),0)</f>
        <v>287</v>
      </c>
      <c r="J889" s="13" t="n">
        <f aca="false">MAX(ROUNDUP((E889+Parámetros!$B$8)/(1-F889),0),Parámetros!$B$7)</f>
        <v>299</v>
      </c>
      <c r="K889" s="13" t="n">
        <f aca="false">IF(G889&lt;Parámetros!$B$13,G889,IF(H889&lt;Parámetros!$B$14,H889,IF(I889&lt;Parámetros!$B$15,I889,J889)))</f>
        <v>287</v>
      </c>
      <c r="L889" s="12"/>
      <c r="M889" s="12"/>
      <c r="N889" s="13" t="n">
        <f aca="false">IF(AND(ISNUMBER(M889),M889-Parámetros!$B$6&gt;=K889),M889-Parámetros!$B$6,K889)</f>
        <v>287</v>
      </c>
      <c r="O889" s="3" t="str">
        <f aca="false">IF(ISNUMBER(M889),N889/M889-1,"")</f>
        <v/>
      </c>
      <c r="P889" s="13" t="n">
        <f aca="false">VLOOKUP(N889,Parámetros!$A$13:$C$16,3,TRUE())</f>
        <v>37</v>
      </c>
      <c r="Q889" s="13" t="n">
        <f aca="false">IF(N889&gt;=Parámetros!$B$7,Parámetros!$B$8,0)</f>
        <v>0</v>
      </c>
      <c r="R889" s="13" t="n">
        <f aca="false">N889*(1-F889)-P889-Q889</f>
        <v>209.82</v>
      </c>
      <c r="S889" s="13" t="n">
        <f aca="false">R889-E889</f>
        <v>0.609999999999985</v>
      </c>
    </row>
    <row r="890" customFormat="false" ht="15" hidden="false" customHeight="false" outlineLevel="0" collapsed="false">
      <c r="A890" s="8" t="s">
        <v>9267</v>
      </c>
      <c r="B890" s="10" t="str">
        <f aca="false">'Layout Mercado Libre'!C890</f>
        <v>Aspirina Efervescente 500 mg 12 Tabletas</v>
      </c>
      <c r="C890" s="10" t="str">
        <f aca="false">IFERROR(LEFT('Layout Mercado Libre'!E890,FIND(" &gt; ",'Layout Mercado Libre'!E890)-1),"")</f>
        <v>Salud y Equipamiento Médico</v>
      </c>
      <c r="D890" s="12" t="n">
        <v>35.15</v>
      </c>
      <c r="E890" s="13" t="n">
        <f aca="false">D890+Parámetros!$B$5</f>
        <v>39.15</v>
      </c>
      <c r="F890" s="3" t="n">
        <f aca="false">IF(C890="",Parámetros!$B$9,IFERROR(VLOOKUP(C890,Parámetros!$A$20:$B$23,2,FALSE()),Parámetros!$B$9))</f>
        <v>0.14</v>
      </c>
      <c r="G890" s="13" t="n">
        <f aca="false">ROUNDUP((E890+Parámetros!$C$13)/(1-F890),0)</f>
        <v>75</v>
      </c>
      <c r="H890" s="13" t="n">
        <f aca="false">ROUNDUP((E890+Parámetros!$C$14)/(1-F890),0)</f>
        <v>81</v>
      </c>
      <c r="I890" s="13" t="n">
        <f aca="false">ROUNDUP((E890+Parámetros!$C$15)/(1-F890),0)</f>
        <v>89</v>
      </c>
      <c r="J890" s="13" t="n">
        <f aca="false">MAX(ROUNDUP((E890+Parámetros!$B$8)/(1-F890),0),Parámetros!$B$7)</f>
        <v>299</v>
      </c>
      <c r="K890" s="13" t="n">
        <f aca="false">IF(G890&lt;Parámetros!$B$13,G890,IF(H890&lt;Parámetros!$B$14,H890,IF(I890&lt;Parámetros!$B$15,I890,J890)))</f>
        <v>75</v>
      </c>
      <c r="L890" s="12"/>
      <c r="M890" s="12"/>
      <c r="N890" s="13" t="n">
        <f aca="false">IF(AND(ISNUMBER(M890),M890-Parámetros!$B$6&gt;=K890),M890-Parámetros!$B$6,K890)</f>
        <v>75</v>
      </c>
      <c r="O890" s="3" t="str">
        <f aca="false">IF(ISNUMBER(M890),N890/M890-1,"")</f>
        <v/>
      </c>
      <c r="P890" s="13" t="n">
        <f aca="false">VLOOKUP(N890,Parámetros!$A$13:$C$16,3,TRUE())</f>
        <v>25</v>
      </c>
      <c r="Q890" s="13" t="n">
        <f aca="false">IF(N890&gt;=Parámetros!$B$7,Parámetros!$B$8,0)</f>
        <v>0</v>
      </c>
      <c r="R890" s="13" t="n">
        <f aca="false">N890*(1-F890)-P890-Q890</f>
        <v>39.5</v>
      </c>
      <c r="S890" s="13" t="n">
        <f aca="false">R890-E890</f>
        <v>0.350000000000001</v>
      </c>
    </row>
    <row r="891" customFormat="false" ht="15" hidden="false" customHeight="false" outlineLevel="0" collapsed="false">
      <c r="A891" s="8" t="s">
        <v>9273</v>
      </c>
      <c r="B891" s="10" t="str">
        <f aca="false">'Layout Mercado Libre'!C891</f>
        <v>Graneodin F Flurbiprofeno 8.75 mg Miel-Limón 24 Pastillas</v>
      </c>
      <c r="C891" s="10" t="str">
        <f aca="false">IFERROR(LEFT('Layout Mercado Libre'!E891,FIND(" &gt; ",'Layout Mercado Libre'!E891)-1),"")</f>
        <v>Salud y Equipamiento Médico</v>
      </c>
      <c r="D891" s="12" t="n">
        <v>159.62</v>
      </c>
      <c r="E891" s="13" t="n">
        <f aca="false">D891+Parámetros!$B$5</f>
        <v>163.62</v>
      </c>
      <c r="F891" s="3" t="n">
        <f aca="false">IF(C891="",Parámetros!$B$9,IFERROR(VLOOKUP(C891,Parámetros!$A$20:$B$23,2,FALSE()),Parámetros!$B$9))</f>
        <v>0.14</v>
      </c>
      <c r="G891" s="13" t="n">
        <f aca="false">ROUNDUP((E891+Parámetros!$C$13)/(1-F891),0)</f>
        <v>220</v>
      </c>
      <c r="H891" s="13" t="n">
        <f aca="false">ROUNDUP((E891+Parámetros!$C$14)/(1-F891),0)</f>
        <v>226</v>
      </c>
      <c r="I891" s="13" t="n">
        <f aca="false">ROUNDUP((E891+Parámetros!$C$15)/(1-F891),0)</f>
        <v>234</v>
      </c>
      <c r="J891" s="13" t="n">
        <f aca="false">MAX(ROUNDUP((E891+Parámetros!$B$8)/(1-F891),0),Parámetros!$B$7)</f>
        <v>299</v>
      </c>
      <c r="K891" s="13" t="n">
        <f aca="false">IF(G891&lt;Parámetros!$B$13,G891,IF(H891&lt;Parámetros!$B$14,H891,IF(I891&lt;Parámetros!$B$15,I891,J891)))</f>
        <v>234</v>
      </c>
      <c r="L891" s="12"/>
      <c r="M891" s="12"/>
      <c r="N891" s="13" t="n">
        <f aca="false">IF(AND(ISNUMBER(M891),M891-Parámetros!$B$6&gt;=K891),M891-Parámetros!$B$6,K891)</f>
        <v>234</v>
      </c>
      <c r="O891" s="3" t="str">
        <f aca="false">IF(ISNUMBER(M891),N891/M891-1,"")</f>
        <v/>
      </c>
      <c r="P891" s="13" t="n">
        <f aca="false">VLOOKUP(N891,Parámetros!$A$13:$C$16,3,TRUE())</f>
        <v>37</v>
      </c>
      <c r="Q891" s="13" t="n">
        <f aca="false">IF(N891&gt;=Parámetros!$B$7,Parámetros!$B$8,0)</f>
        <v>0</v>
      </c>
      <c r="R891" s="13" t="n">
        <f aca="false">N891*(1-F891)-P891-Q891</f>
        <v>164.24</v>
      </c>
      <c r="S891" s="13" t="n">
        <f aca="false">R891-E891</f>
        <v>0.620000000000005</v>
      </c>
    </row>
    <row r="892" customFormat="false" ht="15" hidden="false" customHeight="false" outlineLevel="0" collapsed="false">
      <c r="A892" s="8" t="s">
        <v>9283</v>
      </c>
      <c r="B892" s="10" t="str">
        <f aca="false">'Layout Mercado Libre'!C892</f>
        <v>Dolo-Tiaminal Metamizol Vitaminas B1 B6 B12 24 Cápsulas</v>
      </c>
      <c r="C892" s="10" t="str">
        <f aca="false">IFERROR(LEFT('Layout Mercado Libre'!E892,FIND(" &gt; ",'Layout Mercado Libre'!E892)-1),"")</f>
        <v>Salud y Equipamiento Médico</v>
      </c>
      <c r="D892" s="12" t="n">
        <v>274.19</v>
      </c>
      <c r="E892" s="13" t="n">
        <f aca="false">D892+Parámetros!$B$5</f>
        <v>278.19</v>
      </c>
      <c r="F892" s="3" t="n">
        <f aca="false">IF(C892="",Parámetros!$B$9,IFERROR(VLOOKUP(C892,Parámetros!$A$20:$B$23,2,FALSE()),Parámetros!$B$9))</f>
        <v>0.14</v>
      </c>
      <c r="G892" s="13" t="n">
        <f aca="false">ROUNDUP((E892+Parámetros!$C$13)/(1-F892),0)</f>
        <v>353</v>
      </c>
      <c r="H892" s="13" t="n">
        <f aca="false">ROUNDUP((E892+Parámetros!$C$14)/(1-F892),0)</f>
        <v>359</v>
      </c>
      <c r="I892" s="13" t="n">
        <f aca="false">ROUNDUP((E892+Parámetros!$C$15)/(1-F892),0)</f>
        <v>367</v>
      </c>
      <c r="J892" s="13" t="n">
        <f aca="false">MAX(ROUNDUP((E892+Parámetros!$B$8)/(1-F892),0),Parámetros!$B$7)</f>
        <v>324</v>
      </c>
      <c r="K892" s="13" t="n">
        <f aca="false">IF(G892&lt;Parámetros!$B$13,G892,IF(H892&lt;Parámetros!$B$14,H892,IF(I892&lt;Parámetros!$B$15,I892,J892)))</f>
        <v>324</v>
      </c>
      <c r="L892" s="12"/>
      <c r="M892" s="12"/>
      <c r="N892" s="13" t="n">
        <f aca="false">IF(AND(ISNUMBER(M892),M892-Parámetros!$B$6&gt;=K892),M892-Parámetros!$B$6,K892)</f>
        <v>324</v>
      </c>
      <c r="O892" s="3" t="str">
        <f aca="false">IF(ISNUMBER(M892),N892/M892-1,"")</f>
        <v/>
      </c>
      <c r="P892" s="13" t="n">
        <f aca="false">VLOOKUP(N892,Parámetros!$A$13:$C$16,3,TRUE())</f>
        <v>0</v>
      </c>
      <c r="Q892" s="13" t="n">
        <f aca="false">IF(N892&gt;=Parámetros!$B$7,Parámetros!$B$8,0)</f>
        <v>0</v>
      </c>
      <c r="R892" s="13" t="n">
        <f aca="false">N892*(1-F892)-P892-Q892</f>
        <v>278.64</v>
      </c>
      <c r="S892" s="13" t="n">
        <f aca="false">R892-E892</f>
        <v>0.449999999999989</v>
      </c>
    </row>
    <row r="893" customFormat="false" ht="15" hidden="false" customHeight="false" outlineLevel="0" collapsed="false">
      <c r="A893" s="8" t="s">
        <v>9293</v>
      </c>
      <c r="B893" s="10" t="str">
        <f aca="false">'Layout Mercado Libre'!C893</f>
        <v>Fórmula Infantil Novamil Rice No Láctea 400 g</v>
      </c>
      <c r="C893" s="10" t="str">
        <f aca="false">IFERROR(LEFT('Layout Mercado Libre'!E893,FIND(" &gt; ",'Layout Mercado Libre'!E893)-1),"")</f>
        <v>Bebés</v>
      </c>
      <c r="D893" s="12" t="n">
        <v>438.43</v>
      </c>
      <c r="E893" s="13" t="n">
        <f aca="false">D893+Parámetros!$B$5</f>
        <v>442.43</v>
      </c>
      <c r="F893" s="3" t="n">
        <f aca="false">IF(C893="",Parámetros!$B$9,IFERROR(VLOOKUP(C893,Parámetros!$A$20:$B$23,2,FALSE()),Parámetros!$B$9))</f>
        <v>0.15</v>
      </c>
      <c r="G893" s="13" t="n">
        <f aca="false">ROUNDUP((E893+Parámetros!$C$13)/(1-F893),0)</f>
        <v>550</v>
      </c>
      <c r="H893" s="13" t="n">
        <f aca="false">ROUNDUP((E893+Parámetros!$C$14)/(1-F893),0)</f>
        <v>556</v>
      </c>
      <c r="I893" s="13" t="n">
        <f aca="false">ROUNDUP((E893+Parámetros!$C$15)/(1-F893),0)</f>
        <v>565</v>
      </c>
      <c r="J893" s="13" t="n">
        <f aca="false">MAX(ROUNDUP((E893+Parámetros!$B$8)/(1-F893),0),Parámetros!$B$7)</f>
        <v>521</v>
      </c>
      <c r="K893" s="13" t="n">
        <f aca="false">IF(G893&lt;Parámetros!$B$13,G893,IF(H893&lt;Parámetros!$B$14,H893,IF(I893&lt;Parámetros!$B$15,I893,J893)))</f>
        <v>521</v>
      </c>
      <c r="L893" s="12"/>
      <c r="M893" s="12"/>
      <c r="N893" s="13" t="n">
        <f aca="false">IF(AND(ISNUMBER(M893),M893-Parámetros!$B$6&gt;=K893),M893-Parámetros!$B$6,K893)</f>
        <v>521</v>
      </c>
      <c r="O893" s="3" t="str">
        <f aca="false">IF(ISNUMBER(M893),N893/M893-1,"")</f>
        <v/>
      </c>
      <c r="P893" s="13" t="n">
        <f aca="false">VLOOKUP(N893,Parámetros!$A$13:$C$16,3,TRUE())</f>
        <v>0</v>
      </c>
      <c r="Q893" s="13" t="n">
        <f aca="false">IF(N893&gt;=Parámetros!$B$7,Parámetros!$B$8,0)</f>
        <v>0</v>
      </c>
      <c r="R893" s="13" t="n">
        <f aca="false">N893*(1-F893)-P893-Q893</f>
        <v>442.85</v>
      </c>
      <c r="S893" s="13" t="n">
        <f aca="false">R893-E893</f>
        <v>0.419999999999959</v>
      </c>
    </row>
    <row r="894" customFormat="false" ht="15" hidden="false" customHeight="false" outlineLevel="0" collapsed="false">
      <c r="A894" s="8" t="s">
        <v>9302</v>
      </c>
      <c r="B894" s="10" t="str">
        <f aca="false">'Layout Mercado Libre'!C894</f>
        <v>Vick 44 Exp Jarabe Expectorante Sabor Miel 120 ml</v>
      </c>
      <c r="C894" s="10" t="str">
        <f aca="false">IFERROR(LEFT('Layout Mercado Libre'!E894,FIND(" &gt; ",'Layout Mercado Libre'!E894)-1),"")</f>
        <v>Salud y Equipamiento Médico</v>
      </c>
      <c r="D894" s="12" t="n">
        <v>133.97</v>
      </c>
      <c r="E894" s="13" t="n">
        <f aca="false">D894+Parámetros!$B$5</f>
        <v>137.97</v>
      </c>
      <c r="F894" s="3" t="n">
        <f aca="false">IF(C894="",Parámetros!$B$9,IFERROR(VLOOKUP(C894,Parámetros!$A$20:$B$23,2,FALSE()),Parámetros!$B$9))</f>
        <v>0.14</v>
      </c>
      <c r="G894" s="13" t="n">
        <f aca="false">ROUNDUP((E894+Parámetros!$C$13)/(1-F894),0)</f>
        <v>190</v>
      </c>
      <c r="H894" s="13" t="n">
        <f aca="false">ROUNDUP((E894+Parámetros!$C$14)/(1-F894),0)</f>
        <v>196</v>
      </c>
      <c r="I894" s="13" t="n">
        <f aca="false">ROUNDUP((E894+Parámetros!$C$15)/(1-F894),0)</f>
        <v>204</v>
      </c>
      <c r="J894" s="13" t="n">
        <f aca="false">MAX(ROUNDUP((E894+Parámetros!$B$8)/(1-F894),0),Parámetros!$B$7)</f>
        <v>299</v>
      </c>
      <c r="K894" s="13" t="n">
        <f aca="false">IF(G894&lt;Parámetros!$B$13,G894,IF(H894&lt;Parámetros!$B$14,H894,IF(I894&lt;Parámetros!$B$15,I894,J894)))</f>
        <v>204</v>
      </c>
      <c r="L894" s="12"/>
      <c r="M894" s="12"/>
      <c r="N894" s="13" t="n">
        <f aca="false">IF(AND(ISNUMBER(M894),M894-Parámetros!$B$6&gt;=K894),M894-Parámetros!$B$6,K894)</f>
        <v>204</v>
      </c>
      <c r="O894" s="3" t="str">
        <f aca="false">IF(ISNUMBER(M894),N894/M894-1,"")</f>
        <v/>
      </c>
      <c r="P894" s="13" t="n">
        <f aca="false">VLOOKUP(N894,Parámetros!$A$13:$C$16,3,TRUE())</f>
        <v>37</v>
      </c>
      <c r="Q894" s="13" t="n">
        <f aca="false">IF(N894&gt;=Parámetros!$B$7,Parámetros!$B$8,0)</f>
        <v>0</v>
      </c>
      <c r="R894" s="13" t="n">
        <f aca="false">N894*(1-F894)-P894-Q894</f>
        <v>138.44</v>
      </c>
      <c r="S894" s="13" t="n">
        <f aca="false">R894-E894</f>
        <v>0.469999999999999</v>
      </c>
    </row>
    <row r="895" customFormat="false" ht="15" hidden="false" customHeight="false" outlineLevel="0" collapsed="false">
      <c r="A895" s="8" t="s">
        <v>9314</v>
      </c>
      <c r="B895" s="10" t="str">
        <f aca="false">'Layout Mercado Libre'!C895</f>
        <v>Loción Limpiadora Pond's Bio-Hydratante Dual 200 ml</v>
      </c>
      <c r="C895" s="10" t="str">
        <f aca="false">IFERROR(LEFT('Layout Mercado Libre'!E895,FIND(" &gt; ",'Layout Mercado Libre'!E895)-1),"")</f>
        <v>Belleza y Cuidado Personal</v>
      </c>
      <c r="D895" s="12" t="n">
        <v>76.55</v>
      </c>
      <c r="E895" s="13" t="n">
        <f aca="false">D895+Parámetros!$B$5</f>
        <v>80.55</v>
      </c>
      <c r="F895" s="3" t="n">
        <f aca="false">IF(C895="",Parámetros!$B$9,IFERROR(VLOOKUP(C895,Parámetros!$A$20:$B$23,2,FALSE()),Parámetros!$B$9))</f>
        <v>0.14</v>
      </c>
      <c r="G895" s="13" t="n">
        <f aca="false">ROUNDUP((E895+Parámetros!$C$13)/(1-F895),0)</f>
        <v>123</v>
      </c>
      <c r="H895" s="13" t="n">
        <f aca="false">ROUNDUP((E895+Parámetros!$C$14)/(1-F895),0)</f>
        <v>129</v>
      </c>
      <c r="I895" s="13" t="n">
        <f aca="false">ROUNDUP((E895+Parámetros!$C$15)/(1-F895),0)</f>
        <v>137</v>
      </c>
      <c r="J895" s="13" t="n">
        <f aca="false">MAX(ROUNDUP((E895+Parámetros!$B$8)/(1-F895),0),Parámetros!$B$7)</f>
        <v>299</v>
      </c>
      <c r="K895" s="13" t="n">
        <f aca="false">IF(G895&lt;Parámetros!$B$13,G895,IF(H895&lt;Parámetros!$B$14,H895,IF(I895&lt;Parámetros!$B$15,I895,J895)))</f>
        <v>129</v>
      </c>
      <c r="L895" s="12"/>
      <c r="M895" s="12"/>
      <c r="N895" s="13" t="n">
        <f aca="false">IF(AND(ISNUMBER(M895),M895-Parámetros!$B$6&gt;=K895),M895-Parámetros!$B$6,K895)</f>
        <v>129</v>
      </c>
      <c r="O895" s="3" t="str">
        <f aca="false">IF(ISNUMBER(M895),N895/M895-1,"")</f>
        <v/>
      </c>
      <c r="P895" s="13" t="n">
        <f aca="false">VLOOKUP(N895,Parámetros!$A$13:$C$16,3,TRUE())</f>
        <v>30</v>
      </c>
      <c r="Q895" s="13" t="n">
        <f aca="false">IF(N895&gt;=Parámetros!$B$7,Parámetros!$B$8,0)</f>
        <v>0</v>
      </c>
      <c r="R895" s="13" t="n">
        <f aca="false">N895*(1-F895)-P895-Q895</f>
        <v>80.94</v>
      </c>
      <c r="S895" s="13" t="n">
        <f aca="false">R895-E895</f>
        <v>0.390000000000001</v>
      </c>
    </row>
    <row r="896" customFormat="false" ht="15" hidden="false" customHeight="false" outlineLevel="0" collapsed="false">
      <c r="A896" s="8" t="s">
        <v>9322</v>
      </c>
      <c r="B896" s="10" t="str">
        <f aca="false">'Layout Mercado Libre'!C896</f>
        <v>Gotinal Adulto Nafazolina 1 mg/ml Spray Nasal 15 ml</v>
      </c>
      <c r="C896" s="10" t="str">
        <f aca="false">IFERROR(LEFT('Layout Mercado Libre'!E896,FIND(" &gt; ",'Layout Mercado Libre'!E896)-1),"")</f>
        <v>Salud y Equipamiento Médico</v>
      </c>
      <c r="D896" s="12" t="n">
        <v>125.9</v>
      </c>
      <c r="E896" s="13" t="n">
        <f aca="false">D896+Parámetros!$B$5</f>
        <v>129.9</v>
      </c>
      <c r="F896" s="3" t="n">
        <f aca="false">IF(C896="",Parámetros!$B$9,IFERROR(VLOOKUP(C896,Parámetros!$A$20:$B$23,2,FALSE()),Parámetros!$B$9))</f>
        <v>0.14</v>
      </c>
      <c r="G896" s="13" t="n">
        <f aca="false">ROUNDUP((E896+Parámetros!$C$13)/(1-F896),0)</f>
        <v>181</v>
      </c>
      <c r="H896" s="13" t="n">
        <f aca="false">ROUNDUP((E896+Parámetros!$C$14)/(1-F896),0)</f>
        <v>186</v>
      </c>
      <c r="I896" s="13" t="n">
        <f aca="false">ROUNDUP((E896+Parámetros!$C$15)/(1-F896),0)</f>
        <v>195</v>
      </c>
      <c r="J896" s="13" t="n">
        <f aca="false">MAX(ROUNDUP((E896+Parámetros!$B$8)/(1-F896),0),Parámetros!$B$7)</f>
        <v>299</v>
      </c>
      <c r="K896" s="13" t="n">
        <f aca="false">IF(G896&lt;Parámetros!$B$13,G896,IF(H896&lt;Parámetros!$B$14,H896,IF(I896&lt;Parámetros!$B$15,I896,J896)))</f>
        <v>195</v>
      </c>
      <c r="L896" s="12"/>
      <c r="M896" s="12"/>
      <c r="N896" s="13" t="n">
        <f aca="false">IF(AND(ISNUMBER(M896),M896-Parámetros!$B$6&gt;=K896),M896-Parámetros!$B$6,K896)</f>
        <v>195</v>
      </c>
      <c r="O896" s="3" t="str">
        <f aca="false">IF(ISNUMBER(M896),N896/M896-1,"")</f>
        <v/>
      </c>
      <c r="P896" s="13" t="n">
        <f aca="false">VLOOKUP(N896,Parámetros!$A$13:$C$16,3,TRUE())</f>
        <v>37</v>
      </c>
      <c r="Q896" s="13" t="n">
        <f aca="false">IF(N896&gt;=Parámetros!$B$7,Parámetros!$B$8,0)</f>
        <v>0</v>
      </c>
      <c r="R896" s="13" t="n">
        <f aca="false">N896*(1-F896)-P896-Q896</f>
        <v>130.7</v>
      </c>
      <c r="S896" s="13" t="n">
        <f aca="false">R896-E896</f>
        <v>0.799999999999983</v>
      </c>
    </row>
    <row r="897" customFormat="false" ht="15" hidden="false" customHeight="false" outlineLevel="0" collapsed="false">
      <c r="A897" s="8" t="s">
        <v>9332</v>
      </c>
      <c r="B897" s="10" t="str">
        <f aca="false">'Layout Mercado Libre'!C897</f>
        <v>Toallitas Húmedas Depend sin Alcohol Extra Grandes 42 Piezas</v>
      </c>
      <c r="C897" s="10" t="str">
        <f aca="false">IFERROR(LEFT('Layout Mercado Libre'!E897,FIND(" &gt; ",'Layout Mercado Libre'!E897)-1),"")</f>
        <v>Belleza y Cuidado Personal</v>
      </c>
      <c r="D897" s="12" t="n">
        <v>36.67</v>
      </c>
      <c r="E897" s="13" t="n">
        <f aca="false">D897+Parámetros!$B$5</f>
        <v>40.67</v>
      </c>
      <c r="F897" s="3" t="n">
        <f aca="false">IF(C897="",Parámetros!$B$9,IFERROR(VLOOKUP(C897,Parámetros!$A$20:$B$23,2,FALSE()),Parámetros!$B$9))</f>
        <v>0.14</v>
      </c>
      <c r="G897" s="13" t="n">
        <f aca="false">ROUNDUP((E897+Parámetros!$C$13)/(1-F897),0)</f>
        <v>77</v>
      </c>
      <c r="H897" s="13" t="n">
        <f aca="false">ROUNDUP((E897+Parámetros!$C$14)/(1-F897),0)</f>
        <v>83</v>
      </c>
      <c r="I897" s="13" t="n">
        <f aca="false">ROUNDUP((E897+Parámetros!$C$15)/(1-F897),0)</f>
        <v>91</v>
      </c>
      <c r="J897" s="13" t="n">
        <f aca="false">MAX(ROUNDUP((E897+Parámetros!$B$8)/(1-F897),0),Parámetros!$B$7)</f>
        <v>299</v>
      </c>
      <c r="K897" s="13" t="n">
        <f aca="false">IF(G897&lt;Parámetros!$B$13,G897,IF(H897&lt;Parámetros!$B$14,H897,IF(I897&lt;Parámetros!$B$15,I897,J897)))</f>
        <v>77</v>
      </c>
      <c r="L897" s="12"/>
      <c r="M897" s="12"/>
      <c r="N897" s="13" t="n">
        <f aca="false">IF(AND(ISNUMBER(M897),M897-Parámetros!$B$6&gt;=K897),M897-Parámetros!$B$6,K897)</f>
        <v>77</v>
      </c>
      <c r="O897" s="3" t="str">
        <f aca="false">IF(ISNUMBER(M897),N897/M897-1,"")</f>
        <v/>
      </c>
      <c r="P897" s="13" t="n">
        <f aca="false">VLOOKUP(N897,Parámetros!$A$13:$C$16,3,TRUE())</f>
        <v>25</v>
      </c>
      <c r="Q897" s="13" t="n">
        <f aca="false">IF(N897&gt;=Parámetros!$B$7,Parámetros!$B$8,0)</f>
        <v>0</v>
      </c>
      <c r="R897" s="13" t="n">
        <f aca="false">N897*(1-F897)-P897-Q897</f>
        <v>41.22</v>
      </c>
      <c r="S897" s="13" t="n">
        <f aca="false">R897-E897</f>
        <v>0.549999999999997</v>
      </c>
    </row>
    <row r="898" customFormat="false" ht="15" hidden="false" customHeight="false" outlineLevel="0" collapsed="false">
      <c r="A898" s="8" t="s">
        <v>9341</v>
      </c>
      <c r="B898" s="10" t="str">
        <f aca="false">'Layout Mercado Libre'!C898</f>
        <v>Exel Meloxicam 15 mg 10 Cápsulas</v>
      </c>
      <c r="C898" s="10" t="str">
        <f aca="false">IFERROR(LEFT('Layout Mercado Libre'!E898,FIND(" &gt; ",'Layout Mercado Libre'!E898)-1),"")</f>
        <v>Salud y Equipamiento Médico</v>
      </c>
      <c r="D898" s="12" t="n">
        <v>542.9</v>
      </c>
      <c r="E898" s="13" t="n">
        <f aca="false">D898+Parámetros!$B$5</f>
        <v>546.9</v>
      </c>
      <c r="F898" s="3" t="n">
        <f aca="false">IF(C898="",Parámetros!$B$9,IFERROR(VLOOKUP(C898,Parámetros!$A$20:$B$23,2,FALSE()),Parámetros!$B$9))</f>
        <v>0.14</v>
      </c>
      <c r="G898" s="13" t="n">
        <f aca="false">ROUNDUP((E898+Parámetros!$C$13)/(1-F898),0)</f>
        <v>665</v>
      </c>
      <c r="H898" s="13" t="n">
        <f aca="false">ROUNDUP((E898+Parámetros!$C$14)/(1-F898),0)</f>
        <v>671</v>
      </c>
      <c r="I898" s="13" t="n">
        <f aca="false">ROUNDUP((E898+Parámetros!$C$15)/(1-F898),0)</f>
        <v>679</v>
      </c>
      <c r="J898" s="13" t="n">
        <f aca="false">MAX(ROUNDUP((E898+Parámetros!$B$8)/(1-F898),0),Parámetros!$B$7)</f>
        <v>636</v>
      </c>
      <c r="K898" s="13" t="n">
        <f aca="false">IF(G898&lt;Parámetros!$B$13,G898,IF(H898&lt;Parámetros!$B$14,H898,IF(I898&lt;Parámetros!$B$15,I898,J898)))</f>
        <v>636</v>
      </c>
      <c r="L898" s="12"/>
      <c r="M898" s="12"/>
      <c r="N898" s="13" t="n">
        <f aca="false">IF(AND(ISNUMBER(M898),M898-Parámetros!$B$6&gt;=K898),M898-Parámetros!$B$6,K898)</f>
        <v>636</v>
      </c>
      <c r="O898" s="3" t="str">
        <f aca="false">IF(ISNUMBER(M898),N898/M898-1,"")</f>
        <v/>
      </c>
      <c r="P898" s="13" t="n">
        <f aca="false">VLOOKUP(N898,Parámetros!$A$13:$C$16,3,TRUE())</f>
        <v>0</v>
      </c>
      <c r="Q898" s="13" t="n">
        <f aca="false">IF(N898&gt;=Parámetros!$B$7,Parámetros!$B$8,0)</f>
        <v>0</v>
      </c>
      <c r="R898" s="13" t="n">
        <f aca="false">N898*(1-F898)-P898-Q898</f>
        <v>546.96</v>
      </c>
      <c r="S898" s="13" t="n">
        <f aca="false">R898-E898</f>
        <v>0.0600000000000591</v>
      </c>
    </row>
    <row r="899" customFormat="false" ht="15" hidden="false" customHeight="false" outlineLevel="0" collapsed="false">
      <c r="A899" s="8" t="s">
        <v>9351</v>
      </c>
      <c r="B899" s="10" t="str">
        <f aca="false">'Layout Mercado Libre'!C899</f>
        <v>Gel Antibacterial Protec Lima Limón 1 l</v>
      </c>
      <c r="C899" s="10" t="str">
        <f aca="false">IFERROR(LEFT('Layout Mercado Libre'!E899,FIND(" &gt; ",'Layout Mercado Libre'!E899)-1),"")</f>
        <v>Belleza y Cuidado Personal</v>
      </c>
      <c r="D899" s="12" t="n">
        <v>69.65</v>
      </c>
      <c r="E899" s="13" t="n">
        <f aca="false">D899+Parámetros!$B$5</f>
        <v>73.65</v>
      </c>
      <c r="F899" s="3" t="n">
        <f aca="false">IF(C899="",Parámetros!$B$9,IFERROR(VLOOKUP(C899,Parámetros!$A$20:$B$23,2,FALSE()),Parámetros!$B$9))</f>
        <v>0.14</v>
      </c>
      <c r="G899" s="13" t="n">
        <f aca="false">ROUNDUP((E899+Parámetros!$C$13)/(1-F899),0)</f>
        <v>115</v>
      </c>
      <c r="H899" s="13" t="n">
        <f aca="false">ROUNDUP((E899+Parámetros!$C$14)/(1-F899),0)</f>
        <v>121</v>
      </c>
      <c r="I899" s="13" t="n">
        <f aca="false">ROUNDUP((E899+Parámetros!$C$15)/(1-F899),0)</f>
        <v>129</v>
      </c>
      <c r="J899" s="13" t="n">
        <f aca="false">MAX(ROUNDUP((E899+Parámetros!$B$8)/(1-F899),0),Parámetros!$B$7)</f>
        <v>299</v>
      </c>
      <c r="K899" s="13" t="n">
        <f aca="false">IF(G899&lt;Parámetros!$B$13,G899,IF(H899&lt;Parámetros!$B$14,H899,IF(I899&lt;Parámetros!$B$15,I899,J899)))</f>
        <v>121</v>
      </c>
      <c r="L899" s="12"/>
      <c r="M899" s="12"/>
      <c r="N899" s="13" t="n">
        <f aca="false">IF(AND(ISNUMBER(M899),M899-Parámetros!$B$6&gt;=K899),M899-Parámetros!$B$6,K899)</f>
        <v>121</v>
      </c>
      <c r="O899" s="3" t="str">
        <f aca="false">IF(ISNUMBER(M899),N899/M899-1,"")</f>
        <v/>
      </c>
      <c r="P899" s="13" t="n">
        <f aca="false">VLOOKUP(N899,Parámetros!$A$13:$C$16,3,TRUE())</f>
        <v>30</v>
      </c>
      <c r="Q899" s="13" t="n">
        <f aca="false">IF(N899&gt;=Parámetros!$B$7,Parámetros!$B$8,0)</f>
        <v>0</v>
      </c>
      <c r="R899" s="13" t="n">
        <f aca="false">N899*(1-F899)-P899-Q899</f>
        <v>74.06</v>
      </c>
      <c r="S899" s="13" t="n">
        <f aca="false">R899-E899</f>
        <v>0.409999999999997</v>
      </c>
    </row>
    <row r="900" customFormat="false" ht="15" hidden="false" customHeight="false" outlineLevel="0" collapsed="false">
      <c r="A900" s="8" t="s">
        <v>9363</v>
      </c>
      <c r="B900" s="10" t="str">
        <f aca="false">'Layout Mercado Libre'!C900</f>
        <v>Dalvear Infantil Jarabe Fresa 150 mg/80 mg 120 ml</v>
      </c>
      <c r="C900" s="10" t="str">
        <f aca="false">IFERROR(LEFT('Layout Mercado Libre'!E900,FIND(" &gt; ",'Layout Mercado Libre'!E900)-1),"")</f>
        <v>Salud y Equipamiento Médico</v>
      </c>
      <c r="D900" s="12" t="n">
        <v>142.11</v>
      </c>
      <c r="E900" s="13" t="n">
        <f aca="false">D900+Parámetros!$B$5</f>
        <v>146.11</v>
      </c>
      <c r="F900" s="3" t="n">
        <f aca="false">IF(C900="",Parámetros!$B$9,IFERROR(VLOOKUP(C900,Parámetros!$A$20:$B$23,2,FALSE()),Parámetros!$B$9))</f>
        <v>0.14</v>
      </c>
      <c r="G900" s="13" t="n">
        <f aca="false">ROUNDUP((E900+Parámetros!$C$13)/(1-F900),0)</f>
        <v>199</v>
      </c>
      <c r="H900" s="13" t="n">
        <f aca="false">ROUNDUP((E900+Parámetros!$C$14)/(1-F900),0)</f>
        <v>205</v>
      </c>
      <c r="I900" s="13" t="n">
        <f aca="false">ROUNDUP((E900+Parámetros!$C$15)/(1-F900),0)</f>
        <v>213</v>
      </c>
      <c r="J900" s="13" t="n">
        <f aca="false">MAX(ROUNDUP((E900+Parámetros!$B$8)/(1-F900),0),Parámetros!$B$7)</f>
        <v>299</v>
      </c>
      <c r="K900" s="13" t="n">
        <f aca="false">IF(G900&lt;Parámetros!$B$13,G900,IF(H900&lt;Parámetros!$B$14,H900,IF(I900&lt;Parámetros!$B$15,I900,J900)))</f>
        <v>213</v>
      </c>
      <c r="L900" s="12"/>
      <c r="M900" s="12"/>
      <c r="N900" s="13" t="n">
        <f aca="false">IF(AND(ISNUMBER(M900),M900-Parámetros!$B$6&gt;=K900),M900-Parámetros!$B$6,K900)</f>
        <v>213</v>
      </c>
      <c r="O900" s="3" t="str">
        <f aca="false">IF(ISNUMBER(M900),N900/M900-1,"")</f>
        <v/>
      </c>
      <c r="P900" s="13" t="n">
        <f aca="false">VLOOKUP(N900,Parámetros!$A$13:$C$16,3,TRUE())</f>
        <v>37</v>
      </c>
      <c r="Q900" s="13" t="n">
        <f aca="false">IF(N900&gt;=Parámetros!$B$7,Parámetros!$B$8,0)</f>
        <v>0</v>
      </c>
      <c r="R900" s="13" t="n">
        <f aca="false">N900*(1-F900)-P900-Q900</f>
        <v>146.18</v>
      </c>
      <c r="S900" s="13" t="n">
        <f aca="false">R900-E900</f>
        <v>0.0699999999999932</v>
      </c>
    </row>
    <row r="901" customFormat="false" ht="15" hidden="false" customHeight="false" outlineLevel="0" collapsed="false">
      <c r="A901" s="8" t="s">
        <v>9373</v>
      </c>
      <c r="B901" s="10" t="str">
        <f aca="false">'Layout Mercado Libre'!C901</f>
        <v>Tampones Saba V-Compact Súper con Aplicador 10 Piezas</v>
      </c>
      <c r="C901" s="10" t="str">
        <f aca="false">IFERROR(LEFT('Layout Mercado Libre'!E901,FIND(" &gt; ",'Layout Mercado Libre'!E901)-1),"")</f>
        <v>Belleza y Cuidado Personal</v>
      </c>
      <c r="D901" s="12" t="n">
        <v>38.98</v>
      </c>
      <c r="E901" s="13" t="n">
        <f aca="false">D901+Parámetros!$B$5</f>
        <v>42.98</v>
      </c>
      <c r="F901" s="3" t="n">
        <f aca="false">IF(C901="",Parámetros!$B$9,IFERROR(VLOOKUP(C901,Parámetros!$A$20:$B$23,2,FALSE()),Parámetros!$B$9))</f>
        <v>0.14</v>
      </c>
      <c r="G901" s="13" t="n">
        <f aca="false">ROUNDUP((E901+Parámetros!$C$13)/(1-F901),0)</f>
        <v>80</v>
      </c>
      <c r="H901" s="13" t="n">
        <f aca="false">ROUNDUP((E901+Parámetros!$C$14)/(1-F901),0)</f>
        <v>85</v>
      </c>
      <c r="I901" s="13" t="n">
        <f aca="false">ROUNDUP((E901+Parámetros!$C$15)/(1-F901),0)</f>
        <v>93</v>
      </c>
      <c r="J901" s="13" t="n">
        <f aca="false">MAX(ROUNDUP((E901+Parámetros!$B$8)/(1-F901),0),Parámetros!$B$7)</f>
        <v>299</v>
      </c>
      <c r="K901" s="13" t="n">
        <f aca="false">IF(G901&lt;Parámetros!$B$13,G901,IF(H901&lt;Parámetros!$B$14,H901,IF(I901&lt;Parámetros!$B$15,I901,J901)))</f>
        <v>80</v>
      </c>
      <c r="L901" s="12"/>
      <c r="M901" s="12"/>
      <c r="N901" s="13" t="n">
        <f aca="false">IF(AND(ISNUMBER(M901),M901-Parámetros!$B$6&gt;=K901),M901-Parámetros!$B$6,K901)</f>
        <v>80</v>
      </c>
      <c r="O901" s="3" t="str">
        <f aca="false">IF(ISNUMBER(M901),N901/M901-1,"")</f>
        <v/>
      </c>
      <c r="P901" s="13" t="n">
        <f aca="false">VLOOKUP(N901,Parámetros!$A$13:$C$16,3,TRUE())</f>
        <v>25</v>
      </c>
      <c r="Q901" s="13" t="n">
        <f aca="false">IF(N901&gt;=Parámetros!$B$7,Parámetros!$B$8,0)</f>
        <v>0</v>
      </c>
      <c r="R901" s="13" t="n">
        <f aca="false">N901*(1-F901)-P901-Q901</f>
        <v>43.8</v>
      </c>
      <c r="S901" s="13" t="n">
        <f aca="false">R901-E901</f>
        <v>0.82</v>
      </c>
    </row>
    <row r="902" customFormat="false" ht="15" hidden="false" customHeight="false" outlineLevel="0" collapsed="false">
      <c r="A902" s="8" t="s">
        <v>9381</v>
      </c>
      <c r="B902" s="10" t="str">
        <f aca="false">'Layout Mercado Libre'!C902</f>
        <v>Pomada para Rozaduras Capent 45 g</v>
      </c>
      <c r="C902" s="10" t="str">
        <f aca="false">IFERROR(LEFT('Layout Mercado Libre'!E902,FIND(" &gt; ",'Layout Mercado Libre'!E902)-1),"")</f>
        <v>Bebés</v>
      </c>
      <c r="D902" s="12" t="n">
        <v>69.38</v>
      </c>
      <c r="E902" s="13" t="n">
        <f aca="false">D902+Parámetros!$B$5</f>
        <v>73.38</v>
      </c>
      <c r="F902" s="3" t="n">
        <f aca="false">IF(C902="",Parámetros!$B$9,IFERROR(VLOOKUP(C902,Parámetros!$A$20:$B$23,2,FALSE()),Parámetros!$B$9))</f>
        <v>0.15</v>
      </c>
      <c r="G902" s="13" t="n">
        <f aca="false">ROUNDUP((E902+Parámetros!$C$13)/(1-F902),0)</f>
        <v>116</v>
      </c>
      <c r="H902" s="13" t="n">
        <f aca="false">ROUNDUP((E902+Parámetros!$C$14)/(1-F902),0)</f>
        <v>122</v>
      </c>
      <c r="I902" s="13" t="n">
        <f aca="false">ROUNDUP((E902+Parámetros!$C$15)/(1-F902),0)</f>
        <v>130</v>
      </c>
      <c r="J902" s="13" t="n">
        <f aca="false">MAX(ROUNDUP((E902+Parámetros!$B$8)/(1-F902),0),Parámetros!$B$7)</f>
        <v>299</v>
      </c>
      <c r="K902" s="13" t="n">
        <f aca="false">IF(G902&lt;Parámetros!$B$13,G902,IF(H902&lt;Parámetros!$B$14,H902,IF(I902&lt;Parámetros!$B$15,I902,J902)))</f>
        <v>122</v>
      </c>
      <c r="L902" s="12"/>
      <c r="M902" s="12"/>
      <c r="N902" s="13" t="n">
        <f aca="false">IF(AND(ISNUMBER(M902),M902-Parámetros!$B$6&gt;=K902),M902-Parámetros!$B$6,K902)</f>
        <v>122</v>
      </c>
      <c r="O902" s="3" t="str">
        <f aca="false">IF(ISNUMBER(M902),N902/M902-1,"")</f>
        <v/>
      </c>
      <c r="P902" s="13" t="n">
        <f aca="false">VLOOKUP(N902,Parámetros!$A$13:$C$16,3,TRUE())</f>
        <v>30</v>
      </c>
      <c r="Q902" s="13" t="n">
        <f aca="false">IF(N902&gt;=Parámetros!$B$7,Parámetros!$B$8,0)</f>
        <v>0</v>
      </c>
      <c r="R902" s="13" t="n">
        <f aca="false">N902*(1-F902)-P902-Q902</f>
        <v>73.7</v>
      </c>
      <c r="S902" s="13" t="n">
        <f aca="false">R902-E902</f>
        <v>0.320000000000007</v>
      </c>
    </row>
    <row r="903" customFormat="false" ht="15" hidden="false" customHeight="false" outlineLevel="0" collapsed="false">
      <c r="A903" s="8" t="s">
        <v>9392</v>
      </c>
      <c r="B903" s="10" t="str">
        <f aca="false">'Layout Mercado Libre'!C903</f>
        <v>Presone-1 Amlodipino 5 mg 30 Tabletas</v>
      </c>
      <c r="C903" s="10" t="str">
        <f aca="false">IFERROR(LEFT('Layout Mercado Libre'!E903,FIND(" &gt; ",'Layout Mercado Libre'!E903)-1),"")</f>
        <v>Salud y Equipamiento Médico</v>
      </c>
      <c r="D903" s="12" t="n">
        <v>375.84</v>
      </c>
      <c r="E903" s="13" t="n">
        <f aca="false">D903+Parámetros!$B$5</f>
        <v>379.84</v>
      </c>
      <c r="F903" s="3" t="n">
        <f aca="false">IF(C903="",Parámetros!$B$9,IFERROR(VLOOKUP(C903,Parámetros!$A$20:$B$23,2,FALSE()),Parámetros!$B$9))</f>
        <v>0.14</v>
      </c>
      <c r="G903" s="13" t="n">
        <f aca="false">ROUNDUP((E903+Parámetros!$C$13)/(1-F903),0)</f>
        <v>471</v>
      </c>
      <c r="H903" s="13" t="n">
        <f aca="false">ROUNDUP((E903+Parámetros!$C$14)/(1-F903),0)</f>
        <v>477</v>
      </c>
      <c r="I903" s="13" t="n">
        <f aca="false">ROUNDUP((E903+Parámetros!$C$15)/(1-F903),0)</f>
        <v>485</v>
      </c>
      <c r="J903" s="13" t="n">
        <f aca="false">MAX(ROUNDUP((E903+Parámetros!$B$8)/(1-F903),0),Parámetros!$B$7)</f>
        <v>442</v>
      </c>
      <c r="K903" s="13" t="n">
        <f aca="false">IF(G903&lt;Parámetros!$B$13,G903,IF(H903&lt;Parámetros!$B$14,H903,IF(I903&lt;Parámetros!$B$15,I903,J903)))</f>
        <v>442</v>
      </c>
      <c r="L903" s="12"/>
      <c r="M903" s="12"/>
      <c r="N903" s="13" t="n">
        <f aca="false">IF(AND(ISNUMBER(M903),M903-Parámetros!$B$6&gt;=K903),M903-Parámetros!$B$6,K903)</f>
        <v>442</v>
      </c>
      <c r="O903" s="3" t="str">
        <f aca="false">IF(ISNUMBER(M903),N903/M903-1,"")</f>
        <v/>
      </c>
      <c r="P903" s="13" t="n">
        <f aca="false">VLOOKUP(N903,Parámetros!$A$13:$C$16,3,TRUE())</f>
        <v>0</v>
      </c>
      <c r="Q903" s="13" t="n">
        <f aca="false">IF(N903&gt;=Parámetros!$B$7,Parámetros!$B$8,0)</f>
        <v>0</v>
      </c>
      <c r="R903" s="13" t="n">
        <f aca="false">N903*(1-F903)-P903-Q903</f>
        <v>380.12</v>
      </c>
      <c r="S903" s="13" t="n">
        <f aca="false">R903-E903</f>
        <v>0.28000000000003</v>
      </c>
    </row>
    <row r="904" customFormat="false" ht="15" hidden="false" customHeight="false" outlineLevel="0" collapsed="false">
      <c r="A904" s="8" t="s">
        <v>9402</v>
      </c>
      <c r="B904" s="10" t="str">
        <f aca="false">'Layout Mercado Libre'!C904</f>
        <v>Debromu Bromuro de Otilonio 40 mg 30 Tabletas</v>
      </c>
      <c r="C904" s="10" t="str">
        <f aca="false">IFERROR(LEFT('Layout Mercado Libre'!E904,FIND(" &gt; ",'Layout Mercado Libre'!E904)-1),"")</f>
        <v>Salud y Equipamiento Médico</v>
      </c>
      <c r="D904" s="12" t="n">
        <v>380</v>
      </c>
      <c r="E904" s="13" t="n">
        <f aca="false">D904+Parámetros!$B$5</f>
        <v>384</v>
      </c>
      <c r="F904" s="3" t="n">
        <f aca="false">IF(C904="",Parámetros!$B$9,IFERROR(VLOOKUP(C904,Parámetros!$A$20:$B$23,2,FALSE()),Parámetros!$B$9))</f>
        <v>0.14</v>
      </c>
      <c r="G904" s="13" t="n">
        <f aca="false">ROUNDUP((E904+Parámetros!$C$13)/(1-F904),0)</f>
        <v>476</v>
      </c>
      <c r="H904" s="13" t="n">
        <f aca="false">ROUNDUP((E904+Parámetros!$C$14)/(1-F904),0)</f>
        <v>482</v>
      </c>
      <c r="I904" s="13" t="n">
        <f aca="false">ROUNDUP((E904+Parámetros!$C$15)/(1-F904),0)</f>
        <v>490</v>
      </c>
      <c r="J904" s="13" t="n">
        <f aca="false">MAX(ROUNDUP((E904+Parámetros!$B$8)/(1-F904),0),Parámetros!$B$7)</f>
        <v>447</v>
      </c>
      <c r="K904" s="13" t="n">
        <f aca="false">IF(G904&lt;Parámetros!$B$13,G904,IF(H904&lt;Parámetros!$B$14,H904,IF(I904&lt;Parámetros!$B$15,I904,J904)))</f>
        <v>447</v>
      </c>
      <c r="L904" s="12"/>
      <c r="M904" s="12"/>
      <c r="N904" s="13" t="n">
        <f aca="false">IF(AND(ISNUMBER(M904),M904-Parámetros!$B$6&gt;=K904),M904-Parámetros!$B$6,K904)</f>
        <v>447</v>
      </c>
      <c r="O904" s="3" t="str">
        <f aca="false">IF(ISNUMBER(M904),N904/M904-1,"")</f>
        <v/>
      </c>
      <c r="P904" s="13" t="n">
        <f aca="false">VLOOKUP(N904,Parámetros!$A$13:$C$16,3,TRUE())</f>
        <v>0</v>
      </c>
      <c r="Q904" s="13" t="n">
        <f aca="false">IF(N904&gt;=Parámetros!$B$7,Parámetros!$B$8,0)</f>
        <v>0</v>
      </c>
      <c r="R904" s="13" t="n">
        <f aca="false">N904*(1-F904)-P904-Q904</f>
        <v>384.42</v>
      </c>
      <c r="S904" s="13" t="n">
        <f aca="false">R904-E904</f>
        <v>0.420000000000016</v>
      </c>
    </row>
    <row r="905" customFormat="false" ht="15" hidden="false" customHeight="false" outlineLevel="0" collapsed="false">
      <c r="A905" s="8" t="s">
        <v>9412</v>
      </c>
      <c r="B905" s="10" t="str">
        <f aca="false">'Layout Mercado Libre'!C905</f>
        <v>Desodorante en Aerosol Stefano Alpha Hombre 113 g</v>
      </c>
      <c r="C905" s="10" t="str">
        <f aca="false">IFERROR(LEFT('Layout Mercado Libre'!E905,FIND(" &gt; ",'Layout Mercado Libre'!E905)-1),"")</f>
        <v>Belleza y Cuidado Personal</v>
      </c>
      <c r="D905" s="12" t="n">
        <v>52.74</v>
      </c>
      <c r="E905" s="13" t="n">
        <f aca="false">D905+Parámetros!$B$5</f>
        <v>56.74</v>
      </c>
      <c r="F905" s="3" t="n">
        <f aca="false">IF(C905="",Parámetros!$B$9,IFERROR(VLOOKUP(C905,Parámetros!$A$20:$B$23,2,FALSE()),Parámetros!$B$9))</f>
        <v>0.14</v>
      </c>
      <c r="G905" s="13" t="n">
        <f aca="false">ROUNDUP((E905+Parámetros!$C$13)/(1-F905),0)</f>
        <v>96</v>
      </c>
      <c r="H905" s="13" t="n">
        <f aca="false">ROUNDUP((E905+Parámetros!$C$14)/(1-F905),0)</f>
        <v>101</v>
      </c>
      <c r="I905" s="13" t="n">
        <f aca="false">ROUNDUP((E905+Parámetros!$C$15)/(1-F905),0)</f>
        <v>109</v>
      </c>
      <c r="J905" s="13" t="n">
        <f aca="false">MAX(ROUNDUP((E905+Parámetros!$B$8)/(1-F905),0),Parámetros!$B$7)</f>
        <v>299</v>
      </c>
      <c r="K905" s="13" t="n">
        <f aca="false">IF(G905&lt;Parámetros!$B$13,G905,IF(H905&lt;Parámetros!$B$14,H905,IF(I905&lt;Parámetros!$B$15,I905,J905)))</f>
        <v>96</v>
      </c>
      <c r="L905" s="12"/>
      <c r="M905" s="12"/>
      <c r="N905" s="13" t="n">
        <f aca="false">IF(AND(ISNUMBER(M905),M905-Parámetros!$B$6&gt;=K905),M905-Parámetros!$B$6,K905)</f>
        <v>96</v>
      </c>
      <c r="O905" s="3" t="str">
        <f aca="false">IF(ISNUMBER(M905),N905/M905-1,"")</f>
        <v/>
      </c>
      <c r="P905" s="13" t="n">
        <f aca="false">VLOOKUP(N905,Parámetros!$A$13:$C$16,3,TRUE())</f>
        <v>25</v>
      </c>
      <c r="Q905" s="13" t="n">
        <f aca="false">IF(N905&gt;=Parámetros!$B$7,Parámetros!$B$8,0)</f>
        <v>0</v>
      </c>
      <c r="R905" s="13" t="n">
        <f aca="false">N905*(1-F905)-P905-Q905</f>
        <v>57.56</v>
      </c>
      <c r="S905" s="13" t="n">
        <f aca="false">R905-E905</f>
        <v>0.82</v>
      </c>
    </row>
    <row r="906" customFormat="false" ht="15" hidden="false" customHeight="false" outlineLevel="0" collapsed="false">
      <c r="A906" s="8" t="s">
        <v>9422</v>
      </c>
      <c r="B906" s="10" t="str">
        <f aca="false">'Layout Mercado Libre'!C906</f>
        <v>Pañales Kleen Bebé Absorsec Jumbo Etapa 5 14 Piezas</v>
      </c>
      <c r="C906" s="10" t="str">
        <f aca="false">IFERROR(LEFT('Layout Mercado Libre'!E906,FIND(" &gt; ",'Layout Mercado Libre'!E906)-1),"")</f>
        <v>Bebés</v>
      </c>
      <c r="D906" s="12" t="n">
        <v>54</v>
      </c>
      <c r="E906" s="13" t="n">
        <f aca="false">D906+Parámetros!$B$5</f>
        <v>58</v>
      </c>
      <c r="F906" s="3" t="n">
        <f aca="false">IF(C906="",Parámetros!$B$9,IFERROR(VLOOKUP(C906,Parámetros!$A$20:$B$23,2,FALSE()),Parámetros!$B$9))</f>
        <v>0.15</v>
      </c>
      <c r="G906" s="13" t="n">
        <f aca="false">ROUNDUP((E906+Parámetros!$C$13)/(1-F906),0)</f>
        <v>98</v>
      </c>
      <c r="H906" s="13" t="n">
        <f aca="false">ROUNDUP((E906+Parámetros!$C$14)/(1-F906),0)</f>
        <v>104</v>
      </c>
      <c r="I906" s="13" t="n">
        <f aca="false">ROUNDUP((E906+Parámetros!$C$15)/(1-F906),0)</f>
        <v>112</v>
      </c>
      <c r="J906" s="13" t="n">
        <f aca="false">MAX(ROUNDUP((E906+Parámetros!$B$8)/(1-F906),0),Parámetros!$B$7)</f>
        <v>299</v>
      </c>
      <c r="K906" s="13" t="n">
        <f aca="false">IF(G906&lt;Parámetros!$B$13,G906,IF(H906&lt;Parámetros!$B$14,H906,IF(I906&lt;Parámetros!$B$15,I906,J906)))</f>
        <v>98</v>
      </c>
      <c r="L906" s="12"/>
      <c r="M906" s="12"/>
      <c r="N906" s="13" t="n">
        <f aca="false">IF(AND(ISNUMBER(M906),M906-Parámetros!$B$6&gt;=K906),M906-Parámetros!$B$6,K906)</f>
        <v>98</v>
      </c>
      <c r="O906" s="3" t="str">
        <f aca="false">IF(ISNUMBER(M906),N906/M906-1,"")</f>
        <v/>
      </c>
      <c r="P906" s="13" t="n">
        <f aca="false">VLOOKUP(N906,Parámetros!$A$13:$C$16,3,TRUE())</f>
        <v>25</v>
      </c>
      <c r="Q906" s="13" t="n">
        <f aca="false">IF(N906&gt;=Parámetros!$B$7,Parámetros!$B$8,0)</f>
        <v>0</v>
      </c>
      <c r="R906" s="13" t="n">
        <f aca="false">N906*(1-F906)-P906-Q906</f>
        <v>58.3</v>
      </c>
      <c r="S906" s="13" t="n">
        <f aca="false">R906-E906</f>
        <v>0.299999999999997</v>
      </c>
    </row>
    <row r="907" customFormat="false" ht="15" hidden="false" customHeight="false" outlineLevel="0" collapsed="false">
      <c r="A907" s="8" t="s">
        <v>9431</v>
      </c>
      <c r="B907" s="10" t="str">
        <f aca="false">'Layout Mercado Libre'!C907</f>
        <v>Espuma Modeladora Herbal Essences Extra Control 200 g</v>
      </c>
      <c r="C907" s="10" t="str">
        <f aca="false">IFERROR(LEFT('Layout Mercado Libre'!E907,FIND(" &gt; ",'Layout Mercado Libre'!E907)-1),"")</f>
        <v>Belleza y Cuidado Personal</v>
      </c>
      <c r="D907" s="12" t="n">
        <v>57.76</v>
      </c>
      <c r="E907" s="13" t="n">
        <f aca="false">D907+Parámetros!$B$5</f>
        <v>61.76</v>
      </c>
      <c r="F907" s="3" t="n">
        <f aca="false">IF(C907="",Parámetros!$B$9,IFERROR(VLOOKUP(C907,Parámetros!$A$20:$B$23,2,FALSE()),Parámetros!$B$9))</f>
        <v>0.14</v>
      </c>
      <c r="G907" s="13" t="n">
        <f aca="false">ROUNDUP((E907+Parámetros!$C$13)/(1-F907),0)</f>
        <v>101</v>
      </c>
      <c r="H907" s="13" t="n">
        <f aca="false">ROUNDUP((E907+Parámetros!$C$14)/(1-F907),0)</f>
        <v>107</v>
      </c>
      <c r="I907" s="13" t="n">
        <f aca="false">ROUNDUP((E907+Parámetros!$C$15)/(1-F907),0)</f>
        <v>115</v>
      </c>
      <c r="J907" s="13" t="n">
        <f aca="false">MAX(ROUNDUP((E907+Parámetros!$B$8)/(1-F907),0),Parámetros!$B$7)</f>
        <v>299</v>
      </c>
      <c r="K907" s="13" t="n">
        <f aca="false">IF(G907&lt;Parámetros!$B$13,G907,IF(H907&lt;Parámetros!$B$14,H907,IF(I907&lt;Parámetros!$B$15,I907,J907)))</f>
        <v>107</v>
      </c>
      <c r="L907" s="12"/>
      <c r="M907" s="12"/>
      <c r="N907" s="13" t="n">
        <f aca="false">IF(AND(ISNUMBER(M907),M907-Parámetros!$B$6&gt;=K907),M907-Parámetros!$B$6,K907)</f>
        <v>107</v>
      </c>
      <c r="O907" s="3" t="str">
        <f aca="false">IF(ISNUMBER(M907),N907/M907-1,"")</f>
        <v/>
      </c>
      <c r="P907" s="13" t="n">
        <f aca="false">VLOOKUP(N907,Parámetros!$A$13:$C$16,3,TRUE())</f>
        <v>30</v>
      </c>
      <c r="Q907" s="13" t="n">
        <f aca="false">IF(N907&gt;=Parámetros!$B$7,Parámetros!$B$8,0)</f>
        <v>0</v>
      </c>
      <c r="R907" s="13" t="n">
        <f aca="false">N907*(1-F907)-P907-Q907</f>
        <v>62.02</v>
      </c>
      <c r="S907" s="13" t="n">
        <f aca="false">R907-E907</f>
        <v>0.259999999999998</v>
      </c>
    </row>
    <row r="908" customFormat="false" ht="15" hidden="false" customHeight="false" outlineLevel="0" collapsed="false">
      <c r="A908" s="8" t="s">
        <v>9440</v>
      </c>
      <c r="B908" s="10" t="str">
        <f aca="false">'Layout Mercado Libre'!C908</f>
        <v>Shampoo Caprice Control Caspa Limpieza Refrescante 200 ml</v>
      </c>
      <c r="C908" s="10" t="str">
        <f aca="false">IFERROR(LEFT('Layout Mercado Libre'!E908,FIND(" &gt; ",'Layout Mercado Libre'!E908)-1),"")</f>
        <v>Belleza y Cuidado Personal</v>
      </c>
      <c r="D908" s="12" t="n">
        <v>13.35</v>
      </c>
      <c r="E908" s="13" t="n">
        <f aca="false">D908+Parámetros!$B$5</f>
        <v>17.35</v>
      </c>
      <c r="F908" s="3" t="n">
        <f aca="false">IF(C908="",Parámetros!$B$9,IFERROR(VLOOKUP(C908,Parámetros!$A$20:$B$23,2,FALSE()),Parámetros!$B$9))</f>
        <v>0.14</v>
      </c>
      <c r="G908" s="13" t="n">
        <f aca="false">ROUNDUP((E908+Parámetros!$C$13)/(1-F908),0)</f>
        <v>50</v>
      </c>
      <c r="H908" s="13" t="n">
        <f aca="false">ROUNDUP((E908+Parámetros!$C$14)/(1-F908),0)</f>
        <v>56</v>
      </c>
      <c r="I908" s="13" t="n">
        <f aca="false">ROUNDUP((E908+Parámetros!$C$15)/(1-F908),0)</f>
        <v>64</v>
      </c>
      <c r="J908" s="13" t="n">
        <f aca="false">MAX(ROUNDUP((E908+Parámetros!$B$8)/(1-F908),0),Parámetros!$B$7)</f>
        <v>299</v>
      </c>
      <c r="K908" s="13" t="n">
        <f aca="false">IF(G908&lt;Parámetros!$B$13,G908,IF(H908&lt;Parámetros!$B$14,H908,IF(I908&lt;Parámetros!$B$15,I908,J908)))</f>
        <v>50</v>
      </c>
      <c r="L908" s="12"/>
      <c r="M908" s="12"/>
      <c r="N908" s="13" t="n">
        <f aca="false">IF(AND(ISNUMBER(M908),M908-Parámetros!$B$6&gt;=K908),M908-Parámetros!$B$6,K908)</f>
        <v>50</v>
      </c>
      <c r="O908" s="3" t="str">
        <f aca="false">IF(ISNUMBER(M908),N908/M908-1,"")</f>
        <v/>
      </c>
      <c r="P908" s="13" t="n">
        <f aca="false">VLOOKUP(N908,Parámetros!$A$13:$C$16,3,TRUE())</f>
        <v>25</v>
      </c>
      <c r="Q908" s="13" t="n">
        <f aca="false">IF(N908&gt;=Parámetros!$B$7,Parámetros!$B$8,0)</f>
        <v>0</v>
      </c>
      <c r="R908" s="13" t="n">
        <f aca="false">N908*(1-F908)-P908-Q908</f>
        <v>18</v>
      </c>
      <c r="S908" s="13" t="n">
        <f aca="false">R908-E908</f>
        <v>0.649999999999999</v>
      </c>
    </row>
    <row r="909" customFormat="false" ht="15" hidden="false" customHeight="false" outlineLevel="0" collapsed="false">
      <c r="A909" s="8" t="s">
        <v>9449</v>
      </c>
      <c r="B909" s="10" t="str">
        <f aca="false">'Layout Mercado Libre'!C909</f>
        <v>Desodorante Old Spice Mar Profundo en Aerosol 150 ml</v>
      </c>
      <c r="C909" s="10" t="str">
        <f aca="false">IFERROR(LEFT('Layout Mercado Libre'!E909,FIND(" &gt; ",'Layout Mercado Libre'!E909)-1),"")</f>
        <v>Belleza y Cuidado Personal</v>
      </c>
      <c r="D909" s="12" t="n">
        <v>53.22</v>
      </c>
      <c r="E909" s="13" t="n">
        <f aca="false">D909+Parámetros!$B$5</f>
        <v>57.22</v>
      </c>
      <c r="F909" s="3" t="n">
        <f aca="false">IF(C909="",Parámetros!$B$9,IFERROR(VLOOKUP(C909,Parámetros!$A$20:$B$23,2,FALSE()),Parámetros!$B$9))</f>
        <v>0.14</v>
      </c>
      <c r="G909" s="13" t="n">
        <f aca="false">ROUNDUP((E909+Parámetros!$C$13)/(1-F909),0)</f>
        <v>96</v>
      </c>
      <c r="H909" s="13" t="n">
        <f aca="false">ROUNDUP((E909+Parámetros!$C$14)/(1-F909),0)</f>
        <v>102</v>
      </c>
      <c r="I909" s="13" t="n">
        <f aca="false">ROUNDUP((E909+Parámetros!$C$15)/(1-F909),0)</f>
        <v>110</v>
      </c>
      <c r="J909" s="13" t="n">
        <f aca="false">MAX(ROUNDUP((E909+Parámetros!$B$8)/(1-F909),0),Parámetros!$B$7)</f>
        <v>299</v>
      </c>
      <c r="K909" s="13" t="n">
        <f aca="false">IF(G909&lt;Parámetros!$B$13,G909,IF(H909&lt;Parámetros!$B$14,H909,IF(I909&lt;Parámetros!$B$15,I909,J909)))</f>
        <v>96</v>
      </c>
      <c r="L909" s="12"/>
      <c r="M909" s="12"/>
      <c r="N909" s="13" t="n">
        <f aca="false">IF(AND(ISNUMBER(M909),M909-Parámetros!$B$6&gt;=K909),M909-Parámetros!$B$6,K909)</f>
        <v>96</v>
      </c>
      <c r="O909" s="3" t="str">
        <f aca="false">IF(ISNUMBER(M909),N909/M909-1,"")</f>
        <v/>
      </c>
      <c r="P909" s="13" t="n">
        <f aca="false">VLOOKUP(N909,Parámetros!$A$13:$C$16,3,TRUE())</f>
        <v>25</v>
      </c>
      <c r="Q909" s="13" t="n">
        <f aca="false">IF(N909&gt;=Parámetros!$B$7,Parámetros!$B$8,0)</f>
        <v>0</v>
      </c>
      <c r="R909" s="13" t="n">
        <f aca="false">N909*(1-F909)-P909-Q909</f>
        <v>57.56</v>
      </c>
      <c r="S909" s="13" t="n">
        <f aca="false">R909-E909</f>
        <v>0.340000000000003</v>
      </c>
    </row>
    <row r="910" customFormat="false" ht="15" hidden="false" customHeight="false" outlineLevel="0" collapsed="false">
      <c r="A910" s="8" t="s">
        <v>9460</v>
      </c>
      <c r="B910" s="10" t="str">
        <f aca="false">'Layout Mercado Libre'!C910</f>
        <v>Aprovasc 300 mg/5 mg Irbesartán Amlodipino 28 Tabletas</v>
      </c>
      <c r="C910" s="10" t="str">
        <f aca="false">IFERROR(LEFT('Layout Mercado Libre'!E910,FIND(" &gt; ",'Layout Mercado Libre'!E910)-1),"")</f>
        <v>Salud y Equipamiento Médico</v>
      </c>
      <c r="D910" s="12" t="n">
        <v>620</v>
      </c>
      <c r="E910" s="13" t="n">
        <f aca="false">D910+Parámetros!$B$5</f>
        <v>624</v>
      </c>
      <c r="F910" s="3" t="n">
        <f aca="false">IF(C910="",Parámetros!$B$9,IFERROR(VLOOKUP(C910,Parámetros!$A$20:$B$23,2,FALSE()),Parámetros!$B$9))</f>
        <v>0.14</v>
      </c>
      <c r="G910" s="13" t="n">
        <f aca="false">ROUNDUP((E910+Parámetros!$C$13)/(1-F910),0)</f>
        <v>755</v>
      </c>
      <c r="H910" s="13" t="n">
        <f aca="false">ROUNDUP((E910+Parámetros!$C$14)/(1-F910),0)</f>
        <v>761</v>
      </c>
      <c r="I910" s="13" t="n">
        <f aca="false">ROUNDUP((E910+Parámetros!$C$15)/(1-F910),0)</f>
        <v>769</v>
      </c>
      <c r="J910" s="13" t="n">
        <f aca="false">MAX(ROUNDUP((E910+Parámetros!$B$8)/(1-F910),0),Parámetros!$B$7)</f>
        <v>726</v>
      </c>
      <c r="K910" s="13" t="n">
        <f aca="false">IF(G910&lt;Parámetros!$B$13,G910,IF(H910&lt;Parámetros!$B$14,H910,IF(I910&lt;Parámetros!$B$15,I910,J910)))</f>
        <v>726</v>
      </c>
      <c r="L910" s="12"/>
      <c r="M910" s="12"/>
      <c r="N910" s="13" t="n">
        <f aca="false">IF(AND(ISNUMBER(M910),M910-Parámetros!$B$6&gt;=K910),M910-Parámetros!$B$6,K910)</f>
        <v>726</v>
      </c>
      <c r="O910" s="3" t="str">
        <f aca="false">IF(ISNUMBER(M910),N910/M910-1,"")</f>
        <v/>
      </c>
      <c r="P910" s="13" t="n">
        <f aca="false">VLOOKUP(N910,Parámetros!$A$13:$C$16,3,TRUE())</f>
        <v>0</v>
      </c>
      <c r="Q910" s="13" t="n">
        <f aca="false">IF(N910&gt;=Parámetros!$B$7,Parámetros!$B$8,0)</f>
        <v>0</v>
      </c>
      <c r="R910" s="13" t="n">
        <f aca="false">N910*(1-F910)-P910-Q910</f>
        <v>624.36</v>
      </c>
      <c r="S910" s="13" t="n">
        <f aca="false">R910-E910</f>
        <v>0.360000000000014</v>
      </c>
    </row>
    <row r="911" customFormat="false" ht="15" hidden="false" customHeight="false" outlineLevel="0" collapsed="false">
      <c r="A911" s="8" t="s">
        <v>9470</v>
      </c>
      <c r="B911" s="10" t="str">
        <f aca="false">'Layout Mercado Libre'!C911</f>
        <v>Zivata-Duo Dutasterida Tamsulosina 0.5/0.4 mg 30 Cápsulas</v>
      </c>
      <c r="C911" s="10" t="str">
        <f aca="false">IFERROR(LEFT('Layout Mercado Libre'!E911,FIND(" &gt; ",'Layout Mercado Libre'!E911)-1),"")</f>
        <v>Salud y Equipamiento Médico</v>
      </c>
      <c r="D911" s="12" t="n">
        <v>474.1</v>
      </c>
      <c r="E911" s="13" t="n">
        <f aca="false">D911+Parámetros!$B$5</f>
        <v>478.1</v>
      </c>
      <c r="F911" s="3" t="n">
        <f aca="false">IF(C911="",Parámetros!$B$9,IFERROR(VLOOKUP(C911,Parámetros!$A$20:$B$23,2,FALSE()),Parámetros!$B$9))</f>
        <v>0.14</v>
      </c>
      <c r="G911" s="13" t="n">
        <f aca="false">ROUNDUP((E911+Parámetros!$C$13)/(1-F911),0)</f>
        <v>585</v>
      </c>
      <c r="H911" s="13" t="n">
        <f aca="false">ROUNDUP((E911+Parámetros!$C$14)/(1-F911),0)</f>
        <v>591</v>
      </c>
      <c r="I911" s="13" t="n">
        <f aca="false">ROUNDUP((E911+Parámetros!$C$15)/(1-F911),0)</f>
        <v>599</v>
      </c>
      <c r="J911" s="13" t="n">
        <f aca="false">MAX(ROUNDUP((E911+Parámetros!$B$8)/(1-F911),0),Parámetros!$B$7)</f>
        <v>556</v>
      </c>
      <c r="K911" s="13" t="n">
        <f aca="false">IF(G911&lt;Parámetros!$B$13,G911,IF(H911&lt;Parámetros!$B$14,H911,IF(I911&lt;Parámetros!$B$15,I911,J911)))</f>
        <v>556</v>
      </c>
      <c r="L911" s="12"/>
      <c r="M911" s="12"/>
      <c r="N911" s="13" t="n">
        <f aca="false">IF(AND(ISNUMBER(M911),M911-Parámetros!$B$6&gt;=K911),M911-Parámetros!$B$6,K911)</f>
        <v>556</v>
      </c>
      <c r="O911" s="3" t="str">
        <f aca="false">IF(ISNUMBER(M911),N911/M911-1,"")</f>
        <v/>
      </c>
      <c r="P911" s="13" t="n">
        <f aca="false">VLOOKUP(N911,Parámetros!$A$13:$C$16,3,TRUE())</f>
        <v>0</v>
      </c>
      <c r="Q911" s="13" t="n">
        <f aca="false">IF(N911&gt;=Parámetros!$B$7,Parámetros!$B$8,0)</f>
        <v>0</v>
      </c>
      <c r="R911" s="13" t="n">
        <f aca="false">N911*(1-F911)-P911-Q911</f>
        <v>478.16</v>
      </c>
      <c r="S911" s="13" t="n">
        <f aca="false">R911-E911</f>
        <v>0.0599999999999454</v>
      </c>
    </row>
    <row r="912" customFormat="false" ht="15" hidden="false" customHeight="false" outlineLevel="0" collapsed="false">
      <c r="A912" s="8" t="s">
        <v>9482</v>
      </c>
      <c r="B912" s="10" t="str">
        <f aca="false">'Layout Mercado Libre'!C912</f>
        <v>Condones Sico Invisible Ultra Sense 3 Piezas</v>
      </c>
      <c r="C912" s="10" t="str">
        <f aca="false">IFERROR(LEFT('Layout Mercado Libre'!E912,FIND(" &gt; ",'Layout Mercado Libre'!E912)-1),"")</f>
        <v>Salud y Equipamiento Médico</v>
      </c>
      <c r="D912" s="12" t="n">
        <v>68.2</v>
      </c>
      <c r="E912" s="13" t="n">
        <f aca="false">D912+Parámetros!$B$5</f>
        <v>72.2</v>
      </c>
      <c r="F912" s="3" t="n">
        <f aca="false">IF(C912="",Parámetros!$B$9,IFERROR(VLOOKUP(C912,Parámetros!$A$20:$B$23,2,FALSE()),Parámetros!$B$9))</f>
        <v>0.14</v>
      </c>
      <c r="G912" s="13" t="n">
        <f aca="false">ROUNDUP((E912+Parámetros!$C$13)/(1-F912),0)</f>
        <v>114</v>
      </c>
      <c r="H912" s="13" t="n">
        <f aca="false">ROUNDUP((E912+Parámetros!$C$14)/(1-F912),0)</f>
        <v>119</v>
      </c>
      <c r="I912" s="13" t="n">
        <f aca="false">ROUNDUP((E912+Parámetros!$C$15)/(1-F912),0)</f>
        <v>127</v>
      </c>
      <c r="J912" s="13" t="n">
        <f aca="false">MAX(ROUNDUP((E912+Parámetros!$B$8)/(1-F912),0),Parámetros!$B$7)</f>
        <v>299</v>
      </c>
      <c r="K912" s="13" t="n">
        <f aca="false">IF(G912&lt;Parámetros!$B$13,G912,IF(H912&lt;Parámetros!$B$14,H912,IF(I912&lt;Parámetros!$B$15,I912,J912)))</f>
        <v>119</v>
      </c>
      <c r="L912" s="12"/>
      <c r="M912" s="12"/>
      <c r="N912" s="13" t="n">
        <f aca="false">IF(AND(ISNUMBER(M912),M912-Parámetros!$B$6&gt;=K912),M912-Parámetros!$B$6,K912)</f>
        <v>119</v>
      </c>
      <c r="O912" s="3" t="str">
        <f aca="false">IF(ISNUMBER(M912),N912/M912-1,"")</f>
        <v/>
      </c>
      <c r="P912" s="13" t="n">
        <f aca="false">VLOOKUP(N912,Parámetros!$A$13:$C$16,3,TRUE())</f>
        <v>30</v>
      </c>
      <c r="Q912" s="13" t="n">
        <f aca="false">IF(N912&gt;=Parámetros!$B$7,Parámetros!$B$8,0)</f>
        <v>0</v>
      </c>
      <c r="R912" s="13" t="n">
        <f aca="false">N912*(1-F912)-P912-Q912</f>
        <v>72.34</v>
      </c>
      <c r="S912" s="13" t="n">
        <f aca="false">R912-E912</f>
        <v>0.140000000000001</v>
      </c>
    </row>
    <row r="913" customFormat="false" ht="15" hidden="false" customHeight="false" outlineLevel="0" collapsed="false">
      <c r="A913" s="8" t="s">
        <v>9490</v>
      </c>
      <c r="B913" s="10" t="str">
        <f aca="false">'Layout Mercado Libre'!C913</f>
        <v>Crema Facial Pond's Rejuveness Antiarrugas 400 g</v>
      </c>
      <c r="C913" s="10" t="str">
        <f aca="false">IFERROR(LEFT('Layout Mercado Libre'!E913,FIND(" &gt; ",'Layout Mercado Libre'!E913)-1),"")</f>
        <v>Belleza y Cuidado Personal</v>
      </c>
      <c r="D913" s="12" t="n">
        <v>127.28</v>
      </c>
      <c r="E913" s="13" t="n">
        <f aca="false">D913+Parámetros!$B$5</f>
        <v>131.28</v>
      </c>
      <c r="F913" s="3" t="n">
        <f aca="false">IF(C913="",Parámetros!$B$9,IFERROR(VLOOKUP(C913,Parámetros!$A$20:$B$23,2,FALSE()),Parámetros!$B$9))</f>
        <v>0.14</v>
      </c>
      <c r="G913" s="13" t="n">
        <f aca="false">ROUNDUP((E913+Parámetros!$C$13)/(1-F913),0)</f>
        <v>182</v>
      </c>
      <c r="H913" s="13" t="n">
        <f aca="false">ROUNDUP((E913+Parámetros!$C$14)/(1-F913),0)</f>
        <v>188</v>
      </c>
      <c r="I913" s="13" t="n">
        <f aca="false">ROUNDUP((E913+Parámetros!$C$15)/(1-F913),0)</f>
        <v>196</v>
      </c>
      <c r="J913" s="13" t="n">
        <f aca="false">MAX(ROUNDUP((E913+Parámetros!$B$8)/(1-F913),0),Parámetros!$B$7)</f>
        <v>299</v>
      </c>
      <c r="K913" s="13" t="n">
        <f aca="false">IF(G913&lt;Parámetros!$B$13,G913,IF(H913&lt;Parámetros!$B$14,H913,IF(I913&lt;Parámetros!$B$15,I913,J913)))</f>
        <v>196</v>
      </c>
      <c r="L913" s="12"/>
      <c r="M913" s="12"/>
      <c r="N913" s="13" t="n">
        <f aca="false">IF(AND(ISNUMBER(M913),M913-Parámetros!$B$6&gt;=K913),M913-Parámetros!$B$6,K913)</f>
        <v>196</v>
      </c>
      <c r="O913" s="3" t="str">
        <f aca="false">IF(ISNUMBER(M913),N913/M913-1,"")</f>
        <v/>
      </c>
      <c r="P913" s="13" t="n">
        <f aca="false">VLOOKUP(N913,Parámetros!$A$13:$C$16,3,TRUE())</f>
        <v>37</v>
      </c>
      <c r="Q913" s="13" t="n">
        <f aca="false">IF(N913&gt;=Parámetros!$B$7,Parámetros!$B$8,0)</f>
        <v>0</v>
      </c>
      <c r="R913" s="13" t="n">
        <f aca="false">N913*(1-F913)-P913-Q913</f>
        <v>131.56</v>
      </c>
      <c r="S913" s="13" t="n">
        <f aca="false">R913-E913</f>
        <v>0.280000000000001</v>
      </c>
    </row>
    <row r="914" customFormat="false" ht="15" hidden="false" customHeight="false" outlineLevel="0" collapsed="false">
      <c r="A914" s="8" t="s">
        <v>9498</v>
      </c>
      <c r="B914" s="10" t="str">
        <f aca="false">'Layout Mercado Libre'!C914</f>
        <v>Dexabión DC Solución Inyectable Jeringa Prellenada 3 ml</v>
      </c>
      <c r="C914" s="10" t="str">
        <f aca="false">IFERROR(LEFT('Layout Mercado Libre'!E914,FIND(" &gt; ",'Layout Mercado Libre'!E914)-1),"")</f>
        <v>Salud y Equipamiento Médico</v>
      </c>
      <c r="D914" s="12" t="n">
        <v>184</v>
      </c>
      <c r="E914" s="13" t="n">
        <f aca="false">D914+Parámetros!$B$5</f>
        <v>188</v>
      </c>
      <c r="F914" s="3" t="n">
        <f aca="false">IF(C914="",Parámetros!$B$9,IFERROR(VLOOKUP(C914,Parámetros!$A$20:$B$23,2,FALSE()),Parámetros!$B$9))</f>
        <v>0.14</v>
      </c>
      <c r="G914" s="13" t="n">
        <f aca="false">ROUNDUP((E914+Parámetros!$C$13)/(1-F914),0)</f>
        <v>248</v>
      </c>
      <c r="H914" s="13" t="n">
        <f aca="false">ROUNDUP((E914+Parámetros!$C$14)/(1-F914),0)</f>
        <v>254</v>
      </c>
      <c r="I914" s="13" t="n">
        <f aca="false">ROUNDUP((E914+Parámetros!$C$15)/(1-F914),0)</f>
        <v>262</v>
      </c>
      <c r="J914" s="13" t="n">
        <f aca="false">MAX(ROUNDUP((E914+Parámetros!$B$8)/(1-F914),0),Parámetros!$B$7)</f>
        <v>299</v>
      </c>
      <c r="K914" s="13" t="n">
        <f aca="false">IF(G914&lt;Parámetros!$B$13,G914,IF(H914&lt;Parámetros!$B$14,H914,IF(I914&lt;Parámetros!$B$15,I914,J914)))</f>
        <v>262</v>
      </c>
      <c r="L914" s="12"/>
      <c r="M914" s="12"/>
      <c r="N914" s="13" t="n">
        <f aca="false">IF(AND(ISNUMBER(M914),M914-Parámetros!$B$6&gt;=K914),M914-Parámetros!$B$6,K914)</f>
        <v>262</v>
      </c>
      <c r="O914" s="3" t="str">
        <f aca="false">IF(ISNUMBER(M914),N914/M914-1,"")</f>
        <v/>
      </c>
      <c r="P914" s="13" t="n">
        <f aca="false">VLOOKUP(N914,Parámetros!$A$13:$C$16,3,TRUE())</f>
        <v>37</v>
      </c>
      <c r="Q914" s="13" t="n">
        <f aca="false">IF(N914&gt;=Parámetros!$B$7,Parámetros!$B$8,0)</f>
        <v>0</v>
      </c>
      <c r="R914" s="13" t="n">
        <f aca="false">N914*(1-F914)-P914-Q914</f>
        <v>188.32</v>
      </c>
      <c r="S914" s="13" t="n">
        <f aca="false">R914-E914</f>
        <v>0.319999999999993</v>
      </c>
    </row>
    <row r="915" customFormat="false" ht="15" hidden="false" customHeight="false" outlineLevel="0" collapsed="false">
      <c r="A915" s="8" t="s">
        <v>9509</v>
      </c>
      <c r="B915" s="10" t="str">
        <f aca="false">'Layout Mercado Libre'!C915</f>
        <v>Primoteston Depot Testosterona 250 mg/ml 1 Ampolleta</v>
      </c>
      <c r="C915" s="10" t="str">
        <f aca="false">IFERROR(LEFT('Layout Mercado Libre'!E915,FIND(" &gt; ",'Layout Mercado Libre'!E915)-1),"")</f>
        <v>Salud y Equipamiento Médico</v>
      </c>
      <c r="D915" s="12" t="n">
        <v>335.52</v>
      </c>
      <c r="E915" s="13" t="n">
        <f aca="false">D915+Parámetros!$B$5</f>
        <v>339.52</v>
      </c>
      <c r="F915" s="3" t="n">
        <f aca="false">IF(C915="",Parámetros!$B$9,IFERROR(VLOOKUP(C915,Parámetros!$A$20:$B$23,2,FALSE()),Parámetros!$B$9))</f>
        <v>0.14</v>
      </c>
      <c r="G915" s="13" t="n">
        <f aca="false">ROUNDUP((E915+Parámetros!$C$13)/(1-F915),0)</f>
        <v>424</v>
      </c>
      <c r="H915" s="13" t="n">
        <f aca="false">ROUNDUP((E915+Parámetros!$C$14)/(1-F915),0)</f>
        <v>430</v>
      </c>
      <c r="I915" s="13" t="n">
        <f aca="false">ROUNDUP((E915+Parámetros!$C$15)/(1-F915),0)</f>
        <v>438</v>
      </c>
      <c r="J915" s="13" t="n">
        <f aca="false">MAX(ROUNDUP((E915+Parámetros!$B$8)/(1-F915),0),Parámetros!$B$7)</f>
        <v>395</v>
      </c>
      <c r="K915" s="13" t="n">
        <f aca="false">IF(G915&lt;Parámetros!$B$13,G915,IF(H915&lt;Parámetros!$B$14,H915,IF(I915&lt;Parámetros!$B$15,I915,J915)))</f>
        <v>395</v>
      </c>
      <c r="L915" s="12"/>
      <c r="M915" s="12"/>
      <c r="N915" s="13" t="n">
        <f aca="false">IF(AND(ISNUMBER(M915),M915-Parámetros!$B$6&gt;=K915),M915-Parámetros!$B$6,K915)</f>
        <v>395</v>
      </c>
      <c r="O915" s="3" t="str">
        <f aca="false">IF(ISNUMBER(M915),N915/M915-1,"")</f>
        <v/>
      </c>
      <c r="P915" s="13" t="n">
        <f aca="false">VLOOKUP(N915,Parámetros!$A$13:$C$16,3,TRUE())</f>
        <v>0</v>
      </c>
      <c r="Q915" s="13" t="n">
        <f aca="false">IF(N915&gt;=Parámetros!$B$7,Parámetros!$B$8,0)</f>
        <v>0</v>
      </c>
      <c r="R915" s="13" t="n">
        <f aca="false">N915*(1-F915)-P915-Q915</f>
        <v>339.7</v>
      </c>
      <c r="S915" s="13" t="n">
        <f aca="false">R915-E915</f>
        <v>0.180000000000007</v>
      </c>
    </row>
    <row r="916" customFormat="false" ht="15" hidden="false" customHeight="false" outlineLevel="0" collapsed="false">
      <c r="A916" s="8" t="s">
        <v>9520</v>
      </c>
      <c r="B916" s="10" t="str">
        <f aca="false">'Layout Mercado Libre'!C916</f>
        <v>Hilo Dental Colgate Total Encerado 2 Piezas de 25 m</v>
      </c>
      <c r="C916" s="10" t="str">
        <f aca="false">IFERROR(LEFT('Layout Mercado Libre'!E916,FIND(" &gt; ",'Layout Mercado Libre'!E916)-1),"")</f>
        <v>Belleza y Cuidado Personal</v>
      </c>
      <c r="D916" s="12" t="n">
        <v>73.55</v>
      </c>
      <c r="E916" s="13" t="n">
        <f aca="false">D916+Parámetros!$B$5</f>
        <v>77.55</v>
      </c>
      <c r="F916" s="3" t="n">
        <f aca="false">IF(C916="",Parámetros!$B$9,IFERROR(VLOOKUP(C916,Parámetros!$A$20:$B$23,2,FALSE()),Parámetros!$B$9))</f>
        <v>0.14</v>
      </c>
      <c r="G916" s="13" t="n">
        <f aca="false">ROUNDUP((E916+Parámetros!$C$13)/(1-F916),0)</f>
        <v>120</v>
      </c>
      <c r="H916" s="13" t="n">
        <f aca="false">ROUNDUP((E916+Parámetros!$C$14)/(1-F916),0)</f>
        <v>126</v>
      </c>
      <c r="I916" s="13" t="n">
        <f aca="false">ROUNDUP((E916+Parámetros!$C$15)/(1-F916),0)</f>
        <v>134</v>
      </c>
      <c r="J916" s="13" t="n">
        <f aca="false">MAX(ROUNDUP((E916+Parámetros!$B$8)/(1-F916),0),Parámetros!$B$7)</f>
        <v>299</v>
      </c>
      <c r="K916" s="13" t="n">
        <f aca="false">IF(G916&lt;Parámetros!$B$13,G916,IF(H916&lt;Parámetros!$B$14,H916,IF(I916&lt;Parámetros!$B$15,I916,J916)))</f>
        <v>126</v>
      </c>
      <c r="L916" s="12"/>
      <c r="M916" s="12"/>
      <c r="N916" s="13" t="n">
        <f aca="false">IF(AND(ISNUMBER(M916),M916-Parámetros!$B$6&gt;=K916),M916-Parámetros!$B$6,K916)</f>
        <v>126</v>
      </c>
      <c r="O916" s="3" t="str">
        <f aca="false">IF(ISNUMBER(M916),N916/M916-1,"")</f>
        <v/>
      </c>
      <c r="P916" s="13" t="n">
        <f aca="false">VLOOKUP(N916,Parámetros!$A$13:$C$16,3,TRUE())</f>
        <v>30</v>
      </c>
      <c r="Q916" s="13" t="n">
        <f aca="false">IF(N916&gt;=Parámetros!$B$7,Parámetros!$B$8,0)</f>
        <v>0</v>
      </c>
      <c r="R916" s="13" t="n">
        <f aca="false">N916*(1-F916)-P916-Q916</f>
        <v>78.36</v>
      </c>
      <c r="S916" s="13" t="n">
        <f aca="false">R916-E916</f>
        <v>0.810000000000002</v>
      </c>
    </row>
    <row r="917" customFormat="false" ht="15" hidden="false" customHeight="false" outlineLevel="0" collapsed="false">
      <c r="A917" s="8" t="s">
        <v>9526</v>
      </c>
      <c r="B917" s="10" t="str">
        <f aca="false">'Layout Mercado Libre'!C917</f>
        <v>Adel Claritromicina 250 mg/5 ml Suspensión 60 ml</v>
      </c>
      <c r="C917" s="10" t="str">
        <f aca="false">IFERROR(LEFT('Layout Mercado Libre'!E917,FIND(" &gt; ",'Layout Mercado Libre'!E917)-1),"")</f>
        <v>Salud y Equipamiento Médico</v>
      </c>
      <c r="D917" s="12" t="n">
        <v>610</v>
      </c>
      <c r="E917" s="13" t="n">
        <f aca="false">D917+Parámetros!$B$5</f>
        <v>614</v>
      </c>
      <c r="F917" s="3" t="n">
        <f aca="false">IF(C917="",Parámetros!$B$9,IFERROR(VLOOKUP(C917,Parámetros!$A$20:$B$23,2,FALSE()),Parámetros!$B$9))</f>
        <v>0.14</v>
      </c>
      <c r="G917" s="13" t="n">
        <f aca="false">ROUNDUP((E917+Parámetros!$C$13)/(1-F917),0)</f>
        <v>744</v>
      </c>
      <c r="H917" s="13" t="n">
        <f aca="false">ROUNDUP((E917+Parámetros!$C$14)/(1-F917),0)</f>
        <v>749</v>
      </c>
      <c r="I917" s="13" t="n">
        <f aca="false">ROUNDUP((E917+Parámetros!$C$15)/(1-F917),0)</f>
        <v>757</v>
      </c>
      <c r="J917" s="13" t="n">
        <f aca="false">MAX(ROUNDUP((E917+Parámetros!$B$8)/(1-F917),0),Parámetros!$B$7)</f>
        <v>714</v>
      </c>
      <c r="K917" s="13" t="n">
        <f aca="false">IF(G917&lt;Parámetros!$B$13,G917,IF(H917&lt;Parámetros!$B$14,H917,IF(I917&lt;Parámetros!$B$15,I917,J917)))</f>
        <v>714</v>
      </c>
      <c r="L917" s="12"/>
      <c r="M917" s="12"/>
      <c r="N917" s="13" t="n">
        <f aca="false">IF(AND(ISNUMBER(M917),M917-Parámetros!$B$6&gt;=K917),M917-Parámetros!$B$6,K917)</f>
        <v>714</v>
      </c>
      <c r="O917" s="3" t="str">
        <f aca="false">IF(ISNUMBER(M917),N917/M917-1,"")</f>
        <v/>
      </c>
      <c r="P917" s="13" t="n">
        <f aca="false">VLOOKUP(N917,Parámetros!$A$13:$C$16,3,TRUE())</f>
        <v>0</v>
      </c>
      <c r="Q917" s="13" t="n">
        <f aca="false">IF(N917&gt;=Parámetros!$B$7,Parámetros!$B$8,0)</f>
        <v>0</v>
      </c>
      <c r="R917" s="13" t="n">
        <f aca="false">N917*(1-F917)-P917-Q917</f>
        <v>614.04</v>
      </c>
      <c r="S917" s="13" t="n">
        <f aca="false">R917-E917</f>
        <v>0.0399999999999636</v>
      </c>
    </row>
    <row r="918" customFormat="false" ht="15" hidden="false" customHeight="false" outlineLevel="0" collapsed="false">
      <c r="A918" s="8" t="s">
        <v>9534</v>
      </c>
      <c r="B918" s="10" t="str">
        <f aca="false">'Layout Mercado Libre'!C918</f>
        <v>Desenfriol D 2 mg/5 mg/500 mg 12 Tabletas</v>
      </c>
      <c r="C918" s="10" t="str">
        <f aca="false">IFERROR(LEFT('Layout Mercado Libre'!E918,FIND(" &gt; ",'Layout Mercado Libre'!E918)-1),"")</f>
        <v>Salud y Equipamiento Médico</v>
      </c>
      <c r="D918" s="12" t="n">
        <v>30.15</v>
      </c>
      <c r="E918" s="13" t="n">
        <f aca="false">D918+Parámetros!$B$5</f>
        <v>34.15</v>
      </c>
      <c r="F918" s="3" t="n">
        <f aca="false">IF(C918="",Parámetros!$B$9,IFERROR(VLOOKUP(C918,Parámetros!$A$20:$B$23,2,FALSE()),Parámetros!$B$9))</f>
        <v>0.14</v>
      </c>
      <c r="G918" s="13" t="n">
        <f aca="false">ROUNDUP((E918+Parámetros!$C$13)/(1-F918),0)</f>
        <v>69</v>
      </c>
      <c r="H918" s="13" t="n">
        <f aca="false">ROUNDUP((E918+Parámetros!$C$14)/(1-F918),0)</f>
        <v>75</v>
      </c>
      <c r="I918" s="13" t="n">
        <f aca="false">ROUNDUP((E918+Parámetros!$C$15)/(1-F918),0)</f>
        <v>83</v>
      </c>
      <c r="J918" s="13" t="n">
        <f aca="false">MAX(ROUNDUP((E918+Parámetros!$B$8)/(1-F918),0),Parámetros!$B$7)</f>
        <v>299</v>
      </c>
      <c r="K918" s="13" t="n">
        <f aca="false">IF(G918&lt;Parámetros!$B$13,G918,IF(H918&lt;Parámetros!$B$14,H918,IF(I918&lt;Parámetros!$B$15,I918,J918)))</f>
        <v>69</v>
      </c>
      <c r="L918" s="12"/>
      <c r="M918" s="12"/>
      <c r="N918" s="13" t="n">
        <f aca="false">IF(AND(ISNUMBER(M918),M918-Parámetros!$B$6&gt;=K918),M918-Parámetros!$B$6,K918)</f>
        <v>69</v>
      </c>
      <c r="O918" s="3" t="str">
        <f aca="false">IF(ISNUMBER(M918),N918/M918-1,"")</f>
        <v/>
      </c>
      <c r="P918" s="13" t="n">
        <f aca="false">VLOOKUP(N918,Parámetros!$A$13:$C$16,3,TRUE())</f>
        <v>25</v>
      </c>
      <c r="Q918" s="13" t="n">
        <f aca="false">IF(N918&gt;=Parámetros!$B$7,Parámetros!$B$8,0)</f>
        <v>0</v>
      </c>
      <c r="R918" s="13" t="n">
        <f aca="false">N918*(1-F918)-P918-Q918</f>
        <v>34.34</v>
      </c>
      <c r="S918" s="13" t="n">
        <f aca="false">R918-E918</f>
        <v>0.189999999999998</v>
      </c>
    </row>
    <row r="919" customFormat="false" ht="15" hidden="false" customHeight="false" outlineLevel="0" collapsed="false">
      <c r="A919" s="8" t="s">
        <v>9543</v>
      </c>
      <c r="B919" s="10" t="str">
        <f aca="false">'Layout Mercado Libre'!C919</f>
        <v>Systane Complete Gotas Oftálmicas Lubricantes 10 ml</v>
      </c>
      <c r="C919" s="10" t="str">
        <f aca="false">IFERROR(LEFT('Layout Mercado Libre'!E919,FIND(" &gt; ",'Layout Mercado Libre'!E919)-1),"")</f>
        <v>Salud y Equipamiento Médico</v>
      </c>
      <c r="D919" s="12" t="n">
        <v>453.67</v>
      </c>
      <c r="E919" s="13" t="n">
        <f aca="false">D919+Parámetros!$B$5</f>
        <v>457.67</v>
      </c>
      <c r="F919" s="3" t="n">
        <f aca="false">IF(C919="",Parámetros!$B$9,IFERROR(VLOOKUP(C919,Parámetros!$A$20:$B$23,2,FALSE()),Parámetros!$B$9))</f>
        <v>0.14</v>
      </c>
      <c r="G919" s="13" t="n">
        <f aca="false">ROUNDUP((E919+Parámetros!$C$13)/(1-F919),0)</f>
        <v>562</v>
      </c>
      <c r="H919" s="13" t="n">
        <f aca="false">ROUNDUP((E919+Parámetros!$C$14)/(1-F919),0)</f>
        <v>568</v>
      </c>
      <c r="I919" s="13" t="n">
        <f aca="false">ROUNDUP((E919+Parámetros!$C$15)/(1-F919),0)</f>
        <v>576</v>
      </c>
      <c r="J919" s="13" t="n">
        <f aca="false">MAX(ROUNDUP((E919+Parámetros!$B$8)/(1-F919),0),Parámetros!$B$7)</f>
        <v>533</v>
      </c>
      <c r="K919" s="13" t="n">
        <f aca="false">IF(G919&lt;Parámetros!$B$13,G919,IF(H919&lt;Parámetros!$B$14,H919,IF(I919&lt;Parámetros!$B$15,I919,J919)))</f>
        <v>533</v>
      </c>
      <c r="L919" s="12"/>
      <c r="M919" s="12"/>
      <c r="N919" s="13" t="n">
        <f aca="false">IF(AND(ISNUMBER(M919),M919-Parámetros!$B$6&gt;=K919),M919-Parámetros!$B$6,K919)</f>
        <v>533</v>
      </c>
      <c r="O919" s="3" t="str">
        <f aca="false">IF(ISNUMBER(M919),N919/M919-1,"")</f>
        <v/>
      </c>
      <c r="P919" s="13" t="n">
        <f aca="false">VLOOKUP(N919,Parámetros!$A$13:$C$16,3,TRUE())</f>
        <v>0</v>
      </c>
      <c r="Q919" s="13" t="n">
        <f aca="false">IF(N919&gt;=Parámetros!$B$7,Parámetros!$B$8,0)</f>
        <v>0</v>
      </c>
      <c r="R919" s="13" t="n">
        <f aca="false">N919*(1-F919)-P919-Q919</f>
        <v>458.38</v>
      </c>
      <c r="S919" s="13" t="n">
        <f aca="false">R919-E919</f>
        <v>0.70999999999998</v>
      </c>
    </row>
    <row r="920" customFormat="false" ht="15" hidden="false" customHeight="false" outlineLevel="0" collapsed="false">
      <c r="A920" s="8" t="s">
        <v>9552</v>
      </c>
      <c r="B920" s="10" t="str">
        <f aca="false">'Layout Mercado Libre'!C920</f>
        <v>Desodorante Brut Classic en Aerosol para Hombre 150 ml</v>
      </c>
      <c r="C920" s="10" t="str">
        <f aca="false">IFERROR(LEFT('Layout Mercado Libre'!E920,FIND(" &gt; ",'Layout Mercado Libre'!E920)-1),"")</f>
        <v>Belleza y Cuidado Personal</v>
      </c>
      <c r="D920" s="12" t="n">
        <v>45.28</v>
      </c>
      <c r="E920" s="13" t="n">
        <f aca="false">D920+Parámetros!$B$5</f>
        <v>49.28</v>
      </c>
      <c r="F920" s="3" t="n">
        <f aca="false">IF(C920="",Parámetros!$B$9,IFERROR(VLOOKUP(C920,Parámetros!$A$20:$B$23,2,FALSE()),Parámetros!$B$9))</f>
        <v>0.14</v>
      </c>
      <c r="G920" s="13" t="n">
        <f aca="false">ROUNDUP((E920+Parámetros!$C$13)/(1-F920),0)</f>
        <v>87</v>
      </c>
      <c r="H920" s="13" t="n">
        <f aca="false">ROUNDUP((E920+Parámetros!$C$14)/(1-F920),0)</f>
        <v>93</v>
      </c>
      <c r="I920" s="13" t="n">
        <f aca="false">ROUNDUP((E920+Parámetros!$C$15)/(1-F920),0)</f>
        <v>101</v>
      </c>
      <c r="J920" s="13" t="n">
        <f aca="false">MAX(ROUNDUP((E920+Parámetros!$B$8)/(1-F920),0),Parámetros!$B$7)</f>
        <v>299</v>
      </c>
      <c r="K920" s="13" t="n">
        <f aca="false">IF(G920&lt;Parámetros!$B$13,G920,IF(H920&lt;Parámetros!$B$14,H920,IF(I920&lt;Parámetros!$B$15,I920,J920)))</f>
        <v>87</v>
      </c>
      <c r="L920" s="12"/>
      <c r="M920" s="12"/>
      <c r="N920" s="13" t="n">
        <f aca="false">IF(AND(ISNUMBER(M920),M920-Parámetros!$B$6&gt;=K920),M920-Parámetros!$B$6,K920)</f>
        <v>87</v>
      </c>
      <c r="O920" s="3" t="str">
        <f aca="false">IF(ISNUMBER(M920),N920/M920-1,"")</f>
        <v/>
      </c>
      <c r="P920" s="13" t="n">
        <f aca="false">VLOOKUP(N920,Parámetros!$A$13:$C$16,3,TRUE())</f>
        <v>25</v>
      </c>
      <c r="Q920" s="13" t="n">
        <f aca="false">IF(N920&gt;=Parámetros!$B$7,Parámetros!$B$8,0)</f>
        <v>0</v>
      </c>
      <c r="R920" s="13" t="n">
        <f aca="false">N920*(1-F920)-P920-Q920</f>
        <v>49.82</v>
      </c>
      <c r="S920" s="13" t="n">
        <f aca="false">R920-E920</f>
        <v>0.539999999999992</v>
      </c>
    </row>
    <row r="921" customFormat="false" ht="15" hidden="false" customHeight="false" outlineLevel="0" collapsed="false">
      <c r="A921" s="8" t="s">
        <v>9559</v>
      </c>
      <c r="B921" s="10" t="str">
        <f aca="false">'Layout Mercado Libre'!C921</f>
        <v>Crema Corporal Lubriderm Piel Normal 400 ml</v>
      </c>
      <c r="C921" s="10" t="str">
        <f aca="false">IFERROR(LEFT('Layout Mercado Libre'!E921,FIND(" &gt; ",'Layout Mercado Libre'!E921)-1),"")</f>
        <v>Belleza y Cuidado Personal</v>
      </c>
      <c r="D921" s="12" t="n">
        <v>83.41</v>
      </c>
      <c r="E921" s="13" t="n">
        <f aca="false">D921+Parámetros!$B$5</f>
        <v>87.41</v>
      </c>
      <c r="F921" s="3" t="n">
        <f aca="false">IF(C921="",Parámetros!$B$9,IFERROR(VLOOKUP(C921,Parámetros!$A$20:$B$23,2,FALSE()),Parámetros!$B$9))</f>
        <v>0.14</v>
      </c>
      <c r="G921" s="13" t="n">
        <f aca="false">ROUNDUP((E921+Parámetros!$C$13)/(1-F921),0)</f>
        <v>131</v>
      </c>
      <c r="H921" s="13" t="n">
        <f aca="false">ROUNDUP((E921+Parámetros!$C$14)/(1-F921),0)</f>
        <v>137</v>
      </c>
      <c r="I921" s="13" t="n">
        <f aca="false">ROUNDUP((E921+Parámetros!$C$15)/(1-F921),0)</f>
        <v>145</v>
      </c>
      <c r="J921" s="13" t="n">
        <f aca="false">MAX(ROUNDUP((E921+Parámetros!$B$8)/(1-F921),0),Parámetros!$B$7)</f>
        <v>299</v>
      </c>
      <c r="K921" s="13" t="n">
        <f aca="false">IF(G921&lt;Parámetros!$B$13,G921,IF(H921&lt;Parámetros!$B$14,H921,IF(I921&lt;Parámetros!$B$15,I921,J921)))</f>
        <v>137</v>
      </c>
      <c r="L921" s="12"/>
      <c r="M921" s="12"/>
      <c r="N921" s="13" t="n">
        <f aca="false">IF(AND(ISNUMBER(M921),M921-Parámetros!$B$6&gt;=K921),M921-Parámetros!$B$6,K921)</f>
        <v>137</v>
      </c>
      <c r="O921" s="3" t="str">
        <f aca="false">IF(ISNUMBER(M921),N921/M921-1,"")</f>
        <v/>
      </c>
      <c r="P921" s="13" t="n">
        <f aca="false">VLOOKUP(N921,Parámetros!$A$13:$C$16,3,TRUE())</f>
        <v>30</v>
      </c>
      <c r="Q921" s="13" t="n">
        <f aca="false">IF(N921&gt;=Parámetros!$B$7,Parámetros!$B$8,0)</f>
        <v>0</v>
      </c>
      <c r="R921" s="13" t="n">
        <f aca="false">N921*(1-F921)-P921-Q921</f>
        <v>87.82</v>
      </c>
      <c r="S921" s="13" t="n">
        <f aca="false">R921-E921</f>
        <v>0.409999999999997</v>
      </c>
    </row>
    <row r="922" customFormat="false" ht="15" hidden="false" customHeight="false" outlineLevel="0" collapsed="false">
      <c r="A922" s="8" t="s">
        <v>9567</v>
      </c>
      <c r="B922" s="10" t="str">
        <f aca="false">'Layout Mercado Libre'!C922</f>
        <v>Voltaren Emulgel Diclofenaco 1.16% Gel 50 g</v>
      </c>
      <c r="C922" s="10" t="str">
        <f aca="false">IFERROR(LEFT('Layout Mercado Libre'!E922,FIND(" &gt; ",'Layout Mercado Libre'!E922)-1),"")</f>
        <v>Salud y Equipamiento Médico</v>
      </c>
      <c r="D922" s="12" t="n">
        <v>112.73</v>
      </c>
      <c r="E922" s="13" t="n">
        <f aca="false">D922+Parámetros!$B$5</f>
        <v>116.73</v>
      </c>
      <c r="F922" s="3" t="n">
        <f aca="false">IF(C922="",Parámetros!$B$9,IFERROR(VLOOKUP(C922,Parámetros!$A$20:$B$23,2,FALSE()),Parámetros!$B$9))</f>
        <v>0.14</v>
      </c>
      <c r="G922" s="13" t="n">
        <f aca="false">ROUNDUP((E922+Parámetros!$C$13)/(1-F922),0)</f>
        <v>165</v>
      </c>
      <c r="H922" s="13" t="n">
        <f aca="false">ROUNDUP((E922+Parámetros!$C$14)/(1-F922),0)</f>
        <v>171</v>
      </c>
      <c r="I922" s="13" t="n">
        <f aca="false">ROUNDUP((E922+Parámetros!$C$15)/(1-F922),0)</f>
        <v>179</v>
      </c>
      <c r="J922" s="13" t="n">
        <f aca="false">MAX(ROUNDUP((E922+Parámetros!$B$8)/(1-F922),0),Parámetros!$B$7)</f>
        <v>299</v>
      </c>
      <c r="K922" s="13" t="n">
        <f aca="false">IF(G922&lt;Parámetros!$B$13,G922,IF(H922&lt;Parámetros!$B$14,H922,IF(I922&lt;Parámetros!$B$15,I922,J922)))</f>
        <v>179</v>
      </c>
      <c r="L922" s="12"/>
      <c r="M922" s="12"/>
      <c r="N922" s="13" t="n">
        <f aca="false">IF(AND(ISNUMBER(M922),M922-Parámetros!$B$6&gt;=K922),M922-Parámetros!$B$6,K922)</f>
        <v>179</v>
      </c>
      <c r="O922" s="3" t="str">
        <f aca="false">IF(ISNUMBER(M922),N922/M922-1,"")</f>
        <v/>
      </c>
      <c r="P922" s="13" t="n">
        <f aca="false">VLOOKUP(N922,Parámetros!$A$13:$C$16,3,TRUE())</f>
        <v>37</v>
      </c>
      <c r="Q922" s="13" t="n">
        <f aca="false">IF(N922&gt;=Parámetros!$B$7,Parámetros!$B$8,0)</f>
        <v>0</v>
      </c>
      <c r="R922" s="13" t="n">
        <f aca="false">N922*(1-F922)-P922-Q922</f>
        <v>116.94</v>
      </c>
      <c r="S922" s="13" t="n">
        <f aca="false">R922-E922</f>
        <v>0.209999999999994</v>
      </c>
    </row>
    <row r="923" customFormat="false" ht="15" hidden="false" customHeight="false" outlineLevel="0" collapsed="false">
      <c r="A923" s="8" t="s">
        <v>9578</v>
      </c>
      <c r="B923" s="10" t="str">
        <f aca="false">'Layout Mercado Libre'!C923</f>
        <v>Gel Antibacterial Dibar Alcohol Etílico 75% 500 ml</v>
      </c>
      <c r="C923" s="10" t="str">
        <f aca="false">IFERROR(LEFT('Layout Mercado Libre'!E923,FIND(" &gt; ",'Layout Mercado Libre'!E923)-1),"")</f>
        <v>Salud y Equipamiento Médico</v>
      </c>
      <c r="D923" s="12" t="n">
        <v>30.38</v>
      </c>
      <c r="E923" s="13" t="n">
        <f aca="false">D923+Parámetros!$B$5</f>
        <v>34.38</v>
      </c>
      <c r="F923" s="3" t="n">
        <f aca="false">IF(C923="",Parámetros!$B$9,IFERROR(VLOOKUP(C923,Parámetros!$A$20:$B$23,2,FALSE()),Parámetros!$B$9))</f>
        <v>0.14</v>
      </c>
      <c r="G923" s="13" t="n">
        <f aca="false">ROUNDUP((E923+Parámetros!$C$13)/(1-F923),0)</f>
        <v>70</v>
      </c>
      <c r="H923" s="13" t="n">
        <f aca="false">ROUNDUP((E923+Parámetros!$C$14)/(1-F923),0)</f>
        <v>75</v>
      </c>
      <c r="I923" s="13" t="n">
        <f aca="false">ROUNDUP((E923+Parámetros!$C$15)/(1-F923),0)</f>
        <v>83</v>
      </c>
      <c r="J923" s="13" t="n">
        <f aca="false">MAX(ROUNDUP((E923+Parámetros!$B$8)/(1-F923),0),Parámetros!$B$7)</f>
        <v>299</v>
      </c>
      <c r="K923" s="13" t="n">
        <f aca="false">IF(G923&lt;Parámetros!$B$13,G923,IF(H923&lt;Parámetros!$B$14,H923,IF(I923&lt;Parámetros!$B$15,I923,J923)))</f>
        <v>70</v>
      </c>
      <c r="L923" s="12"/>
      <c r="M923" s="12"/>
      <c r="N923" s="13" t="n">
        <f aca="false">IF(AND(ISNUMBER(M923),M923-Parámetros!$B$6&gt;=K923),M923-Parámetros!$B$6,K923)</f>
        <v>70</v>
      </c>
      <c r="O923" s="3" t="str">
        <f aca="false">IF(ISNUMBER(M923),N923/M923-1,"")</f>
        <v/>
      </c>
      <c r="P923" s="13" t="n">
        <f aca="false">VLOOKUP(N923,Parámetros!$A$13:$C$16,3,TRUE())</f>
        <v>25</v>
      </c>
      <c r="Q923" s="13" t="n">
        <f aca="false">IF(N923&gt;=Parámetros!$B$7,Parámetros!$B$8,0)</f>
        <v>0</v>
      </c>
      <c r="R923" s="13" t="n">
        <f aca="false">N923*(1-F923)-P923-Q923</f>
        <v>35.2</v>
      </c>
      <c r="S923" s="13" t="n">
        <f aca="false">R923-E923</f>
        <v>0.82</v>
      </c>
    </row>
    <row r="924" customFormat="false" ht="15" hidden="false" customHeight="false" outlineLevel="0" collapsed="false">
      <c r="A924" s="8" t="s">
        <v>9586</v>
      </c>
      <c r="B924" s="10" t="str">
        <f aca="false">'Layout Mercado Libre'!C924</f>
        <v>Baumanómetro Digital de Muñeca Omron RS1 HEM-6160-E</v>
      </c>
      <c r="C924" s="10" t="str">
        <f aca="false">IFERROR(LEFT('Layout Mercado Libre'!E924,FIND(" &gt; ",'Layout Mercado Libre'!E924)-1),"")</f>
        <v>Salud y Equipamiento Médico</v>
      </c>
      <c r="D924" s="12" t="n">
        <v>428.79</v>
      </c>
      <c r="E924" s="13" t="n">
        <f aca="false">D924+Parámetros!$B$5</f>
        <v>432.79</v>
      </c>
      <c r="F924" s="3" t="n">
        <f aca="false">IF(C924="",Parámetros!$B$9,IFERROR(VLOOKUP(C924,Parámetros!$A$20:$B$23,2,FALSE()),Parámetros!$B$9))</f>
        <v>0.14</v>
      </c>
      <c r="G924" s="13" t="n">
        <f aca="false">ROUNDUP((E924+Parámetros!$C$13)/(1-F924),0)</f>
        <v>533</v>
      </c>
      <c r="H924" s="13" t="n">
        <f aca="false">ROUNDUP((E924+Parámetros!$C$14)/(1-F924),0)</f>
        <v>539</v>
      </c>
      <c r="I924" s="13" t="n">
        <f aca="false">ROUNDUP((E924+Parámetros!$C$15)/(1-F924),0)</f>
        <v>547</v>
      </c>
      <c r="J924" s="13" t="n">
        <f aca="false">MAX(ROUNDUP((E924+Parámetros!$B$8)/(1-F924),0),Parámetros!$B$7)</f>
        <v>504</v>
      </c>
      <c r="K924" s="13" t="n">
        <f aca="false">IF(G924&lt;Parámetros!$B$13,G924,IF(H924&lt;Parámetros!$B$14,H924,IF(I924&lt;Parámetros!$B$15,I924,J924)))</f>
        <v>504</v>
      </c>
      <c r="L924" s="12"/>
      <c r="M924" s="12"/>
      <c r="N924" s="13" t="n">
        <f aca="false">IF(AND(ISNUMBER(M924),M924-Parámetros!$B$6&gt;=K924),M924-Parámetros!$B$6,K924)</f>
        <v>504</v>
      </c>
      <c r="O924" s="3" t="str">
        <f aca="false">IF(ISNUMBER(M924),N924/M924-1,"")</f>
        <v/>
      </c>
      <c r="P924" s="13" t="n">
        <f aca="false">VLOOKUP(N924,Parámetros!$A$13:$C$16,3,TRUE())</f>
        <v>0</v>
      </c>
      <c r="Q924" s="13" t="n">
        <f aca="false">IF(N924&gt;=Parámetros!$B$7,Parámetros!$B$8,0)</f>
        <v>0</v>
      </c>
      <c r="R924" s="13" t="n">
        <f aca="false">N924*(1-F924)-P924-Q924</f>
        <v>433.44</v>
      </c>
      <c r="S924" s="13" t="n">
        <f aca="false">R924-E924</f>
        <v>0.649999999999977</v>
      </c>
    </row>
    <row r="925" customFormat="false" ht="15" hidden="false" customHeight="false" outlineLevel="0" collapsed="false">
      <c r="A925" s="8" t="s">
        <v>9598</v>
      </c>
      <c r="B925" s="10" t="str">
        <f aca="false">'Layout Mercado Libre'!C925</f>
        <v>Plenafem Suplemento Alimenticio 30 Cápsulas Liomont</v>
      </c>
      <c r="C925" s="10" t="str">
        <f aca="false">IFERROR(LEFT('Layout Mercado Libre'!E925,FIND(" &gt; ",'Layout Mercado Libre'!E925)-1),"")</f>
        <v>Salud y Equipamiento Médico</v>
      </c>
      <c r="D925" s="12" t="n">
        <v>207.15</v>
      </c>
      <c r="E925" s="13" t="n">
        <f aca="false">D925+Parámetros!$B$5</f>
        <v>211.15</v>
      </c>
      <c r="F925" s="3" t="n">
        <f aca="false">IF(C925="",Parámetros!$B$9,IFERROR(VLOOKUP(C925,Parámetros!$A$20:$B$23,2,FALSE()),Parámetros!$B$9))</f>
        <v>0.14</v>
      </c>
      <c r="G925" s="13" t="n">
        <f aca="false">ROUNDUP((E925+Parámetros!$C$13)/(1-F925),0)</f>
        <v>275</v>
      </c>
      <c r="H925" s="13" t="n">
        <f aca="false">ROUNDUP((E925+Parámetros!$C$14)/(1-F925),0)</f>
        <v>281</v>
      </c>
      <c r="I925" s="13" t="n">
        <f aca="false">ROUNDUP((E925+Parámetros!$C$15)/(1-F925),0)</f>
        <v>289</v>
      </c>
      <c r="J925" s="13" t="n">
        <f aca="false">MAX(ROUNDUP((E925+Parámetros!$B$8)/(1-F925),0),Parámetros!$B$7)</f>
        <v>299</v>
      </c>
      <c r="K925" s="13" t="n">
        <f aca="false">IF(G925&lt;Parámetros!$B$13,G925,IF(H925&lt;Parámetros!$B$14,H925,IF(I925&lt;Parámetros!$B$15,I925,J925)))</f>
        <v>289</v>
      </c>
      <c r="L925" s="12"/>
      <c r="M925" s="12"/>
      <c r="N925" s="13" t="n">
        <f aca="false">IF(AND(ISNUMBER(M925),M925-Parámetros!$B$6&gt;=K925),M925-Parámetros!$B$6,K925)</f>
        <v>289</v>
      </c>
      <c r="O925" s="3" t="str">
        <f aca="false">IF(ISNUMBER(M925),N925/M925-1,"")</f>
        <v/>
      </c>
      <c r="P925" s="13" t="n">
        <f aca="false">VLOOKUP(N925,Parámetros!$A$13:$C$16,3,TRUE())</f>
        <v>37</v>
      </c>
      <c r="Q925" s="13" t="n">
        <f aca="false">IF(N925&gt;=Parámetros!$B$7,Parámetros!$B$8,0)</f>
        <v>0</v>
      </c>
      <c r="R925" s="13" t="n">
        <f aca="false">N925*(1-F925)-P925-Q925</f>
        <v>211.54</v>
      </c>
      <c r="S925" s="13" t="n">
        <f aca="false">R925-E925</f>
        <v>0.389999999999986</v>
      </c>
    </row>
    <row r="926" customFormat="false" ht="15" hidden="false" customHeight="false" outlineLevel="0" collapsed="false">
      <c r="A926" s="8" t="s">
        <v>9609</v>
      </c>
      <c r="B926" s="10" t="str">
        <f aca="false">'Layout Mercado Libre'!C926</f>
        <v>Biberón Evenflo Disney Orejas 3 en 1 Cuello Ancho 9 oz</v>
      </c>
      <c r="C926" s="10" t="str">
        <f aca="false">IFERROR(LEFT('Layout Mercado Libre'!E926,FIND(" &gt; ",'Layout Mercado Libre'!E926)-1),"")</f>
        <v>Bebés</v>
      </c>
      <c r="D926" s="12" t="n">
        <v>82.24</v>
      </c>
      <c r="E926" s="13" t="n">
        <f aca="false">D926+Parámetros!$B$5</f>
        <v>86.24</v>
      </c>
      <c r="F926" s="3" t="n">
        <f aca="false">IF(C926="",Parámetros!$B$9,IFERROR(VLOOKUP(C926,Parámetros!$A$20:$B$23,2,FALSE()),Parámetros!$B$9))</f>
        <v>0.15</v>
      </c>
      <c r="G926" s="13" t="n">
        <f aca="false">ROUNDUP((E926+Parámetros!$C$13)/(1-F926),0)</f>
        <v>131</v>
      </c>
      <c r="H926" s="13" t="n">
        <f aca="false">ROUNDUP((E926+Parámetros!$C$14)/(1-F926),0)</f>
        <v>137</v>
      </c>
      <c r="I926" s="13" t="n">
        <f aca="false">ROUNDUP((E926+Parámetros!$C$15)/(1-F926),0)</f>
        <v>145</v>
      </c>
      <c r="J926" s="13" t="n">
        <f aca="false">MAX(ROUNDUP((E926+Parámetros!$B$8)/(1-F926),0),Parámetros!$B$7)</f>
        <v>299</v>
      </c>
      <c r="K926" s="13" t="n">
        <f aca="false">IF(G926&lt;Parámetros!$B$13,G926,IF(H926&lt;Parámetros!$B$14,H926,IF(I926&lt;Parámetros!$B$15,I926,J926)))</f>
        <v>137</v>
      </c>
      <c r="L926" s="12"/>
      <c r="M926" s="12"/>
      <c r="N926" s="13" t="n">
        <f aca="false">IF(AND(ISNUMBER(M926),M926-Parámetros!$B$6&gt;=K926),M926-Parámetros!$B$6,K926)</f>
        <v>137</v>
      </c>
      <c r="O926" s="3" t="str">
        <f aca="false">IF(ISNUMBER(M926),N926/M926-1,"")</f>
        <v/>
      </c>
      <c r="P926" s="13" t="n">
        <f aca="false">VLOOKUP(N926,Parámetros!$A$13:$C$16,3,TRUE())</f>
        <v>30</v>
      </c>
      <c r="Q926" s="13" t="n">
        <f aca="false">IF(N926&gt;=Parámetros!$B$7,Parámetros!$B$8,0)</f>
        <v>0</v>
      </c>
      <c r="R926" s="13" t="n">
        <f aca="false">N926*(1-F926)-P926-Q926</f>
        <v>86.45</v>
      </c>
      <c r="S926" s="13" t="n">
        <f aca="false">R926-E926</f>
        <v>0.210000000000008</v>
      </c>
    </row>
    <row r="927" customFormat="false" ht="15" hidden="false" customHeight="false" outlineLevel="0" collapsed="false">
      <c r="A927" s="8" t="s">
        <v>9621</v>
      </c>
      <c r="B927" s="10" t="str">
        <f aca="false">'Layout Mercado Libre'!C927</f>
        <v>Vannair 160/4.5 mcg Aerosol Inhalación 120 Dosis</v>
      </c>
      <c r="C927" s="10" t="str">
        <f aca="false">IFERROR(LEFT('Layout Mercado Libre'!E927,FIND(" &gt; ",'Layout Mercado Libre'!E927)-1),"")</f>
        <v>Salud y Equipamiento Médico</v>
      </c>
      <c r="D927" s="12" t="n">
        <v>939.13</v>
      </c>
      <c r="E927" s="13" t="n">
        <f aca="false">D927+Parámetros!$B$5</f>
        <v>943.13</v>
      </c>
      <c r="F927" s="3" t="n">
        <f aca="false">IF(C927="",Parámetros!$B$9,IFERROR(VLOOKUP(C927,Parámetros!$A$20:$B$23,2,FALSE()),Parámetros!$B$9))</f>
        <v>0.14</v>
      </c>
      <c r="G927" s="13" t="n">
        <f aca="false">ROUNDUP((E927+Parámetros!$C$13)/(1-F927),0)</f>
        <v>1126</v>
      </c>
      <c r="H927" s="13" t="n">
        <f aca="false">ROUNDUP((E927+Parámetros!$C$14)/(1-F927),0)</f>
        <v>1132</v>
      </c>
      <c r="I927" s="13" t="n">
        <f aca="false">ROUNDUP((E927+Parámetros!$C$15)/(1-F927),0)</f>
        <v>1140</v>
      </c>
      <c r="J927" s="13" t="n">
        <f aca="false">MAX(ROUNDUP((E927+Parámetros!$B$8)/(1-F927),0),Parámetros!$B$7)</f>
        <v>1097</v>
      </c>
      <c r="K927" s="13" t="n">
        <f aca="false">IF(G927&lt;Parámetros!$B$13,G927,IF(H927&lt;Parámetros!$B$14,H927,IF(I927&lt;Parámetros!$B$15,I927,J927)))</f>
        <v>1097</v>
      </c>
      <c r="L927" s="12"/>
      <c r="M927" s="12"/>
      <c r="N927" s="13" t="n">
        <f aca="false">IF(AND(ISNUMBER(M927),M927-Parámetros!$B$6&gt;=K927),M927-Parámetros!$B$6,K927)</f>
        <v>1097</v>
      </c>
      <c r="O927" s="3" t="str">
        <f aca="false">IF(ISNUMBER(M927),N927/M927-1,"")</f>
        <v/>
      </c>
      <c r="P927" s="13" t="n">
        <f aca="false">VLOOKUP(N927,Parámetros!$A$13:$C$16,3,TRUE())</f>
        <v>0</v>
      </c>
      <c r="Q927" s="13" t="n">
        <f aca="false">IF(N927&gt;=Parámetros!$B$7,Parámetros!$B$8,0)</f>
        <v>0</v>
      </c>
      <c r="R927" s="13" t="n">
        <f aca="false">N927*(1-F927)-P927-Q927</f>
        <v>943.42</v>
      </c>
      <c r="S927" s="13" t="n">
        <f aca="false">R927-E927</f>
        <v>0.289999999999964</v>
      </c>
    </row>
    <row r="928" customFormat="false" ht="15" hidden="false" customHeight="false" outlineLevel="0" collapsed="false">
      <c r="A928" s="8" t="s">
        <v>9634</v>
      </c>
      <c r="B928" s="10" t="str">
        <f aca="false">'Layout Mercado Libre'!C928</f>
        <v>Pasta Lassar Andrómaco Óxido de Zinc 25% Tubo 110 g</v>
      </c>
      <c r="C928" s="10" t="str">
        <f aca="false">IFERROR(LEFT('Layout Mercado Libre'!E928,FIND(" &gt; ",'Layout Mercado Libre'!E928)-1),"")</f>
        <v>Salud y Equipamiento Médico</v>
      </c>
      <c r="D928" s="12" t="n">
        <v>86.5</v>
      </c>
      <c r="E928" s="13" t="n">
        <f aca="false">D928+Parámetros!$B$5</f>
        <v>90.5</v>
      </c>
      <c r="F928" s="3" t="n">
        <f aca="false">IF(C928="",Parámetros!$B$9,IFERROR(VLOOKUP(C928,Parámetros!$A$20:$B$23,2,FALSE()),Parámetros!$B$9))</f>
        <v>0.14</v>
      </c>
      <c r="G928" s="13" t="n">
        <f aca="false">ROUNDUP((E928+Parámetros!$C$13)/(1-F928),0)</f>
        <v>135</v>
      </c>
      <c r="H928" s="13" t="n">
        <f aca="false">ROUNDUP((E928+Parámetros!$C$14)/(1-F928),0)</f>
        <v>141</v>
      </c>
      <c r="I928" s="13" t="n">
        <f aca="false">ROUNDUP((E928+Parámetros!$C$15)/(1-F928),0)</f>
        <v>149</v>
      </c>
      <c r="J928" s="13" t="n">
        <f aca="false">MAX(ROUNDUP((E928+Parámetros!$B$8)/(1-F928),0),Parámetros!$B$7)</f>
        <v>299</v>
      </c>
      <c r="K928" s="13" t="n">
        <f aca="false">IF(G928&lt;Parámetros!$B$13,G928,IF(H928&lt;Parámetros!$B$14,H928,IF(I928&lt;Parámetros!$B$15,I928,J928)))</f>
        <v>141</v>
      </c>
      <c r="L928" s="12"/>
      <c r="M928" s="12"/>
      <c r="N928" s="13" t="n">
        <f aca="false">IF(AND(ISNUMBER(M928),M928-Parámetros!$B$6&gt;=K928),M928-Parámetros!$B$6,K928)</f>
        <v>141</v>
      </c>
      <c r="O928" s="3" t="str">
        <f aca="false">IF(ISNUMBER(M928),N928/M928-1,"")</f>
        <v/>
      </c>
      <c r="P928" s="13" t="n">
        <f aca="false">VLOOKUP(N928,Parámetros!$A$13:$C$16,3,TRUE())</f>
        <v>30</v>
      </c>
      <c r="Q928" s="13" t="n">
        <f aca="false">IF(N928&gt;=Parámetros!$B$7,Parámetros!$B$8,0)</f>
        <v>0</v>
      </c>
      <c r="R928" s="13" t="n">
        <f aca="false">N928*(1-F928)-P928-Q928</f>
        <v>91.26</v>
      </c>
      <c r="S928" s="13" t="n">
        <f aca="false">R928-E928</f>
        <v>0.760000000000005</v>
      </c>
    </row>
    <row r="929" customFormat="false" ht="15" hidden="false" customHeight="false" outlineLevel="0" collapsed="false">
      <c r="A929" s="8" t="s">
        <v>9643</v>
      </c>
      <c r="B929" s="10" t="str">
        <f aca="false">'Layout Mercado Libre'!C929</f>
        <v>Nulytely Polvo Sabor Cereza 4 Sobres 110.1 g</v>
      </c>
      <c r="C929" s="10" t="str">
        <f aca="false">IFERROR(LEFT('Layout Mercado Libre'!E929,FIND(" &gt; ",'Layout Mercado Libre'!E929)-1),"")</f>
        <v>Salud y Equipamiento Médico</v>
      </c>
      <c r="D929" s="12" t="n">
        <v>372.34</v>
      </c>
      <c r="E929" s="13" t="n">
        <f aca="false">D929+Parámetros!$B$5</f>
        <v>376.34</v>
      </c>
      <c r="F929" s="3" t="n">
        <f aca="false">IF(C929="",Parámetros!$B$9,IFERROR(VLOOKUP(C929,Parámetros!$A$20:$B$23,2,FALSE()),Parámetros!$B$9))</f>
        <v>0.14</v>
      </c>
      <c r="G929" s="13" t="n">
        <f aca="false">ROUNDUP((E929+Parámetros!$C$13)/(1-F929),0)</f>
        <v>467</v>
      </c>
      <c r="H929" s="13" t="n">
        <f aca="false">ROUNDUP((E929+Parámetros!$C$14)/(1-F929),0)</f>
        <v>473</v>
      </c>
      <c r="I929" s="13" t="n">
        <f aca="false">ROUNDUP((E929+Parámetros!$C$15)/(1-F929),0)</f>
        <v>481</v>
      </c>
      <c r="J929" s="13" t="n">
        <f aca="false">MAX(ROUNDUP((E929+Parámetros!$B$8)/(1-F929),0),Parámetros!$B$7)</f>
        <v>438</v>
      </c>
      <c r="K929" s="13" t="n">
        <f aca="false">IF(G929&lt;Parámetros!$B$13,G929,IF(H929&lt;Parámetros!$B$14,H929,IF(I929&lt;Parámetros!$B$15,I929,J929)))</f>
        <v>438</v>
      </c>
      <c r="L929" s="12"/>
      <c r="M929" s="12"/>
      <c r="N929" s="13" t="n">
        <f aca="false">IF(AND(ISNUMBER(M929),M929-Parámetros!$B$6&gt;=K929),M929-Parámetros!$B$6,K929)</f>
        <v>438</v>
      </c>
      <c r="O929" s="3" t="str">
        <f aca="false">IF(ISNUMBER(M929),N929/M929-1,"")</f>
        <v/>
      </c>
      <c r="P929" s="13" t="n">
        <f aca="false">VLOOKUP(N929,Parámetros!$A$13:$C$16,3,TRUE())</f>
        <v>0</v>
      </c>
      <c r="Q929" s="13" t="n">
        <f aca="false">IF(N929&gt;=Parámetros!$B$7,Parámetros!$B$8,0)</f>
        <v>0</v>
      </c>
      <c r="R929" s="13" t="n">
        <f aca="false">N929*(1-F929)-P929-Q929</f>
        <v>376.68</v>
      </c>
      <c r="S929" s="13" t="n">
        <f aca="false">R929-E929</f>
        <v>0.340000000000032</v>
      </c>
    </row>
    <row r="930" customFormat="false" ht="15" hidden="false" customHeight="false" outlineLevel="0" collapsed="false">
      <c r="A930" s="8" t="s">
        <v>9654</v>
      </c>
      <c r="B930" s="10" t="str">
        <f aca="false">'Layout Mercado Libre'!C930</f>
        <v>Diflosensi Dapagliflozina 10 mg 28 Tabletas</v>
      </c>
      <c r="C930" s="10" t="str">
        <f aca="false">IFERROR(LEFT('Layout Mercado Libre'!E930,FIND(" &gt; ",'Layout Mercado Libre'!E930)-1),"")</f>
        <v>Salud y Equipamiento Médico</v>
      </c>
      <c r="D930" s="12" t="n">
        <v>298.91</v>
      </c>
      <c r="E930" s="13" t="n">
        <f aca="false">D930+Parámetros!$B$5</f>
        <v>302.91</v>
      </c>
      <c r="F930" s="3" t="n">
        <f aca="false">IF(C930="",Parámetros!$B$9,IFERROR(VLOOKUP(C930,Parámetros!$A$20:$B$23,2,FALSE()),Parámetros!$B$9))</f>
        <v>0.14</v>
      </c>
      <c r="G930" s="13" t="n">
        <f aca="false">ROUNDUP((E930+Parámetros!$C$13)/(1-F930),0)</f>
        <v>382</v>
      </c>
      <c r="H930" s="13" t="n">
        <f aca="false">ROUNDUP((E930+Parámetros!$C$14)/(1-F930),0)</f>
        <v>388</v>
      </c>
      <c r="I930" s="13" t="n">
        <f aca="false">ROUNDUP((E930+Parámetros!$C$15)/(1-F930),0)</f>
        <v>396</v>
      </c>
      <c r="J930" s="13" t="n">
        <f aca="false">MAX(ROUNDUP((E930+Parámetros!$B$8)/(1-F930),0),Parámetros!$B$7)</f>
        <v>353</v>
      </c>
      <c r="K930" s="13" t="n">
        <f aca="false">IF(G930&lt;Parámetros!$B$13,G930,IF(H930&lt;Parámetros!$B$14,H930,IF(I930&lt;Parámetros!$B$15,I930,J930)))</f>
        <v>353</v>
      </c>
      <c r="L930" s="12"/>
      <c r="M930" s="12"/>
      <c r="N930" s="13" t="n">
        <f aca="false">IF(AND(ISNUMBER(M930),M930-Parámetros!$B$6&gt;=K930),M930-Parámetros!$B$6,K930)</f>
        <v>353</v>
      </c>
      <c r="O930" s="3" t="str">
        <f aca="false">IF(ISNUMBER(M930),N930/M930-1,"")</f>
        <v/>
      </c>
      <c r="P930" s="13" t="n">
        <f aca="false">VLOOKUP(N930,Parámetros!$A$13:$C$16,3,TRUE())</f>
        <v>0</v>
      </c>
      <c r="Q930" s="13" t="n">
        <f aca="false">IF(N930&gt;=Parámetros!$B$7,Parámetros!$B$8,0)</f>
        <v>0</v>
      </c>
      <c r="R930" s="13" t="n">
        <f aca="false">N930*(1-F930)-P930-Q930</f>
        <v>303.58</v>
      </c>
      <c r="S930" s="13" t="n">
        <f aca="false">R930-E930</f>
        <v>0.669999999999959</v>
      </c>
    </row>
    <row r="931" customFormat="false" ht="15" hidden="false" customHeight="false" outlineLevel="0" collapsed="false">
      <c r="A931" s="8" t="s">
        <v>9663</v>
      </c>
      <c r="B931" s="10" t="str">
        <f aca="false">'Layout Mercado Libre'!C931</f>
        <v>Jeringa para Insulina BD Ultra-Fine 0.5 ml 6 mm 30 Piezas</v>
      </c>
      <c r="C931" s="10" t="str">
        <f aca="false">IFERROR(LEFT('Layout Mercado Libre'!E931,FIND(" &gt; ",'Layout Mercado Libre'!E931)-1),"")</f>
        <v>Salud y Equipamiento Médico</v>
      </c>
      <c r="D931" s="12" t="n">
        <v>120.63</v>
      </c>
      <c r="E931" s="13" t="n">
        <f aca="false">D931+Parámetros!$B$5</f>
        <v>124.63</v>
      </c>
      <c r="F931" s="3" t="n">
        <f aca="false">IF(C931="",Parámetros!$B$9,IFERROR(VLOOKUP(C931,Parámetros!$A$20:$B$23,2,FALSE()),Parámetros!$B$9))</f>
        <v>0.14</v>
      </c>
      <c r="G931" s="13" t="n">
        <f aca="false">ROUNDUP((E931+Parámetros!$C$13)/(1-F931),0)</f>
        <v>174</v>
      </c>
      <c r="H931" s="13" t="n">
        <f aca="false">ROUNDUP((E931+Parámetros!$C$14)/(1-F931),0)</f>
        <v>180</v>
      </c>
      <c r="I931" s="13" t="n">
        <f aca="false">ROUNDUP((E931+Parámetros!$C$15)/(1-F931),0)</f>
        <v>188</v>
      </c>
      <c r="J931" s="13" t="n">
        <f aca="false">MAX(ROUNDUP((E931+Parámetros!$B$8)/(1-F931),0),Parámetros!$B$7)</f>
        <v>299</v>
      </c>
      <c r="K931" s="13" t="n">
        <f aca="false">IF(G931&lt;Parámetros!$B$13,G931,IF(H931&lt;Parámetros!$B$14,H931,IF(I931&lt;Parámetros!$B$15,I931,J931)))</f>
        <v>188</v>
      </c>
      <c r="L931" s="12"/>
      <c r="M931" s="12"/>
      <c r="N931" s="13" t="n">
        <f aca="false">IF(AND(ISNUMBER(M931),M931-Parámetros!$B$6&gt;=K931),M931-Parámetros!$B$6,K931)</f>
        <v>188</v>
      </c>
      <c r="O931" s="3" t="str">
        <f aca="false">IF(ISNUMBER(M931),N931/M931-1,"")</f>
        <v/>
      </c>
      <c r="P931" s="13" t="n">
        <f aca="false">VLOOKUP(N931,Parámetros!$A$13:$C$16,3,TRUE())</f>
        <v>37</v>
      </c>
      <c r="Q931" s="13" t="n">
        <f aca="false">IF(N931&gt;=Parámetros!$B$7,Parámetros!$B$8,0)</f>
        <v>0</v>
      </c>
      <c r="R931" s="13" t="n">
        <f aca="false">N931*(1-F931)-P931-Q931</f>
        <v>124.68</v>
      </c>
      <c r="S931" s="13" t="n">
        <f aca="false">R931-E931</f>
        <v>0.0500000000000114</v>
      </c>
    </row>
    <row r="932" customFormat="false" ht="15" hidden="false" customHeight="false" outlineLevel="0" collapsed="false">
      <c r="A932" s="8" t="s">
        <v>9674</v>
      </c>
      <c r="B932" s="10" t="str">
        <f aca="false">'Layout Mercado Libre'!C932</f>
        <v>Supradol Ketorolaco 10 mg 10 Tabletas</v>
      </c>
      <c r="C932" s="10" t="str">
        <f aca="false">IFERROR(LEFT('Layout Mercado Libre'!E932,FIND(" &gt; ",'Layout Mercado Libre'!E932)-1),"")</f>
        <v>Salud y Equipamiento Médico</v>
      </c>
      <c r="D932" s="12" t="n">
        <v>90.72</v>
      </c>
      <c r="E932" s="13" t="n">
        <f aca="false">D932+Parámetros!$B$5</f>
        <v>94.72</v>
      </c>
      <c r="F932" s="3" t="n">
        <f aca="false">IF(C932="",Parámetros!$B$9,IFERROR(VLOOKUP(C932,Parámetros!$A$20:$B$23,2,FALSE()),Parámetros!$B$9))</f>
        <v>0.14</v>
      </c>
      <c r="G932" s="13" t="n">
        <f aca="false">ROUNDUP((E932+Parámetros!$C$13)/(1-F932),0)</f>
        <v>140</v>
      </c>
      <c r="H932" s="13" t="n">
        <f aca="false">ROUNDUP((E932+Parámetros!$C$14)/(1-F932),0)</f>
        <v>146</v>
      </c>
      <c r="I932" s="13" t="n">
        <f aca="false">ROUNDUP((E932+Parámetros!$C$15)/(1-F932),0)</f>
        <v>154</v>
      </c>
      <c r="J932" s="13" t="n">
        <f aca="false">MAX(ROUNDUP((E932+Parámetros!$B$8)/(1-F932),0),Parámetros!$B$7)</f>
        <v>299</v>
      </c>
      <c r="K932" s="13" t="n">
        <f aca="false">IF(G932&lt;Parámetros!$B$13,G932,IF(H932&lt;Parámetros!$B$14,H932,IF(I932&lt;Parámetros!$B$15,I932,J932)))</f>
        <v>146</v>
      </c>
      <c r="L932" s="12"/>
      <c r="M932" s="12"/>
      <c r="N932" s="13" t="n">
        <f aca="false">IF(AND(ISNUMBER(M932),M932-Parámetros!$B$6&gt;=K932),M932-Parámetros!$B$6,K932)</f>
        <v>146</v>
      </c>
      <c r="O932" s="3" t="str">
        <f aca="false">IF(ISNUMBER(M932),N932/M932-1,"")</f>
        <v/>
      </c>
      <c r="P932" s="13" t="n">
        <f aca="false">VLOOKUP(N932,Parámetros!$A$13:$C$16,3,TRUE())</f>
        <v>30</v>
      </c>
      <c r="Q932" s="13" t="n">
        <f aca="false">IF(N932&gt;=Parámetros!$B$7,Parámetros!$B$8,0)</f>
        <v>0</v>
      </c>
      <c r="R932" s="13" t="n">
        <f aca="false">N932*(1-F932)-P932-Q932</f>
        <v>95.56</v>
      </c>
      <c r="S932" s="13" t="n">
        <f aca="false">R932-E932</f>
        <v>0.840000000000003</v>
      </c>
    </row>
    <row r="933" customFormat="false" ht="15" hidden="false" customHeight="false" outlineLevel="0" collapsed="false">
      <c r="A933" s="8" t="s">
        <v>9683</v>
      </c>
      <c r="B933" s="10" t="str">
        <f aca="false">'Layout Mercado Libre'!C933</f>
        <v>Anaferon Adulto 20 Tabletas Materia Medica</v>
      </c>
      <c r="C933" s="10" t="str">
        <f aca="false">IFERROR(LEFT('Layout Mercado Libre'!E933,FIND(" &gt; ",'Layout Mercado Libre'!E933)-1),"")</f>
        <v>Salud y Equipamiento Médico</v>
      </c>
      <c r="D933" s="12" t="n">
        <v>271.74</v>
      </c>
      <c r="E933" s="13" t="n">
        <f aca="false">D933+Parámetros!$B$5</f>
        <v>275.74</v>
      </c>
      <c r="F933" s="3" t="n">
        <f aca="false">IF(C933="",Parámetros!$B$9,IFERROR(VLOOKUP(C933,Parámetros!$A$20:$B$23,2,FALSE()),Parámetros!$B$9))</f>
        <v>0.14</v>
      </c>
      <c r="G933" s="13" t="n">
        <f aca="false">ROUNDUP((E933+Parámetros!$C$13)/(1-F933),0)</f>
        <v>350</v>
      </c>
      <c r="H933" s="13" t="n">
        <f aca="false">ROUNDUP((E933+Parámetros!$C$14)/(1-F933),0)</f>
        <v>356</v>
      </c>
      <c r="I933" s="13" t="n">
        <f aca="false">ROUNDUP((E933+Parámetros!$C$15)/(1-F933),0)</f>
        <v>364</v>
      </c>
      <c r="J933" s="13" t="n">
        <f aca="false">MAX(ROUNDUP((E933+Parámetros!$B$8)/(1-F933),0),Parámetros!$B$7)</f>
        <v>321</v>
      </c>
      <c r="K933" s="13" t="n">
        <f aca="false">IF(G933&lt;Parámetros!$B$13,G933,IF(H933&lt;Parámetros!$B$14,H933,IF(I933&lt;Parámetros!$B$15,I933,J933)))</f>
        <v>321</v>
      </c>
      <c r="L933" s="12"/>
      <c r="M933" s="12"/>
      <c r="N933" s="13" t="n">
        <f aca="false">IF(AND(ISNUMBER(M933),M933-Parámetros!$B$6&gt;=K933),M933-Parámetros!$B$6,K933)</f>
        <v>321</v>
      </c>
      <c r="O933" s="3" t="str">
        <f aca="false">IF(ISNUMBER(M933),N933/M933-1,"")</f>
        <v/>
      </c>
      <c r="P933" s="13" t="n">
        <f aca="false">VLOOKUP(N933,Parámetros!$A$13:$C$16,3,TRUE())</f>
        <v>0</v>
      </c>
      <c r="Q933" s="13" t="n">
        <f aca="false">IF(N933&gt;=Parámetros!$B$7,Parámetros!$B$8,0)</f>
        <v>0</v>
      </c>
      <c r="R933" s="13" t="n">
        <f aca="false">N933*(1-F933)-P933-Q933</f>
        <v>276.06</v>
      </c>
      <c r="S933" s="13" t="n">
        <f aca="false">R933-E933</f>
        <v>0.319999999999993</v>
      </c>
    </row>
    <row r="934" customFormat="false" ht="15" hidden="false" customHeight="false" outlineLevel="0" collapsed="false">
      <c r="A934" s="8" t="s">
        <v>9694</v>
      </c>
      <c r="B934" s="10" t="str">
        <f aca="false">'Layout Mercado Libre'!C934</f>
        <v>Patanol Olopatadina 0.2% Solución Oftálmica 2.5 ml</v>
      </c>
      <c r="C934" s="10" t="str">
        <f aca="false">IFERROR(LEFT('Layout Mercado Libre'!E934,FIND(" &gt; ",'Layout Mercado Libre'!E934)-1),"")</f>
        <v>Salud y Equipamiento Médico</v>
      </c>
      <c r="D934" s="12" t="n">
        <v>895</v>
      </c>
      <c r="E934" s="13" t="n">
        <f aca="false">D934+Parámetros!$B$5</f>
        <v>899</v>
      </c>
      <c r="F934" s="3" t="n">
        <f aca="false">IF(C934="",Parámetros!$B$9,IFERROR(VLOOKUP(C934,Parámetros!$A$20:$B$23,2,FALSE()),Parámetros!$B$9))</f>
        <v>0.14</v>
      </c>
      <c r="G934" s="13" t="n">
        <f aca="false">ROUNDUP((E934+Parámetros!$C$13)/(1-F934),0)</f>
        <v>1075</v>
      </c>
      <c r="H934" s="13" t="n">
        <f aca="false">ROUNDUP((E934+Parámetros!$C$14)/(1-F934),0)</f>
        <v>1081</v>
      </c>
      <c r="I934" s="13" t="n">
        <f aca="false">ROUNDUP((E934+Parámetros!$C$15)/(1-F934),0)</f>
        <v>1089</v>
      </c>
      <c r="J934" s="13" t="n">
        <f aca="false">MAX(ROUNDUP((E934+Parámetros!$B$8)/(1-F934),0),Parámetros!$B$7)</f>
        <v>1046</v>
      </c>
      <c r="K934" s="13" t="n">
        <f aca="false">IF(G934&lt;Parámetros!$B$13,G934,IF(H934&lt;Parámetros!$B$14,H934,IF(I934&lt;Parámetros!$B$15,I934,J934)))</f>
        <v>1046</v>
      </c>
      <c r="L934" s="12"/>
      <c r="M934" s="12"/>
      <c r="N934" s="13" t="n">
        <f aca="false">IF(AND(ISNUMBER(M934),M934-Parámetros!$B$6&gt;=K934),M934-Parámetros!$B$6,K934)</f>
        <v>1046</v>
      </c>
      <c r="O934" s="3" t="str">
        <f aca="false">IF(ISNUMBER(M934),N934/M934-1,"")</f>
        <v/>
      </c>
      <c r="P934" s="13" t="n">
        <f aca="false">VLOOKUP(N934,Parámetros!$A$13:$C$16,3,TRUE())</f>
        <v>0</v>
      </c>
      <c r="Q934" s="13" t="n">
        <f aca="false">IF(N934&gt;=Parámetros!$B$7,Parámetros!$B$8,0)</f>
        <v>0</v>
      </c>
      <c r="R934" s="13" t="n">
        <f aca="false">N934*(1-F934)-P934-Q934</f>
        <v>899.56</v>
      </c>
      <c r="S934" s="13" t="n">
        <f aca="false">R934-E934</f>
        <v>0.559999999999945</v>
      </c>
    </row>
    <row r="935" customFormat="false" ht="15" hidden="false" customHeight="false" outlineLevel="0" collapsed="false">
      <c r="A935" s="8" t="s">
        <v>9706</v>
      </c>
      <c r="B935" s="10" t="str">
        <f aca="false">'Layout Mercado Libre'!C935</f>
        <v>Aldactone 100 mg Espironolactona 30 Tabletas</v>
      </c>
      <c r="C935" s="10" t="str">
        <f aca="false">IFERROR(LEFT('Layout Mercado Libre'!E935,FIND(" &gt; ",'Layout Mercado Libre'!E935)-1),"")</f>
        <v>Salud y Equipamiento Médico</v>
      </c>
      <c r="D935" s="12" t="n">
        <v>800.72</v>
      </c>
      <c r="E935" s="13" t="n">
        <f aca="false">D935+Parámetros!$B$5</f>
        <v>804.72</v>
      </c>
      <c r="F935" s="3" t="n">
        <f aca="false">IF(C935="",Parámetros!$B$9,IFERROR(VLOOKUP(C935,Parámetros!$A$20:$B$23,2,FALSE()),Parámetros!$B$9))</f>
        <v>0.14</v>
      </c>
      <c r="G935" s="13" t="n">
        <f aca="false">ROUNDUP((E935+Parámetros!$C$13)/(1-F935),0)</f>
        <v>965</v>
      </c>
      <c r="H935" s="13" t="n">
        <f aca="false">ROUNDUP((E935+Parámetros!$C$14)/(1-F935),0)</f>
        <v>971</v>
      </c>
      <c r="I935" s="13" t="n">
        <f aca="false">ROUNDUP((E935+Parámetros!$C$15)/(1-F935),0)</f>
        <v>979</v>
      </c>
      <c r="J935" s="13" t="n">
        <f aca="false">MAX(ROUNDUP((E935+Parámetros!$B$8)/(1-F935),0),Parámetros!$B$7)</f>
        <v>936</v>
      </c>
      <c r="K935" s="13" t="n">
        <f aca="false">IF(G935&lt;Parámetros!$B$13,G935,IF(H935&lt;Parámetros!$B$14,H935,IF(I935&lt;Parámetros!$B$15,I935,J935)))</f>
        <v>936</v>
      </c>
      <c r="L935" s="12"/>
      <c r="M935" s="12"/>
      <c r="N935" s="13" t="n">
        <f aca="false">IF(AND(ISNUMBER(M935),M935-Parámetros!$B$6&gt;=K935),M935-Parámetros!$B$6,K935)</f>
        <v>936</v>
      </c>
      <c r="O935" s="3" t="str">
        <f aca="false">IF(ISNUMBER(M935),N935/M935-1,"")</f>
        <v/>
      </c>
      <c r="P935" s="13" t="n">
        <f aca="false">VLOOKUP(N935,Parámetros!$A$13:$C$16,3,TRUE())</f>
        <v>0</v>
      </c>
      <c r="Q935" s="13" t="n">
        <f aca="false">IF(N935&gt;=Parámetros!$B$7,Parámetros!$B$8,0)</f>
        <v>0</v>
      </c>
      <c r="R935" s="13" t="n">
        <f aca="false">N935*(1-F935)-P935-Q935</f>
        <v>804.96</v>
      </c>
      <c r="S935" s="13" t="n">
        <f aca="false">R935-E935</f>
        <v>0.240000000000009</v>
      </c>
    </row>
    <row r="936" customFormat="false" ht="15" hidden="false" customHeight="false" outlineLevel="0" collapsed="false">
      <c r="A936" s="8" t="s">
        <v>9719</v>
      </c>
      <c r="B936" s="10" t="str">
        <f aca="false">'Layout Mercado Libre'!C936</f>
        <v>Quimara-1 Imiquimod 5% Crema Tubo 5 g</v>
      </c>
      <c r="C936" s="10" t="str">
        <f aca="false">IFERROR(LEFT('Layout Mercado Libre'!E936,FIND(" &gt; ",'Layout Mercado Libre'!E936)-1),"")</f>
        <v>Salud y Equipamiento Médico</v>
      </c>
      <c r="D936" s="12" t="n">
        <v>1070.82</v>
      </c>
      <c r="E936" s="13" t="n">
        <f aca="false">D936+Parámetros!$B$5</f>
        <v>1074.82</v>
      </c>
      <c r="F936" s="3" t="n">
        <f aca="false">IF(C936="",Parámetros!$B$9,IFERROR(VLOOKUP(C936,Parámetros!$A$20:$B$23,2,FALSE()),Parámetros!$B$9))</f>
        <v>0.14</v>
      </c>
      <c r="G936" s="13" t="n">
        <f aca="false">ROUNDUP((E936+Parámetros!$C$13)/(1-F936),0)</f>
        <v>1279</v>
      </c>
      <c r="H936" s="13" t="n">
        <f aca="false">ROUNDUP((E936+Parámetros!$C$14)/(1-F936),0)</f>
        <v>1285</v>
      </c>
      <c r="I936" s="13" t="n">
        <f aca="false">ROUNDUP((E936+Parámetros!$C$15)/(1-F936),0)</f>
        <v>1293</v>
      </c>
      <c r="J936" s="13" t="n">
        <f aca="false">MAX(ROUNDUP((E936+Parámetros!$B$8)/(1-F936),0),Parámetros!$B$7)</f>
        <v>1250</v>
      </c>
      <c r="K936" s="13" t="n">
        <f aca="false">IF(G936&lt;Parámetros!$B$13,G936,IF(H936&lt;Parámetros!$B$14,H936,IF(I936&lt;Parámetros!$B$15,I936,J936)))</f>
        <v>1250</v>
      </c>
      <c r="L936" s="12"/>
      <c r="M936" s="12"/>
      <c r="N936" s="13" t="n">
        <f aca="false">IF(AND(ISNUMBER(M936),M936-Parámetros!$B$6&gt;=K936),M936-Parámetros!$B$6,K936)</f>
        <v>1250</v>
      </c>
      <c r="O936" s="3" t="str">
        <f aca="false">IF(ISNUMBER(M936),N936/M936-1,"")</f>
        <v/>
      </c>
      <c r="P936" s="13" t="n">
        <f aca="false">VLOOKUP(N936,Parámetros!$A$13:$C$16,3,TRUE())</f>
        <v>0</v>
      </c>
      <c r="Q936" s="13" t="n">
        <f aca="false">IF(N936&gt;=Parámetros!$B$7,Parámetros!$B$8,0)</f>
        <v>0</v>
      </c>
      <c r="R936" s="13" t="n">
        <f aca="false">N936*(1-F936)-P936-Q936</f>
        <v>1075</v>
      </c>
      <c r="S936" s="13" t="n">
        <f aca="false">R936-E936</f>
        <v>0.180000000000064</v>
      </c>
    </row>
    <row r="937" customFormat="false" ht="15" hidden="false" customHeight="false" outlineLevel="0" collapsed="false">
      <c r="A937" s="8" t="s">
        <v>9727</v>
      </c>
      <c r="B937" s="10" t="str">
        <f aca="false">'Layout Mercado Libre'!C937</f>
        <v>Vino de Cuasia Genciana y Colombo Higia 400 ml</v>
      </c>
      <c r="C937" s="10" t="str">
        <f aca="false">IFERROR(LEFT('Layout Mercado Libre'!E937,FIND(" &gt; ",'Layout Mercado Libre'!E937)-1),"")</f>
        <v>Salud y Equipamiento Médico</v>
      </c>
      <c r="D937" s="12" t="n">
        <v>110.64</v>
      </c>
      <c r="E937" s="13" t="n">
        <f aca="false">D937+Parámetros!$B$5</f>
        <v>114.64</v>
      </c>
      <c r="F937" s="3" t="n">
        <f aca="false">IF(C937="",Parámetros!$B$9,IFERROR(VLOOKUP(C937,Parámetros!$A$20:$B$23,2,FALSE()),Parámetros!$B$9))</f>
        <v>0.14</v>
      </c>
      <c r="G937" s="13" t="n">
        <f aca="false">ROUNDUP((E937+Parámetros!$C$13)/(1-F937),0)</f>
        <v>163</v>
      </c>
      <c r="H937" s="13" t="n">
        <f aca="false">ROUNDUP((E937+Parámetros!$C$14)/(1-F937),0)</f>
        <v>169</v>
      </c>
      <c r="I937" s="13" t="n">
        <f aca="false">ROUNDUP((E937+Parámetros!$C$15)/(1-F937),0)</f>
        <v>177</v>
      </c>
      <c r="J937" s="13" t="n">
        <f aca="false">MAX(ROUNDUP((E937+Parámetros!$B$8)/(1-F937),0),Parámetros!$B$7)</f>
        <v>299</v>
      </c>
      <c r="K937" s="13" t="n">
        <f aca="false">IF(G937&lt;Parámetros!$B$13,G937,IF(H937&lt;Parámetros!$B$14,H937,IF(I937&lt;Parámetros!$B$15,I937,J937)))</f>
        <v>177</v>
      </c>
      <c r="L937" s="12"/>
      <c r="M937" s="12"/>
      <c r="N937" s="13" t="n">
        <f aca="false">IF(AND(ISNUMBER(M937),M937-Parámetros!$B$6&gt;=K937),M937-Parámetros!$B$6,K937)</f>
        <v>177</v>
      </c>
      <c r="O937" s="3" t="str">
        <f aca="false">IF(ISNUMBER(M937),N937/M937-1,"")</f>
        <v/>
      </c>
      <c r="P937" s="13" t="n">
        <f aca="false">VLOOKUP(N937,Parámetros!$A$13:$C$16,3,TRUE())</f>
        <v>37</v>
      </c>
      <c r="Q937" s="13" t="n">
        <f aca="false">IF(N937&gt;=Parámetros!$B$7,Parámetros!$B$8,0)</f>
        <v>0</v>
      </c>
      <c r="R937" s="13" t="n">
        <f aca="false">N937*(1-F937)-P937-Q937</f>
        <v>115.22</v>
      </c>
      <c r="S937" s="13" t="n">
        <f aca="false">R937-E937</f>
        <v>0.579999999999998</v>
      </c>
    </row>
    <row r="938" customFormat="false" ht="15" hidden="false" customHeight="false" outlineLevel="0" collapsed="false">
      <c r="A938" s="8" t="s">
        <v>9736</v>
      </c>
      <c r="B938" s="10" t="str">
        <f aca="false">'Layout Mercado Libre'!C938</f>
        <v>Estericide Solución Antiséptica Spray 120 ml</v>
      </c>
      <c r="C938" s="10" t="str">
        <f aca="false">IFERROR(LEFT('Layout Mercado Libre'!E938,FIND(" &gt; ",'Layout Mercado Libre'!E938)-1),"")</f>
        <v>Salud y Equipamiento Médico</v>
      </c>
      <c r="D938" s="12" t="n">
        <v>111.11</v>
      </c>
      <c r="E938" s="13" t="n">
        <f aca="false">D938+Parámetros!$B$5</f>
        <v>115.11</v>
      </c>
      <c r="F938" s="3" t="n">
        <f aca="false">IF(C938="",Parámetros!$B$9,IFERROR(VLOOKUP(C938,Parámetros!$A$20:$B$23,2,FALSE()),Parámetros!$B$9))</f>
        <v>0.14</v>
      </c>
      <c r="G938" s="13" t="n">
        <f aca="false">ROUNDUP((E938+Parámetros!$C$13)/(1-F938),0)</f>
        <v>163</v>
      </c>
      <c r="H938" s="13" t="n">
        <f aca="false">ROUNDUP((E938+Parámetros!$C$14)/(1-F938),0)</f>
        <v>169</v>
      </c>
      <c r="I938" s="13" t="n">
        <f aca="false">ROUNDUP((E938+Parámetros!$C$15)/(1-F938),0)</f>
        <v>177</v>
      </c>
      <c r="J938" s="13" t="n">
        <f aca="false">MAX(ROUNDUP((E938+Parámetros!$B$8)/(1-F938),0),Parámetros!$B$7)</f>
        <v>299</v>
      </c>
      <c r="K938" s="13" t="n">
        <f aca="false">IF(G938&lt;Parámetros!$B$13,G938,IF(H938&lt;Parámetros!$B$14,H938,IF(I938&lt;Parámetros!$B$15,I938,J938)))</f>
        <v>177</v>
      </c>
      <c r="L938" s="12"/>
      <c r="M938" s="12"/>
      <c r="N938" s="13" t="n">
        <f aca="false">IF(AND(ISNUMBER(M938),M938-Parámetros!$B$6&gt;=K938),M938-Parámetros!$B$6,K938)</f>
        <v>177</v>
      </c>
      <c r="O938" s="3" t="str">
        <f aca="false">IF(ISNUMBER(M938),N938/M938-1,"")</f>
        <v/>
      </c>
      <c r="P938" s="13" t="n">
        <f aca="false">VLOOKUP(N938,Parámetros!$A$13:$C$16,3,TRUE())</f>
        <v>37</v>
      </c>
      <c r="Q938" s="13" t="n">
        <f aca="false">IF(N938&gt;=Parámetros!$B$7,Parámetros!$B$8,0)</f>
        <v>0</v>
      </c>
      <c r="R938" s="13" t="n">
        <f aca="false">N938*(1-F938)-P938-Q938</f>
        <v>115.22</v>
      </c>
      <c r="S938" s="13" t="n">
        <f aca="false">R938-E938</f>
        <v>0.109999999999999</v>
      </c>
    </row>
    <row r="939" customFormat="false" ht="15" hidden="false" customHeight="false" outlineLevel="0" collapsed="false">
      <c r="A939" s="8" t="s">
        <v>9747</v>
      </c>
      <c r="B939" s="10" t="str">
        <f aca="false">'Layout Mercado Libre'!C939</f>
        <v>Silica Seda Pure 3 en 1 Uva Tratamiento Capilar 120 ml</v>
      </c>
      <c r="C939" s="10" t="str">
        <f aca="false">IFERROR(LEFT('Layout Mercado Libre'!E939,FIND(" &gt; ",'Layout Mercado Libre'!E939)-1),"")</f>
        <v>Belleza y Cuidado Personal</v>
      </c>
      <c r="D939" s="12" t="n">
        <v>50.47</v>
      </c>
      <c r="E939" s="13" t="n">
        <f aca="false">D939+Parámetros!$B$5</f>
        <v>54.47</v>
      </c>
      <c r="F939" s="3" t="n">
        <f aca="false">IF(C939="",Parámetros!$B$9,IFERROR(VLOOKUP(C939,Parámetros!$A$20:$B$23,2,FALSE()),Parámetros!$B$9))</f>
        <v>0.14</v>
      </c>
      <c r="G939" s="13" t="n">
        <f aca="false">ROUNDUP((E939+Parámetros!$C$13)/(1-F939),0)</f>
        <v>93</v>
      </c>
      <c r="H939" s="13" t="n">
        <f aca="false">ROUNDUP((E939+Parámetros!$C$14)/(1-F939),0)</f>
        <v>99</v>
      </c>
      <c r="I939" s="13" t="n">
        <f aca="false">ROUNDUP((E939+Parámetros!$C$15)/(1-F939),0)</f>
        <v>107</v>
      </c>
      <c r="J939" s="13" t="n">
        <f aca="false">MAX(ROUNDUP((E939+Parámetros!$B$8)/(1-F939),0),Parámetros!$B$7)</f>
        <v>299</v>
      </c>
      <c r="K939" s="13" t="n">
        <f aca="false">IF(G939&lt;Parámetros!$B$13,G939,IF(H939&lt;Parámetros!$B$14,H939,IF(I939&lt;Parámetros!$B$15,I939,J939)))</f>
        <v>93</v>
      </c>
      <c r="L939" s="12"/>
      <c r="M939" s="12"/>
      <c r="N939" s="13" t="n">
        <f aca="false">IF(AND(ISNUMBER(M939),M939-Parámetros!$B$6&gt;=K939),M939-Parámetros!$B$6,K939)</f>
        <v>93</v>
      </c>
      <c r="O939" s="3" t="str">
        <f aca="false">IF(ISNUMBER(M939),N939/M939-1,"")</f>
        <v/>
      </c>
      <c r="P939" s="13" t="n">
        <f aca="false">VLOOKUP(N939,Parámetros!$A$13:$C$16,3,TRUE())</f>
        <v>25</v>
      </c>
      <c r="Q939" s="13" t="n">
        <f aca="false">IF(N939&gt;=Parámetros!$B$7,Parámetros!$B$8,0)</f>
        <v>0</v>
      </c>
      <c r="R939" s="13" t="n">
        <f aca="false">N939*(1-F939)-P939-Q939</f>
        <v>54.98</v>
      </c>
      <c r="S939" s="13" t="n">
        <f aca="false">R939-E939</f>
        <v>0.510000000000005</v>
      </c>
    </row>
    <row r="940" customFormat="false" ht="15" hidden="false" customHeight="false" outlineLevel="0" collapsed="false">
      <c r="A940" s="8" t="s">
        <v>9758</v>
      </c>
      <c r="B940" s="10" t="str">
        <f aca="false">'Layout Mercado Libre'!C940</f>
        <v>Cinta Micropore Nexcare Blanca 2.5 cm 12 Piezas</v>
      </c>
      <c r="C940" s="10" t="str">
        <f aca="false">IFERROR(LEFT('Layout Mercado Libre'!E940,FIND(" &gt; ",'Layout Mercado Libre'!E940)-1),"")</f>
        <v>Salud y Equipamiento Médico</v>
      </c>
      <c r="D940" s="12" t="n">
        <v>197.89</v>
      </c>
      <c r="E940" s="13" t="n">
        <f aca="false">D940+Parámetros!$B$5</f>
        <v>201.89</v>
      </c>
      <c r="F940" s="3" t="n">
        <f aca="false">IF(C940="",Parámetros!$B$9,IFERROR(VLOOKUP(C940,Parámetros!$A$20:$B$23,2,FALSE()),Parámetros!$B$9))</f>
        <v>0.14</v>
      </c>
      <c r="G940" s="13" t="n">
        <f aca="false">ROUNDUP((E940+Parámetros!$C$13)/(1-F940),0)</f>
        <v>264</v>
      </c>
      <c r="H940" s="13" t="n">
        <f aca="false">ROUNDUP((E940+Parámetros!$C$14)/(1-F940),0)</f>
        <v>270</v>
      </c>
      <c r="I940" s="13" t="n">
        <f aca="false">ROUNDUP((E940+Parámetros!$C$15)/(1-F940),0)</f>
        <v>278</v>
      </c>
      <c r="J940" s="13" t="n">
        <f aca="false">MAX(ROUNDUP((E940+Parámetros!$B$8)/(1-F940),0),Parámetros!$B$7)</f>
        <v>299</v>
      </c>
      <c r="K940" s="13" t="n">
        <f aca="false">IF(G940&lt;Parámetros!$B$13,G940,IF(H940&lt;Parámetros!$B$14,H940,IF(I940&lt;Parámetros!$B$15,I940,J940)))</f>
        <v>278</v>
      </c>
      <c r="L940" s="12"/>
      <c r="M940" s="12"/>
      <c r="N940" s="13" t="n">
        <f aca="false">IF(AND(ISNUMBER(M940),M940-Parámetros!$B$6&gt;=K940),M940-Parámetros!$B$6,K940)</f>
        <v>278</v>
      </c>
      <c r="O940" s="3" t="str">
        <f aca="false">IF(ISNUMBER(M940),N940/M940-1,"")</f>
        <v/>
      </c>
      <c r="P940" s="13" t="n">
        <f aca="false">VLOOKUP(N940,Parámetros!$A$13:$C$16,3,TRUE())</f>
        <v>37</v>
      </c>
      <c r="Q940" s="13" t="n">
        <f aca="false">IF(N940&gt;=Parámetros!$B$7,Parámetros!$B$8,0)</f>
        <v>0</v>
      </c>
      <c r="R940" s="13" t="n">
        <f aca="false">N940*(1-F940)-P940-Q940</f>
        <v>202.08</v>
      </c>
      <c r="S940" s="13" t="n">
        <f aca="false">R940-E940</f>
        <v>0.189999999999998</v>
      </c>
    </row>
    <row r="941" customFormat="false" ht="15" hidden="false" customHeight="false" outlineLevel="0" collapsed="false">
      <c r="A941" s="8" t="s">
        <v>9765</v>
      </c>
      <c r="B941" s="10" t="str">
        <f aca="false">'Layout Mercado Libre'!C941</f>
        <v>Prikul Pregabalina 75 mg 28 Cápsulas</v>
      </c>
      <c r="C941" s="10" t="str">
        <f aca="false">IFERROR(LEFT('Layout Mercado Libre'!E941,FIND(" &gt; ",'Layout Mercado Libre'!E941)-1),"")</f>
        <v>Salud y Equipamiento Médico</v>
      </c>
      <c r="D941" s="12" t="n">
        <v>679.36</v>
      </c>
      <c r="E941" s="13" t="n">
        <f aca="false">D941+Parámetros!$B$5</f>
        <v>683.36</v>
      </c>
      <c r="F941" s="3" t="n">
        <f aca="false">IF(C941="",Parámetros!$B$9,IFERROR(VLOOKUP(C941,Parámetros!$A$20:$B$23,2,FALSE()),Parámetros!$B$9))</f>
        <v>0.14</v>
      </c>
      <c r="G941" s="13" t="n">
        <f aca="false">ROUNDUP((E941+Parámetros!$C$13)/(1-F941),0)</f>
        <v>824</v>
      </c>
      <c r="H941" s="13" t="n">
        <f aca="false">ROUNDUP((E941+Parámetros!$C$14)/(1-F941),0)</f>
        <v>830</v>
      </c>
      <c r="I941" s="13" t="n">
        <f aca="false">ROUNDUP((E941+Parámetros!$C$15)/(1-F941),0)</f>
        <v>838</v>
      </c>
      <c r="J941" s="13" t="n">
        <f aca="false">MAX(ROUNDUP((E941+Parámetros!$B$8)/(1-F941),0),Parámetros!$B$7)</f>
        <v>795</v>
      </c>
      <c r="K941" s="13" t="n">
        <f aca="false">IF(G941&lt;Parámetros!$B$13,G941,IF(H941&lt;Parámetros!$B$14,H941,IF(I941&lt;Parámetros!$B$15,I941,J941)))</f>
        <v>795</v>
      </c>
      <c r="L941" s="12"/>
      <c r="M941" s="12"/>
      <c r="N941" s="13" t="n">
        <f aca="false">IF(AND(ISNUMBER(M941),M941-Parámetros!$B$6&gt;=K941),M941-Parámetros!$B$6,K941)</f>
        <v>795</v>
      </c>
      <c r="O941" s="3" t="str">
        <f aca="false">IF(ISNUMBER(M941),N941/M941-1,"")</f>
        <v/>
      </c>
      <c r="P941" s="13" t="n">
        <f aca="false">VLOOKUP(N941,Parámetros!$A$13:$C$16,3,TRUE())</f>
        <v>0</v>
      </c>
      <c r="Q941" s="13" t="n">
        <f aca="false">IF(N941&gt;=Parámetros!$B$7,Parámetros!$B$8,0)</f>
        <v>0</v>
      </c>
      <c r="R941" s="13" t="n">
        <f aca="false">N941*(1-F941)-P941-Q941</f>
        <v>683.7</v>
      </c>
      <c r="S941" s="13" t="n">
        <f aca="false">R941-E941</f>
        <v>0.340000000000032</v>
      </c>
    </row>
    <row r="942" customFormat="false" ht="15" hidden="false" customHeight="false" outlineLevel="0" collapsed="false">
      <c r="A942" s="8" t="s">
        <v>9775</v>
      </c>
      <c r="B942" s="10" t="str">
        <f aca="false">'Layout Mercado Libre'!C942</f>
        <v>Calzón Entrenador Huggies Pull-Ups Niña Talla XL 30 Piezas</v>
      </c>
      <c r="C942" s="10" t="str">
        <f aca="false">IFERROR(LEFT('Layout Mercado Libre'!E942,FIND(" &gt; ",'Layout Mercado Libre'!E942)-1),"")</f>
        <v>Bebés</v>
      </c>
      <c r="D942" s="12" t="n">
        <v>156.65</v>
      </c>
      <c r="E942" s="13" t="n">
        <f aca="false">D942+Parámetros!$B$5</f>
        <v>160.65</v>
      </c>
      <c r="F942" s="3" t="n">
        <f aca="false">IF(C942="",Parámetros!$B$9,IFERROR(VLOOKUP(C942,Parámetros!$A$20:$B$23,2,FALSE()),Parámetros!$B$9))</f>
        <v>0.15</v>
      </c>
      <c r="G942" s="13" t="n">
        <f aca="false">ROUNDUP((E942+Parámetros!$C$13)/(1-F942),0)</f>
        <v>219</v>
      </c>
      <c r="H942" s="13" t="n">
        <f aca="false">ROUNDUP((E942+Parámetros!$C$14)/(1-F942),0)</f>
        <v>225</v>
      </c>
      <c r="I942" s="13" t="n">
        <f aca="false">ROUNDUP((E942+Parámetros!$C$15)/(1-F942),0)</f>
        <v>233</v>
      </c>
      <c r="J942" s="13" t="n">
        <f aca="false">MAX(ROUNDUP((E942+Parámetros!$B$8)/(1-F942),0),Parámetros!$B$7)</f>
        <v>299</v>
      </c>
      <c r="K942" s="13" t="n">
        <f aca="false">IF(G942&lt;Parámetros!$B$13,G942,IF(H942&lt;Parámetros!$B$14,H942,IF(I942&lt;Parámetros!$B$15,I942,J942)))</f>
        <v>233</v>
      </c>
      <c r="L942" s="12"/>
      <c r="M942" s="12"/>
      <c r="N942" s="13" t="n">
        <f aca="false">IF(AND(ISNUMBER(M942),M942-Parámetros!$B$6&gt;=K942),M942-Parámetros!$B$6,K942)</f>
        <v>233</v>
      </c>
      <c r="O942" s="3" t="str">
        <f aca="false">IF(ISNUMBER(M942),N942/M942-1,"")</f>
        <v/>
      </c>
      <c r="P942" s="13" t="n">
        <f aca="false">VLOOKUP(N942,Parámetros!$A$13:$C$16,3,TRUE())</f>
        <v>37</v>
      </c>
      <c r="Q942" s="13" t="n">
        <f aca="false">IF(N942&gt;=Parámetros!$B$7,Parámetros!$B$8,0)</f>
        <v>0</v>
      </c>
      <c r="R942" s="13" t="n">
        <f aca="false">N942*(1-F942)-P942-Q942</f>
        <v>161.05</v>
      </c>
      <c r="S942" s="13" t="n">
        <f aca="false">R942-E942</f>
        <v>0.399999999999977</v>
      </c>
    </row>
    <row r="943" customFormat="false" ht="15" hidden="false" customHeight="false" outlineLevel="0" collapsed="false">
      <c r="A943" s="8" t="s">
        <v>9785</v>
      </c>
      <c r="B943" s="10" t="str">
        <f aca="false">'Layout Mercado Libre'!C943</f>
        <v>Desodorante en Barra Stefano Spazio para Hombre 60 g</v>
      </c>
      <c r="C943" s="10" t="str">
        <f aca="false">IFERROR(LEFT('Layout Mercado Libre'!E943,FIND(" &gt; ",'Layout Mercado Libre'!E943)-1),"")</f>
        <v>Belleza y Cuidado Personal</v>
      </c>
      <c r="D943" s="12" t="n">
        <v>43.24</v>
      </c>
      <c r="E943" s="13" t="n">
        <f aca="false">D943+Parámetros!$B$5</f>
        <v>47.24</v>
      </c>
      <c r="F943" s="3" t="n">
        <f aca="false">IF(C943="",Parámetros!$B$9,IFERROR(VLOOKUP(C943,Parámetros!$A$20:$B$23,2,FALSE()),Parámetros!$B$9))</f>
        <v>0.14</v>
      </c>
      <c r="G943" s="13" t="n">
        <f aca="false">ROUNDUP((E943+Parámetros!$C$13)/(1-F943),0)</f>
        <v>84</v>
      </c>
      <c r="H943" s="13" t="n">
        <f aca="false">ROUNDUP((E943+Parámetros!$C$14)/(1-F943),0)</f>
        <v>90</v>
      </c>
      <c r="I943" s="13" t="n">
        <f aca="false">ROUNDUP((E943+Parámetros!$C$15)/(1-F943),0)</f>
        <v>98</v>
      </c>
      <c r="J943" s="13" t="n">
        <f aca="false">MAX(ROUNDUP((E943+Parámetros!$B$8)/(1-F943),0),Parámetros!$B$7)</f>
        <v>299</v>
      </c>
      <c r="K943" s="13" t="n">
        <f aca="false">IF(G943&lt;Parámetros!$B$13,G943,IF(H943&lt;Parámetros!$B$14,H943,IF(I943&lt;Parámetros!$B$15,I943,J943)))</f>
        <v>84</v>
      </c>
      <c r="L943" s="12"/>
      <c r="M943" s="12"/>
      <c r="N943" s="13" t="n">
        <f aca="false">IF(AND(ISNUMBER(M943),M943-Parámetros!$B$6&gt;=K943),M943-Parámetros!$B$6,K943)</f>
        <v>84</v>
      </c>
      <c r="O943" s="3" t="str">
        <f aca="false">IF(ISNUMBER(M943),N943/M943-1,"")</f>
        <v/>
      </c>
      <c r="P943" s="13" t="n">
        <f aca="false">VLOOKUP(N943,Parámetros!$A$13:$C$16,3,TRUE())</f>
        <v>25</v>
      </c>
      <c r="Q943" s="13" t="n">
        <f aca="false">IF(N943&gt;=Parámetros!$B$7,Parámetros!$B$8,0)</f>
        <v>0</v>
      </c>
      <c r="R943" s="13" t="n">
        <f aca="false">N943*(1-F943)-P943-Q943</f>
        <v>47.24</v>
      </c>
      <c r="S943" s="13" t="n">
        <f aca="false">R943-E943</f>
        <v>0</v>
      </c>
    </row>
    <row r="944" customFormat="false" ht="15" hidden="false" customHeight="false" outlineLevel="0" collapsed="false">
      <c r="A944" s="8" t="s">
        <v>9794</v>
      </c>
      <c r="B944" s="10" t="str">
        <f aca="false">'Layout Mercado Libre'!C944</f>
        <v>TENA Pants Nocturno Chico/Mediano 10 Calzones Adultos</v>
      </c>
      <c r="C944" s="10" t="str">
        <f aca="false">IFERROR(LEFT('Layout Mercado Libre'!E944,FIND(" &gt; ",'Layout Mercado Libre'!E944)-1),"")</f>
        <v>Salud y Equipamiento Médico</v>
      </c>
      <c r="D944" s="12" t="n">
        <v>146.0101</v>
      </c>
      <c r="E944" s="13" t="n">
        <f aca="false">D944+Parámetros!$B$5</f>
        <v>150.0101</v>
      </c>
      <c r="F944" s="3" t="n">
        <f aca="false">IF(C944="",Parámetros!$B$9,IFERROR(VLOOKUP(C944,Parámetros!$A$20:$B$23,2,FALSE()),Parámetros!$B$9))</f>
        <v>0.14</v>
      </c>
      <c r="G944" s="13" t="n">
        <f aca="false">ROUNDUP((E944+Parámetros!$C$13)/(1-F944),0)</f>
        <v>204</v>
      </c>
      <c r="H944" s="13" t="n">
        <f aca="false">ROUNDUP((E944+Parámetros!$C$14)/(1-F944),0)</f>
        <v>210</v>
      </c>
      <c r="I944" s="13" t="n">
        <f aca="false">ROUNDUP((E944+Parámetros!$C$15)/(1-F944),0)</f>
        <v>218</v>
      </c>
      <c r="J944" s="13" t="n">
        <f aca="false">MAX(ROUNDUP((E944+Parámetros!$B$8)/(1-F944),0),Parámetros!$B$7)</f>
        <v>299</v>
      </c>
      <c r="K944" s="13" t="n">
        <f aca="false">IF(G944&lt;Parámetros!$B$13,G944,IF(H944&lt;Parámetros!$B$14,H944,IF(I944&lt;Parámetros!$B$15,I944,J944)))</f>
        <v>218</v>
      </c>
      <c r="L944" s="12"/>
      <c r="M944" s="12"/>
      <c r="N944" s="13" t="n">
        <f aca="false">IF(AND(ISNUMBER(M944),M944-Parámetros!$B$6&gt;=K944),M944-Parámetros!$B$6,K944)</f>
        <v>218</v>
      </c>
      <c r="O944" s="3" t="str">
        <f aca="false">IF(ISNUMBER(M944),N944/M944-1,"")</f>
        <v/>
      </c>
      <c r="P944" s="13" t="n">
        <f aca="false">VLOOKUP(N944,Parámetros!$A$13:$C$16,3,TRUE())</f>
        <v>37</v>
      </c>
      <c r="Q944" s="13" t="n">
        <f aca="false">IF(N944&gt;=Parámetros!$B$7,Parámetros!$B$8,0)</f>
        <v>0</v>
      </c>
      <c r="R944" s="13" t="n">
        <f aca="false">N944*(1-F944)-P944-Q944</f>
        <v>150.48</v>
      </c>
      <c r="S944" s="13" t="n">
        <f aca="false">R944-E944</f>
        <v>0.469899999999996</v>
      </c>
    </row>
    <row r="945" customFormat="false" ht="15" hidden="false" customHeight="false" outlineLevel="0" collapsed="false">
      <c r="A945" s="8" t="s">
        <v>9802</v>
      </c>
      <c r="B945" s="10" t="str">
        <f aca="false">'Layout Mercado Libre'!C945</f>
        <v>Fórmula Infantil Enfamil Premium Etapa 2 800 g 6 a 12 Meses</v>
      </c>
      <c r="C945" s="10" t="str">
        <f aca="false">IFERROR(LEFT('Layout Mercado Libre'!E945,FIND(" &gt; ",'Layout Mercado Libre'!E945)-1),"")</f>
        <v>Bebés</v>
      </c>
      <c r="D945" s="12" t="n">
        <v>415</v>
      </c>
      <c r="E945" s="13" t="n">
        <f aca="false">D945+Parámetros!$B$5</f>
        <v>419</v>
      </c>
      <c r="F945" s="3" t="n">
        <f aca="false">IF(C945="",Parámetros!$B$9,IFERROR(VLOOKUP(C945,Parámetros!$A$20:$B$23,2,FALSE()),Parámetros!$B$9))</f>
        <v>0.15</v>
      </c>
      <c r="G945" s="13" t="n">
        <f aca="false">ROUNDUP((E945+Parámetros!$C$13)/(1-F945),0)</f>
        <v>523</v>
      </c>
      <c r="H945" s="13" t="n">
        <f aca="false">ROUNDUP((E945+Parámetros!$C$14)/(1-F945),0)</f>
        <v>529</v>
      </c>
      <c r="I945" s="13" t="n">
        <f aca="false">ROUNDUP((E945+Parámetros!$C$15)/(1-F945),0)</f>
        <v>537</v>
      </c>
      <c r="J945" s="13" t="n">
        <f aca="false">MAX(ROUNDUP((E945+Parámetros!$B$8)/(1-F945),0),Parámetros!$B$7)</f>
        <v>493</v>
      </c>
      <c r="K945" s="13" t="n">
        <f aca="false">IF(G945&lt;Parámetros!$B$13,G945,IF(H945&lt;Parámetros!$B$14,H945,IF(I945&lt;Parámetros!$B$15,I945,J945)))</f>
        <v>493</v>
      </c>
      <c r="L945" s="12"/>
      <c r="M945" s="12"/>
      <c r="N945" s="13" t="n">
        <f aca="false">IF(AND(ISNUMBER(M945),M945-Parámetros!$B$6&gt;=K945),M945-Parámetros!$B$6,K945)</f>
        <v>493</v>
      </c>
      <c r="O945" s="3" t="str">
        <f aca="false">IF(ISNUMBER(M945),N945/M945-1,"")</f>
        <v/>
      </c>
      <c r="P945" s="13" t="n">
        <f aca="false">VLOOKUP(N945,Parámetros!$A$13:$C$16,3,TRUE())</f>
        <v>0</v>
      </c>
      <c r="Q945" s="13" t="n">
        <f aca="false">IF(N945&gt;=Parámetros!$B$7,Parámetros!$B$8,0)</f>
        <v>0</v>
      </c>
      <c r="R945" s="13" t="n">
        <f aca="false">N945*(1-F945)-P945-Q945</f>
        <v>419.05</v>
      </c>
      <c r="S945" s="13" t="n">
        <f aca="false">R945-E945</f>
        <v>0.0500000000000114</v>
      </c>
    </row>
    <row r="946" customFormat="false" ht="15" hidden="false" customHeight="false" outlineLevel="0" collapsed="false">
      <c r="A946" s="8" t="s">
        <v>9811</v>
      </c>
      <c r="B946" s="10" t="str">
        <f aca="false">'Layout Mercado Libre'!C946</f>
        <v>Crema Facial Pond's Clarant B3 Piel Normal a Seca 50 g</v>
      </c>
      <c r="C946" s="10" t="str">
        <f aca="false">IFERROR(LEFT('Layout Mercado Libre'!E946,FIND(" &gt; ",'Layout Mercado Libre'!E946)-1),"")</f>
        <v>Belleza y Cuidado Personal</v>
      </c>
      <c r="D946" s="12" t="n">
        <v>37.02</v>
      </c>
      <c r="E946" s="13" t="n">
        <f aca="false">D946+Parámetros!$B$5</f>
        <v>41.02</v>
      </c>
      <c r="F946" s="3" t="n">
        <f aca="false">IF(C946="",Parámetros!$B$9,IFERROR(VLOOKUP(C946,Parámetros!$A$20:$B$23,2,FALSE()),Parámetros!$B$9))</f>
        <v>0.14</v>
      </c>
      <c r="G946" s="13" t="n">
        <f aca="false">ROUNDUP((E946+Parámetros!$C$13)/(1-F946),0)</f>
        <v>77</v>
      </c>
      <c r="H946" s="13" t="n">
        <f aca="false">ROUNDUP((E946+Parámetros!$C$14)/(1-F946),0)</f>
        <v>83</v>
      </c>
      <c r="I946" s="13" t="n">
        <f aca="false">ROUNDUP((E946+Parámetros!$C$15)/(1-F946),0)</f>
        <v>91</v>
      </c>
      <c r="J946" s="13" t="n">
        <f aca="false">MAX(ROUNDUP((E946+Parámetros!$B$8)/(1-F946),0),Parámetros!$B$7)</f>
        <v>299</v>
      </c>
      <c r="K946" s="13" t="n">
        <f aca="false">IF(G946&lt;Parámetros!$B$13,G946,IF(H946&lt;Parámetros!$B$14,H946,IF(I946&lt;Parámetros!$B$15,I946,J946)))</f>
        <v>77</v>
      </c>
      <c r="L946" s="12"/>
      <c r="M946" s="12"/>
      <c r="N946" s="13" t="n">
        <f aca="false">IF(AND(ISNUMBER(M946),M946-Parámetros!$B$6&gt;=K946),M946-Parámetros!$B$6,K946)</f>
        <v>77</v>
      </c>
      <c r="O946" s="3" t="str">
        <f aca="false">IF(ISNUMBER(M946),N946/M946-1,"")</f>
        <v/>
      </c>
      <c r="P946" s="13" t="n">
        <f aca="false">VLOOKUP(N946,Parámetros!$A$13:$C$16,3,TRUE())</f>
        <v>25</v>
      </c>
      <c r="Q946" s="13" t="n">
        <f aca="false">IF(N946&gt;=Parámetros!$B$7,Parámetros!$B$8,0)</f>
        <v>0</v>
      </c>
      <c r="R946" s="13" t="n">
        <f aca="false">N946*(1-F946)-P946-Q946</f>
        <v>41.22</v>
      </c>
      <c r="S946" s="13" t="n">
        <f aca="false">R946-E946</f>
        <v>0.199999999999996</v>
      </c>
    </row>
    <row r="947" customFormat="false" ht="15" hidden="false" customHeight="false" outlineLevel="0" collapsed="false">
      <c r="A947" s="8" t="s">
        <v>9819</v>
      </c>
      <c r="B947" s="10" t="str">
        <f aca="false">'Layout Mercado Libre'!C947</f>
        <v>Tampones Kotex Unika Regular Sin Aplicador 12 Piezas</v>
      </c>
      <c r="C947" s="10" t="str">
        <f aca="false">IFERROR(LEFT('Layout Mercado Libre'!E947,FIND(" &gt; ",'Layout Mercado Libre'!E947)-1),"")</f>
        <v>Belleza y Cuidado Personal</v>
      </c>
      <c r="D947" s="12" t="n">
        <v>29.75</v>
      </c>
      <c r="E947" s="13" t="n">
        <f aca="false">D947+Parámetros!$B$5</f>
        <v>33.75</v>
      </c>
      <c r="F947" s="3" t="n">
        <f aca="false">IF(C947="",Parámetros!$B$9,IFERROR(VLOOKUP(C947,Parámetros!$A$20:$B$23,2,FALSE()),Parámetros!$B$9))</f>
        <v>0.14</v>
      </c>
      <c r="G947" s="13" t="n">
        <f aca="false">ROUNDUP((E947+Parámetros!$C$13)/(1-F947),0)</f>
        <v>69</v>
      </c>
      <c r="H947" s="13" t="n">
        <f aca="false">ROUNDUP((E947+Parámetros!$C$14)/(1-F947),0)</f>
        <v>75</v>
      </c>
      <c r="I947" s="13" t="n">
        <f aca="false">ROUNDUP((E947+Parámetros!$C$15)/(1-F947),0)</f>
        <v>83</v>
      </c>
      <c r="J947" s="13" t="n">
        <f aca="false">MAX(ROUNDUP((E947+Parámetros!$B$8)/(1-F947),0),Parámetros!$B$7)</f>
        <v>299</v>
      </c>
      <c r="K947" s="13" t="n">
        <f aca="false">IF(G947&lt;Parámetros!$B$13,G947,IF(H947&lt;Parámetros!$B$14,H947,IF(I947&lt;Parámetros!$B$15,I947,J947)))</f>
        <v>69</v>
      </c>
      <c r="L947" s="12"/>
      <c r="M947" s="12"/>
      <c r="N947" s="13" t="n">
        <f aca="false">IF(AND(ISNUMBER(M947),M947-Parámetros!$B$6&gt;=K947),M947-Parámetros!$B$6,K947)</f>
        <v>69</v>
      </c>
      <c r="O947" s="3" t="str">
        <f aca="false">IF(ISNUMBER(M947),N947/M947-1,"")</f>
        <v/>
      </c>
      <c r="P947" s="13" t="n">
        <f aca="false">VLOOKUP(N947,Parámetros!$A$13:$C$16,3,TRUE())</f>
        <v>25</v>
      </c>
      <c r="Q947" s="13" t="n">
        <f aca="false">IF(N947&gt;=Parámetros!$B$7,Parámetros!$B$8,0)</f>
        <v>0</v>
      </c>
      <c r="R947" s="13" t="n">
        <f aca="false">N947*(1-F947)-P947-Q947</f>
        <v>34.34</v>
      </c>
      <c r="S947" s="13" t="n">
        <f aca="false">R947-E947</f>
        <v>0.589999999999996</v>
      </c>
    </row>
    <row r="948" customFormat="false" ht="15" hidden="false" customHeight="false" outlineLevel="0" collapsed="false">
      <c r="A948" s="8" t="s">
        <v>9828</v>
      </c>
      <c r="B948" s="10" t="str">
        <f aca="false">'Layout Mercado Libre'!C948</f>
        <v>Solución Cloruro de Sodio 0.9% Pisa 100 ml</v>
      </c>
      <c r="C948" s="10" t="str">
        <f aca="false">IFERROR(LEFT('Layout Mercado Libre'!E948,FIND(" &gt; ",'Layout Mercado Libre'!E948)-1),"")</f>
        <v>Salud y Equipamiento Médico</v>
      </c>
      <c r="D948" s="12" t="n">
        <v>22.9</v>
      </c>
      <c r="E948" s="13" t="n">
        <f aca="false">D948+Parámetros!$B$5</f>
        <v>26.9</v>
      </c>
      <c r="F948" s="3" t="n">
        <f aca="false">IF(C948="",Parámetros!$B$9,IFERROR(VLOOKUP(C948,Parámetros!$A$20:$B$23,2,FALSE()),Parámetros!$B$9))</f>
        <v>0.14</v>
      </c>
      <c r="G948" s="13" t="n">
        <f aca="false">ROUNDUP((E948+Parámetros!$C$13)/(1-F948),0)</f>
        <v>61</v>
      </c>
      <c r="H948" s="13" t="n">
        <f aca="false">ROUNDUP((E948+Parámetros!$C$14)/(1-F948),0)</f>
        <v>67</v>
      </c>
      <c r="I948" s="13" t="n">
        <f aca="false">ROUNDUP((E948+Parámetros!$C$15)/(1-F948),0)</f>
        <v>75</v>
      </c>
      <c r="J948" s="13" t="n">
        <f aca="false">MAX(ROUNDUP((E948+Parámetros!$B$8)/(1-F948),0),Parámetros!$B$7)</f>
        <v>299</v>
      </c>
      <c r="K948" s="13" t="n">
        <f aca="false">IF(G948&lt;Parámetros!$B$13,G948,IF(H948&lt;Parámetros!$B$14,H948,IF(I948&lt;Parámetros!$B$15,I948,J948)))</f>
        <v>61</v>
      </c>
      <c r="L948" s="12"/>
      <c r="M948" s="12"/>
      <c r="N948" s="13" t="n">
        <f aca="false">IF(AND(ISNUMBER(M948),M948-Parámetros!$B$6&gt;=K948),M948-Parámetros!$B$6,K948)</f>
        <v>61</v>
      </c>
      <c r="O948" s="3" t="str">
        <f aca="false">IF(ISNUMBER(M948),N948/M948-1,"")</f>
        <v/>
      </c>
      <c r="P948" s="13" t="n">
        <f aca="false">VLOOKUP(N948,Parámetros!$A$13:$C$16,3,TRUE())</f>
        <v>25</v>
      </c>
      <c r="Q948" s="13" t="n">
        <f aca="false">IF(N948&gt;=Parámetros!$B$7,Parámetros!$B$8,0)</f>
        <v>0</v>
      </c>
      <c r="R948" s="13" t="n">
        <f aca="false">N948*(1-F948)-P948-Q948</f>
        <v>27.46</v>
      </c>
      <c r="S948" s="13" t="n">
        <f aca="false">R948-E948</f>
        <v>0.560000000000002</v>
      </c>
    </row>
    <row r="949" customFormat="false" ht="15" hidden="false" customHeight="false" outlineLevel="0" collapsed="false">
      <c r="A949" s="8" t="s">
        <v>9838</v>
      </c>
      <c r="B949" s="10" t="str">
        <f aca="false">'Layout Mercado Libre'!C949</f>
        <v>Combigan D Brimonidina Timolol 0.2%/0.5% Solución 5 ml</v>
      </c>
      <c r="C949" s="10" t="str">
        <f aca="false">IFERROR(LEFT('Layout Mercado Libre'!E949,FIND(" &gt; ",'Layout Mercado Libre'!E949)-1),"")</f>
        <v>Salud y Equipamiento Médico</v>
      </c>
      <c r="D949" s="12" t="n">
        <v>842.55</v>
      </c>
      <c r="E949" s="13" t="n">
        <f aca="false">D949+Parámetros!$B$5</f>
        <v>846.55</v>
      </c>
      <c r="F949" s="3" t="n">
        <f aca="false">IF(C949="",Parámetros!$B$9,IFERROR(VLOOKUP(C949,Parámetros!$A$20:$B$23,2,FALSE()),Parámetros!$B$9))</f>
        <v>0.14</v>
      </c>
      <c r="G949" s="13" t="n">
        <f aca="false">ROUNDUP((E949+Parámetros!$C$13)/(1-F949),0)</f>
        <v>1014</v>
      </c>
      <c r="H949" s="13" t="n">
        <f aca="false">ROUNDUP((E949+Parámetros!$C$14)/(1-F949),0)</f>
        <v>1020</v>
      </c>
      <c r="I949" s="13" t="n">
        <f aca="false">ROUNDUP((E949+Parámetros!$C$15)/(1-F949),0)</f>
        <v>1028</v>
      </c>
      <c r="J949" s="13" t="n">
        <f aca="false">MAX(ROUNDUP((E949+Parámetros!$B$8)/(1-F949),0),Parámetros!$B$7)</f>
        <v>985</v>
      </c>
      <c r="K949" s="13" t="n">
        <f aca="false">IF(G949&lt;Parámetros!$B$13,G949,IF(H949&lt;Parámetros!$B$14,H949,IF(I949&lt;Parámetros!$B$15,I949,J949)))</f>
        <v>985</v>
      </c>
      <c r="L949" s="12"/>
      <c r="M949" s="12"/>
      <c r="N949" s="13" t="n">
        <f aca="false">IF(AND(ISNUMBER(M949),M949-Parámetros!$B$6&gt;=K949),M949-Parámetros!$B$6,K949)</f>
        <v>985</v>
      </c>
      <c r="O949" s="3" t="str">
        <f aca="false">IF(ISNUMBER(M949),N949/M949-1,"")</f>
        <v/>
      </c>
      <c r="P949" s="13" t="n">
        <f aca="false">VLOOKUP(N949,Parámetros!$A$13:$C$16,3,TRUE())</f>
        <v>0</v>
      </c>
      <c r="Q949" s="13" t="n">
        <f aca="false">IF(N949&gt;=Parámetros!$B$7,Parámetros!$B$8,0)</f>
        <v>0</v>
      </c>
      <c r="R949" s="13" t="n">
        <f aca="false">N949*(1-F949)-P949-Q949</f>
        <v>847.1</v>
      </c>
      <c r="S949" s="13" t="n">
        <f aca="false">R949-E949</f>
        <v>0.550000000000068</v>
      </c>
    </row>
    <row r="950" customFormat="false" ht="15" hidden="false" customHeight="false" outlineLevel="0" collapsed="false">
      <c r="A950" s="8" t="s">
        <v>9848</v>
      </c>
      <c r="B950" s="10" t="str">
        <f aca="false">'Layout Mercado Libre'!C950</f>
        <v>Controlip 160 mg 30 Cápsulas Fenofibrato</v>
      </c>
      <c r="C950" s="10" t="str">
        <f aca="false">IFERROR(LEFT('Layout Mercado Libre'!E950,FIND(" &gt; ",'Layout Mercado Libre'!E950)-1),"")</f>
        <v>Salud y Equipamiento Médico</v>
      </c>
      <c r="D950" s="12" t="n">
        <v>621.5</v>
      </c>
      <c r="E950" s="13" t="n">
        <f aca="false">D950+Parámetros!$B$5</f>
        <v>625.5</v>
      </c>
      <c r="F950" s="3" t="n">
        <f aca="false">IF(C950="",Parámetros!$B$9,IFERROR(VLOOKUP(C950,Parámetros!$A$20:$B$23,2,FALSE()),Parámetros!$B$9))</f>
        <v>0.14</v>
      </c>
      <c r="G950" s="13" t="n">
        <f aca="false">ROUNDUP((E950+Parámetros!$C$13)/(1-F950),0)</f>
        <v>757</v>
      </c>
      <c r="H950" s="13" t="n">
        <f aca="false">ROUNDUP((E950+Parámetros!$C$14)/(1-F950),0)</f>
        <v>763</v>
      </c>
      <c r="I950" s="13" t="n">
        <f aca="false">ROUNDUP((E950+Parámetros!$C$15)/(1-F950),0)</f>
        <v>771</v>
      </c>
      <c r="J950" s="13" t="n">
        <f aca="false">MAX(ROUNDUP((E950+Parámetros!$B$8)/(1-F950),0),Parámetros!$B$7)</f>
        <v>728</v>
      </c>
      <c r="K950" s="13" t="n">
        <f aca="false">IF(G950&lt;Parámetros!$B$13,G950,IF(H950&lt;Parámetros!$B$14,H950,IF(I950&lt;Parámetros!$B$15,I950,J950)))</f>
        <v>728</v>
      </c>
      <c r="L950" s="12"/>
      <c r="M950" s="12"/>
      <c r="N950" s="13" t="n">
        <f aca="false">IF(AND(ISNUMBER(M950),M950-Parámetros!$B$6&gt;=K950),M950-Parámetros!$B$6,K950)</f>
        <v>728</v>
      </c>
      <c r="O950" s="3" t="str">
        <f aca="false">IF(ISNUMBER(M950),N950/M950-1,"")</f>
        <v/>
      </c>
      <c r="P950" s="13" t="n">
        <f aca="false">VLOOKUP(N950,Parámetros!$A$13:$C$16,3,TRUE())</f>
        <v>0</v>
      </c>
      <c r="Q950" s="13" t="n">
        <f aca="false">IF(N950&gt;=Parámetros!$B$7,Parámetros!$B$8,0)</f>
        <v>0</v>
      </c>
      <c r="R950" s="13" t="n">
        <f aca="false">N950*(1-F950)-P950-Q950</f>
        <v>626.08</v>
      </c>
      <c r="S950" s="13" t="n">
        <f aca="false">R950-E950</f>
        <v>0.580000000000041</v>
      </c>
    </row>
    <row r="951" customFormat="false" ht="15" hidden="false" customHeight="false" outlineLevel="0" collapsed="false">
      <c r="A951" s="8" t="s">
        <v>9859</v>
      </c>
      <c r="B951" s="10" t="str">
        <f aca="false">'Layout Mercado Libre'!C951</f>
        <v>Loción Limpiadora Pond's Clarant B3 Desmaquillante 200 ml</v>
      </c>
      <c r="C951" s="10" t="str">
        <f aca="false">IFERROR(LEFT('Layout Mercado Libre'!E951,FIND(" &gt; ",'Layout Mercado Libre'!E951)-1),"")</f>
        <v>Belleza y Cuidado Personal</v>
      </c>
      <c r="D951" s="12" t="n">
        <v>76.5455</v>
      </c>
      <c r="E951" s="13" t="n">
        <f aca="false">D951+Parámetros!$B$5</f>
        <v>80.5455</v>
      </c>
      <c r="F951" s="3" t="n">
        <f aca="false">IF(C951="",Parámetros!$B$9,IFERROR(VLOOKUP(C951,Parámetros!$A$20:$B$23,2,FALSE()),Parámetros!$B$9))</f>
        <v>0.14</v>
      </c>
      <c r="G951" s="13" t="n">
        <f aca="false">ROUNDUP((E951+Parámetros!$C$13)/(1-F951),0)</f>
        <v>123</v>
      </c>
      <c r="H951" s="13" t="n">
        <f aca="false">ROUNDUP((E951+Parámetros!$C$14)/(1-F951),0)</f>
        <v>129</v>
      </c>
      <c r="I951" s="13" t="n">
        <f aca="false">ROUNDUP((E951+Parámetros!$C$15)/(1-F951),0)</f>
        <v>137</v>
      </c>
      <c r="J951" s="13" t="n">
        <f aca="false">MAX(ROUNDUP((E951+Parámetros!$B$8)/(1-F951),0),Parámetros!$B$7)</f>
        <v>299</v>
      </c>
      <c r="K951" s="13" t="n">
        <f aca="false">IF(G951&lt;Parámetros!$B$13,G951,IF(H951&lt;Parámetros!$B$14,H951,IF(I951&lt;Parámetros!$B$15,I951,J951)))</f>
        <v>129</v>
      </c>
      <c r="L951" s="12"/>
      <c r="M951" s="12"/>
      <c r="N951" s="13" t="n">
        <f aca="false">IF(AND(ISNUMBER(M951),M951-Parámetros!$B$6&gt;=K951),M951-Parámetros!$B$6,K951)</f>
        <v>129</v>
      </c>
      <c r="O951" s="3" t="str">
        <f aca="false">IF(ISNUMBER(M951),N951/M951-1,"")</f>
        <v/>
      </c>
      <c r="P951" s="13" t="n">
        <f aca="false">VLOOKUP(N951,Parámetros!$A$13:$C$16,3,TRUE())</f>
        <v>30</v>
      </c>
      <c r="Q951" s="13" t="n">
        <f aca="false">IF(N951&gt;=Parámetros!$B$7,Parámetros!$B$8,0)</f>
        <v>0</v>
      </c>
      <c r="R951" s="13" t="n">
        <f aca="false">N951*(1-F951)-P951-Q951</f>
        <v>80.94</v>
      </c>
      <c r="S951" s="13" t="n">
        <f aca="false">R951-E951</f>
        <v>0.394499999999994</v>
      </c>
    </row>
    <row r="952" customFormat="false" ht="15" hidden="false" customHeight="false" outlineLevel="0" collapsed="false">
      <c r="A952" s="8" t="s">
        <v>9867</v>
      </c>
      <c r="B952" s="10" t="str">
        <f aca="false">'Layout Mercado Libre'!C952</f>
        <v>Tylenol Paracetamol 500 mg 10 Tabletas</v>
      </c>
      <c r="C952" s="10" t="str">
        <f aca="false">IFERROR(LEFT('Layout Mercado Libre'!E952,FIND(" &gt; ",'Layout Mercado Libre'!E952)-1),"")</f>
        <v>Salud y Equipamiento Médico</v>
      </c>
      <c r="D952" s="12" t="n">
        <v>48.38</v>
      </c>
      <c r="E952" s="13" t="n">
        <f aca="false">D952+Parámetros!$B$5</f>
        <v>52.38</v>
      </c>
      <c r="F952" s="3" t="n">
        <f aca="false">IF(C952="",Parámetros!$B$9,IFERROR(VLOOKUP(C952,Parámetros!$A$20:$B$23,2,FALSE()),Parámetros!$B$9))</f>
        <v>0.14</v>
      </c>
      <c r="G952" s="13" t="n">
        <f aca="false">ROUNDUP((E952+Parámetros!$C$13)/(1-F952),0)</f>
        <v>90</v>
      </c>
      <c r="H952" s="13" t="n">
        <f aca="false">ROUNDUP((E952+Parámetros!$C$14)/(1-F952),0)</f>
        <v>96</v>
      </c>
      <c r="I952" s="13" t="n">
        <f aca="false">ROUNDUP((E952+Parámetros!$C$15)/(1-F952),0)</f>
        <v>104</v>
      </c>
      <c r="J952" s="13" t="n">
        <f aca="false">MAX(ROUNDUP((E952+Parámetros!$B$8)/(1-F952),0),Parámetros!$B$7)</f>
        <v>299</v>
      </c>
      <c r="K952" s="13" t="n">
        <f aca="false">IF(G952&lt;Parámetros!$B$13,G952,IF(H952&lt;Parámetros!$B$14,H952,IF(I952&lt;Parámetros!$B$15,I952,J952)))</f>
        <v>90</v>
      </c>
      <c r="L952" s="12"/>
      <c r="M952" s="12"/>
      <c r="N952" s="13" t="n">
        <f aca="false">IF(AND(ISNUMBER(M952),M952-Parámetros!$B$6&gt;=K952),M952-Parámetros!$B$6,K952)</f>
        <v>90</v>
      </c>
      <c r="O952" s="3" t="str">
        <f aca="false">IF(ISNUMBER(M952),N952/M952-1,"")</f>
        <v/>
      </c>
      <c r="P952" s="13" t="n">
        <f aca="false">VLOOKUP(N952,Parámetros!$A$13:$C$16,3,TRUE())</f>
        <v>25</v>
      </c>
      <c r="Q952" s="13" t="n">
        <f aca="false">IF(N952&gt;=Parámetros!$B$7,Parámetros!$B$8,0)</f>
        <v>0</v>
      </c>
      <c r="R952" s="13" t="n">
        <f aca="false">N952*(1-F952)-P952-Q952</f>
        <v>52.4</v>
      </c>
      <c r="S952" s="13" t="n">
        <f aca="false">R952-E952</f>
        <v>0.0200000000000031</v>
      </c>
    </row>
    <row r="953" customFormat="false" ht="15" hidden="false" customHeight="false" outlineLevel="0" collapsed="false">
      <c r="A953" s="8" t="s">
        <v>9877</v>
      </c>
      <c r="B953" s="10" t="str">
        <f aca="false">'Layout Mercado Libre'!C953</f>
        <v>Silka Medic Gel Antimicótico Terbinafina 1% 15 g</v>
      </c>
      <c r="C953" s="10" t="str">
        <f aca="false">IFERROR(LEFT('Layout Mercado Libre'!E953,FIND(" &gt; ",'Layout Mercado Libre'!E953)-1),"")</f>
        <v>Salud y Equipamiento Médico</v>
      </c>
      <c r="D953" s="12" t="n">
        <v>72.29</v>
      </c>
      <c r="E953" s="13" t="n">
        <f aca="false">D953+Parámetros!$B$5</f>
        <v>76.29</v>
      </c>
      <c r="F953" s="3" t="n">
        <f aca="false">IF(C953="",Parámetros!$B$9,IFERROR(VLOOKUP(C953,Parámetros!$A$20:$B$23,2,FALSE()),Parámetros!$B$9))</f>
        <v>0.14</v>
      </c>
      <c r="G953" s="13" t="n">
        <f aca="false">ROUNDUP((E953+Parámetros!$C$13)/(1-F953),0)</f>
        <v>118</v>
      </c>
      <c r="H953" s="13" t="n">
        <f aca="false">ROUNDUP((E953+Parámetros!$C$14)/(1-F953),0)</f>
        <v>124</v>
      </c>
      <c r="I953" s="13" t="n">
        <f aca="false">ROUNDUP((E953+Parámetros!$C$15)/(1-F953),0)</f>
        <v>132</v>
      </c>
      <c r="J953" s="13" t="n">
        <f aca="false">MAX(ROUNDUP((E953+Parámetros!$B$8)/(1-F953),0),Parámetros!$B$7)</f>
        <v>299</v>
      </c>
      <c r="K953" s="13" t="n">
        <f aca="false">IF(G953&lt;Parámetros!$B$13,G953,IF(H953&lt;Parámetros!$B$14,H953,IF(I953&lt;Parámetros!$B$15,I953,J953)))</f>
        <v>124</v>
      </c>
      <c r="L953" s="12"/>
      <c r="M953" s="12"/>
      <c r="N953" s="13" t="n">
        <f aca="false">IF(AND(ISNUMBER(M953),M953-Parámetros!$B$6&gt;=K953),M953-Parámetros!$B$6,K953)</f>
        <v>124</v>
      </c>
      <c r="O953" s="3" t="str">
        <f aca="false">IF(ISNUMBER(M953),N953/M953-1,"")</f>
        <v/>
      </c>
      <c r="P953" s="13" t="n">
        <f aca="false">VLOOKUP(N953,Parámetros!$A$13:$C$16,3,TRUE())</f>
        <v>30</v>
      </c>
      <c r="Q953" s="13" t="n">
        <f aca="false">IF(N953&gt;=Parámetros!$B$7,Parámetros!$B$8,0)</f>
        <v>0</v>
      </c>
      <c r="R953" s="13" t="n">
        <f aca="false">N953*(1-F953)-P953-Q953</f>
        <v>76.64</v>
      </c>
      <c r="S953" s="13" t="n">
        <f aca="false">R953-E953</f>
        <v>0.349999999999994</v>
      </c>
    </row>
    <row r="954" customFormat="false" ht="15" hidden="false" customHeight="false" outlineLevel="0" collapsed="false">
      <c r="A954" s="8" t="s">
        <v>9887</v>
      </c>
      <c r="B954" s="10" t="str">
        <f aca="false">'Layout Mercado Libre'!C954</f>
        <v>Brulin Dexametasona 8 mg/2 ml Inyectable 3 Ampolletas</v>
      </c>
      <c r="C954" s="10" t="str">
        <f aca="false">IFERROR(LEFT('Layout Mercado Libre'!E954,FIND(" &gt; ",'Layout Mercado Libre'!E954)-1),"")</f>
        <v>Salud y Equipamiento Médico</v>
      </c>
      <c r="D954" s="12" t="n">
        <v>23.4</v>
      </c>
      <c r="E954" s="13" t="n">
        <f aca="false">D954+Parámetros!$B$5</f>
        <v>27.4</v>
      </c>
      <c r="F954" s="3" t="n">
        <f aca="false">IF(C954="",Parámetros!$B$9,IFERROR(VLOOKUP(C954,Parámetros!$A$20:$B$23,2,FALSE()),Parámetros!$B$9))</f>
        <v>0.14</v>
      </c>
      <c r="G954" s="13" t="n">
        <f aca="false">ROUNDUP((E954+Parámetros!$C$13)/(1-F954),0)</f>
        <v>61</v>
      </c>
      <c r="H954" s="13" t="n">
        <f aca="false">ROUNDUP((E954+Parámetros!$C$14)/(1-F954),0)</f>
        <v>67</v>
      </c>
      <c r="I954" s="13" t="n">
        <f aca="false">ROUNDUP((E954+Parámetros!$C$15)/(1-F954),0)</f>
        <v>75</v>
      </c>
      <c r="J954" s="13" t="n">
        <f aca="false">MAX(ROUNDUP((E954+Parámetros!$B$8)/(1-F954),0),Parámetros!$B$7)</f>
        <v>299</v>
      </c>
      <c r="K954" s="13" t="n">
        <f aca="false">IF(G954&lt;Parámetros!$B$13,G954,IF(H954&lt;Parámetros!$B$14,H954,IF(I954&lt;Parámetros!$B$15,I954,J954)))</f>
        <v>61</v>
      </c>
      <c r="L954" s="12"/>
      <c r="M954" s="12"/>
      <c r="N954" s="13" t="n">
        <f aca="false">IF(AND(ISNUMBER(M954),M954-Parámetros!$B$6&gt;=K954),M954-Parámetros!$B$6,K954)</f>
        <v>61</v>
      </c>
      <c r="O954" s="3" t="str">
        <f aca="false">IF(ISNUMBER(M954),N954/M954-1,"")</f>
        <v/>
      </c>
      <c r="P954" s="13" t="n">
        <f aca="false">VLOOKUP(N954,Parámetros!$A$13:$C$16,3,TRUE())</f>
        <v>25</v>
      </c>
      <c r="Q954" s="13" t="n">
        <f aca="false">IF(N954&gt;=Parámetros!$B$7,Parámetros!$B$8,0)</f>
        <v>0</v>
      </c>
      <c r="R954" s="13" t="n">
        <f aca="false">N954*(1-F954)-P954-Q954</f>
        <v>27.46</v>
      </c>
      <c r="S954" s="13" t="n">
        <f aca="false">R954-E954</f>
        <v>0.0600000000000023</v>
      </c>
    </row>
    <row r="955" customFormat="false" ht="15" hidden="false" customHeight="false" outlineLevel="0" collapsed="false">
      <c r="A955" s="8" t="s">
        <v>9897</v>
      </c>
      <c r="B955" s="10" t="str">
        <f aca="false">'Layout Mercado Libre'!C955</f>
        <v>Metamucil Fibra en Polvo Sabor Natural 504 g 72 Dosis</v>
      </c>
      <c r="C955" s="10" t="str">
        <f aca="false">IFERROR(LEFT('Layout Mercado Libre'!E955,FIND(" &gt; ",'Layout Mercado Libre'!E955)-1),"")</f>
        <v>Salud y Equipamiento Médico</v>
      </c>
      <c r="D955" s="12" t="n">
        <v>540.51</v>
      </c>
      <c r="E955" s="13" t="n">
        <f aca="false">D955+Parámetros!$B$5</f>
        <v>544.51</v>
      </c>
      <c r="F955" s="3" t="n">
        <f aca="false">IF(C955="",Parámetros!$B$9,IFERROR(VLOOKUP(C955,Parámetros!$A$20:$B$23,2,FALSE()),Parámetros!$B$9))</f>
        <v>0.14</v>
      </c>
      <c r="G955" s="13" t="n">
        <f aca="false">ROUNDUP((E955+Parámetros!$C$13)/(1-F955),0)</f>
        <v>663</v>
      </c>
      <c r="H955" s="13" t="n">
        <f aca="false">ROUNDUP((E955+Parámetros!$C$14)/(1-F955),0)</f>
        <v>669</v>
      </c>
      <c r="I955" s="13" t="n">
        <f aca="false">ROUNDUP((E955+Parámetros!$C$15)/(1-F955),0)</f>
        <v>677</v>
      </c>
      <c r="J955" s="13" t="n">
        <f aca="false">MAX(ROUNDUP((E955+Parámetros!$B$8)/(1-F955),0),Parámetros!$B$7)</f>
        <v>634</v>
      </c>
      <c r="K955" s="13" t="n">
        <f aca="false">IF(G955&lt;Parámetros!$B$13,G955,IF(H955&lt;Parámetros!$B$14,H955,IF(I955&lt;Parámetros!$B$15,I955,J955)))</f>
        <v>634</v>
      </c>
      <c r="L955" s="12"/>
      <c r="M955" s="12"/>
      <c r="N955" s="13" t="n">
        <f aca="false">IF(AND(ISNUMBER(M955),M955-Parámetros!$B$6&gt;=K955),M955-Parámetros!$B$6,K955)</f>
        <v>634</v>
      </c>
      <c r="O955" s="3" t="str">
        <f aca="false">IF(ISNUMBER(M955),N955/M955-1,"")</f>
        <v/>
      </c>
      <c r="P955" s="13" t="n">
        <f aca="false">VLOOKUP(N955,Parámetros!$A$13:$C$16,3,TRUE())</f>
        <v>0</v>
      </c>
      <c r="Q955" s="13" t="n">
        <f aca="false">IF(N955&gt;=Parámetros!$B$7,Parámetros!$B$8,0)</f>
        <v>0</v>
      </c>
      <c r="R955" s="13" t="n">
        <f aca="false">N955*(1-F955)-P955-Q955</f>
        <v>545.24</v>
      </c>
      <c r="S955" s="13" t="n">
        <f aca="false">R955-E955</f>
        <v>0.730000000000018</v>
      </c>
    </row>
    <row r="956" customFormat="false" ht="15" hidden="false" customHeight="false" outlineLevel="0" collapsed="false">
      <c r="A956" s="8" t="s">
        <v>9907</v>
      </c>
      <c r="B956" s="10" t="str">
        <f aca="false">'Layout Mercado Libre'!C956</f>
        <v>Ectaprim F Antibiótico 160/800 mg 14 Tabletas</v>
      </c>
      <c r="C956" s="10" t="str">
        <f aca="false">IFERROR(LEFT('Layout Mercado Libre'!E956,FIND(" &gt; ",'Layout Mercado Libre'!E956)-1),"")</f>
        <v>Salud y Equipamiento Médico</v>
      </c>
      <c r="D956" s="12" t="n">
        <v>201.43</v>
      </c>
      <c r="E956" s="13" t="n">
        <f aca="false">D956+Parámetros!$B$5</f>
        <v>205.43</v>
      </c>
      <c r="F956" s="3" t="n">
        <f aca="false">IF(C956="",Parámetros!$B$9,IFERROR(VLOOKUP(C956,Parámetros!$A$20:$B$23,2,FALSE()),Parámetros!$B$9))</f>
        <v>0.14</v>
      </c>
      <c r="G956" s="13" t="n">
        <f aca="false">ROUNDUP((E956+Parámetros!$C$13)/(1-F956),0)</f>
        <v>268</v>
      </c>
      <c r="H956" s="13" t="n">
        <f aca="false">ROUNDUP((E956+Parámetros!$C$14)/(1-F956),0)</f>
        <v>274</v>
      </c>
      <c r="I956" s="13" t="n">
        <f aca="false">ROUNDUP((E956+Parámetros!$C$15)/(1-F956),0)</f>
        <v>282</v>
      </c>
      <c r="J956" s="13" t="n">
        <f aca="false">MAX(ROUNDUP((E956+Parámetros!$B$8)/(1-F956),0),Parámetros!$B$7)</f>
        <v>299</v>
      </c>
      <c r="K956" s="13" t="n">
        <f aca="false">IF(G956&lt;Parámetros!$B$13,G956,IF(H956&lt;Parámetros!$B$14,H956,IF(I956&lt;Parámetros!$B$15,I956,J956)))</f>
        <v>282</v>
      </c>
      <c r="L956" s="12"/>
      <c r="M956" s="12"/>
      <c r="N956" s="13" t="n">
        <f aca="false">IF(AND(ISNUMBER(M956),M956-Parámetros!$B$6&gt;=K956),M956-Parámetros!$B$6,K956)</f>
        <v>282</v>
      </c>
      <c r="O956" s="3" t="str">
        <f aca="false">IF(ISNUMBER(M956),N956/M956-1,"")</f>
        <v/>
      </c>
      <c r="P956" s="13" t="n">
        <f aca="false">VLOOKUP(N956,Parámetros!$A$13:$C$16,3,TRUE())</f>
        <v>37</v>
      </c>
      <c r="Q956" s="13" t="n">
        <f aca="false">IF(N956&gt;=Parámetros!$B$7,Parámetros!$B$8,0)</f>
        <v>0</v>
      </c>
      <c r="R956" s="13" t="n">
        <f aca="false">N956*(1-F956)-P956-Q956</f>
        <v>205.52</v>
      </c>
      <c r="S956" s="13" t="n">
        <f aca="false">R956-E956</f>
        <v>0.0900000000000034</v>
      </c>
    </row>
    <row r="957" customFormat="false" ht="15" hidden="false" customHeight="false" outlineLevel="0" collapsed="false">
      <c r="A957" s="8" t="s">
        <v>9918</v>
      </c>
      <c r="B957" s="10" t="str">
        <f aca="false">'Layout Mercado Libre'!C957</f>
        <v>Soldrin Oftálmico Dexametasona Neomicina Gotas 10 ml</v>
      </c>
      <c r="C957" s="10" t="str">
        <f aca="false">IFERROR(LEFT('Layout Mercado Libre'!E957,FIND(" &gt; ",'Layout Mercado Libre'!E957)-1),"")</f>
        <v>Salud y Equipamiento Médico</v>
      </c>
      <c r="D957" s="12" t="n">
        <v>50</v>
      </c>
      <c r="E957" s="13" t="n">
        <f aca="false">D957+Parámetros!$B$5</f>
        <v>54</v>
      </c>
      <c r="F957" s="3" t="n">
        <f aca="false">IF(C957="",Parámetros!$B$9,IFERROR(VLOOKUP(C957,Parámetros!$A$20:$B$23,2,FALSE()),Parámetros!$B$9))</f>
        <v>0.14</v>
      </c>
      <c r="G957" s="13" t="n">
        <f aca="false">ROUNDUP((E957+Parámetros!$C$13)/(1-F957),0)</f>
        <v>92</v>
      </c>
      <c r="H957" s="13" t="n">
        <f aca="false">ROUNDUP((E957+Parámetros!$C$14)/(1-F957),0)</f>
        <v>98</v>
      </c>
      <c r="I957" s="13" t="n">
        <f aca="false">ROUNDUP((E957+Parámetros!$C$15)/(1-F957),0)</f>
        <v>106</v>
      </c>
      <c r="J957" s="13" t="n">
        <f aca="false">MAX(ROUNDUP((E957+Parámetros!$B$8)/(1-F957),0),Parámetros!$B$7)</f>
        <v>299</v>
      </c>
      <c r="K957" s="13" t="n">
        <f aca="false">IF(G957&lt;Parámetros!$B$13,G957,IF(H957&lt;Parámetros!$B$14,H957,IF(I957&lt;Parámetros!$B$15,I957,J957)))</f>
        <v>92</v>
      </c>
      <c r="L957" s="12"/>
      <c r="M957" s="12"/>
      <c r="N957" s="13" t="n">
        <f aca="false">IF(AND(ISNUMBER(M957),M957-Parámetros!$B$6&gt;=K957),M957-Parámetros!$B$6,K957)</f>
        <v>92</v>
      </c>
      <c r="O957" s="3" t="str">
        <f aca="false">IF(ISNUMBER(M957),N957/M957-1,"")</f>
        <v/>
      </c>
      <c r="P957" s="13" t="n">
        <f aca="false">VLOOKUP(N957,Parámetros!$A$13:$C$16,3,TRUE())</f>
        <v>25</v>
      </c>
      <c r="Q957" s="13" t="n">
        <f aca="false">IF(N957&gt;=Parámetros!$B$7,Parámetros!$B$8,0)</f>
        <v>0</v>
      </c>
      <c r="R957" s="13" t="n">
        <f aca="false">N957*(1-F957)-P957-Q957</f>
        <v>54.12</v>
      </c>
      <c r="S957" s="13" t="n">
        <f aca="false">R957-E957</f>
        <v>0.120000000000005</v>
      </c>
    </row>
    <row r="958" customFormat="false" ht="15" hidden="false" customHeight="false" outlineLevel="0" collapsed="false">
      <c r="A958" s="8" t="s">
        <v>9928</v>
      </c>
      <c r="B958" s="10" t="str">
        <f aca="false">'Layout Mercado Libre'!C958</f>
        <v>Aceite para Bebé Johnson's Baby Original 200 ml</v>
      </c>
      <c r="C958" s="10" t="str">
        <f aca="false">IFERROR(LEFT('Layout Mercado Libre'!E958,FIND(" &gt; ",'Layout Mercado Libre'!E958)-1),"")</f>
        <v>Bebés</v>
      </c>
      <c r="D958" s="12" t="n">
        <v>57.4</v>
      </c>
      <c r="E958" s="13" t="n">
        <f aca="false">D958+Parámetros!$B$5</f>
        <v>61.4</v>
      </c>
      <c r="F958" s="3" t="n">
        <f aca="false">IF(C958="",Parámetros!$B$9,IFERROR(VLOOKUP(C958,Parámetros!$A$20:$B$23,2,FALSE()),Parámetros!$B$9))</f>
        <v>0.15</v>
      </c>
      <c r="G958" s="13" t="n">
        <f aca="false">ROUNDUP((E958+Parámetros!$C$13)/(1-F958),0)</f>
        <v>102</v>
      </c>
      <c r="H958" s="13" t="n">
        <f aca="false">ROUNDUP((E958+Parámetros!$C$14)/(1-F958),0)</f>
        <v>108</v>
      </c>
      <c r="I958" s="13" t="n">
        <f aca="false">ROUNDUP((E958+Parámetros!$C$15)/(1-F958),0)</f>
        <v>116</v>
      </c>
      <c r="J958" s="13" t="n">
        <f aca="false">MAX(ROUNDUP((E958+Parámetros!$B$8)/(1-F958),0),Parámetros!$B$7)</f>
        <v>299</v>
      </c>
      <c r="K958" s="13" t="n">
        <f aca="false">IF(G958&lt;Parámetros!$B$13,G958,IF(H958&lt;Parámetros!$B$14,H958,IF(I958&lt;Parámetros!$B$15,I958,J958)))</f>
        <v>108</v>
      </c>
      <c r="L958" s="12"/>
      <c r="M958" s="12"/>
      <c r="N958" s="13" t="n">
        <f aca="false">IF(AND(ISNUMBER(M958),M958-Parámetros!$B$6&gt;=K958),M958-Parámetros!$B$6,K958)</f>
        <v>108</v>
      </c>
      <c r="O958" s="3" t="str">
        <f aca="false">IF(ISNUMBER(M958),N958/M958-1,"")</f>
        <v/>
      </c>
      <c r="P958" s="13" t="n">
        <f aca="false">VLOOKUP(N958,Parámetros!$A$13:$C$16,3,TRUE())</f>
        <v>30</v>
      </c>
      <c r="Q958" s="13" t="n">
        <f aca="false">IF(N958&gt;=Parámetros!$B$7,Parámetros!$B$8,0)</f>
        <v>0</v>
      </c>
      <c r="R958" s="13" t="n">
        <f aca="false">N958*(1-F958)-P958-Q958</f>
        <v>61.8</v>
      </c>
      <c r="S958" s="13" t="n">
        <f aca="false">R958-E958</f>
        <v>0.399999999999999</v>
      </c>
    </row>
    <row r="959" customFormat="false" ht="15" hidden="false" customHeight="false" outlineLevel="0" collapsed="false">
      <c r="A959" s="8" t="s">
        <v>9937</v>
      </c>
      <c r="B959" s="10" t="str">
        <f aca="false">'Layout Mercado Libre'!C959</f>
        <v>Desodorante Lady Speed Stick Pro 5 en 1 Barra 45 g</v>
      </c>
      <c r="C959" s="10" t="str">
        <f aca="false">IFERROR(LEFT('Layout Mercado Libre'!E959,FIND(" &gt; ",'Layout Mercado Libre'!E959)-1),"")</f>
        <v>Belleza y Cuidado Personal</v>
      </c>
      <c r="D959" s="12" t="n">
        <v>43.24</v>
      </c>
      <c r="E959" s="13" t="n">
        <f aca="false">D959+Parámetros!$B$5</f>
        <v>47.24</v>
      </c>
      <c r="F959" s="3" t="n">
        <f aca="false">IF(C959="",Parámetros!$B$9,IFERROR(VLOOKUP(C959,Parámetros!$A$20:$B$23,2,FALSE()),Parámetros!$B$9))</f>
        <v>0.14</v>
      </c>
      <c r="G959" s="13" t="n">
        <f aca="false">ROUNDUP((E959+Parámetros!$C$13)/(1-F959),0)</f>
        <v>84</v>
      </c>
      <c r="H959" s="13" t="n">
        <f aca="false">ROUNDUP((E959+Parámetros!$C$14)/(1-F959),0)</f>
        <v>90</v>
      </c>
      <c r="I959" s="13" t="n">
        <f aca="false">ROUNDUP((E959+Parámetros!$C$15)/(1-F959),0)</f>
        <v>98</v>
      </c>
      <c r="J959" s="13" t="n">
        <f aca="false">MAX(ROUNDUP((E959+Parámetros!$B$8)/(1-F959),0),Parámetros!$B$7)</f>
        <v>299</v>
      </c>
      <c r="K959" s="13" t="n">
        <f aca="false">IF(G959&lt;Parámetros!$B$13,G959,IF(H959&lt;Parámetros!$B$14,H959,IF(I959&lt;Parámetros!$B$15,I959,J959)))</f>
        <v>84</v>
      </c>
      <c r="L959" s="12"/>
      <c r="M959" s="12"/>
      <c r="N959" s="13" t="n">
        <f aca="false">IF(AND(ISNUMBER(M959),M959-Parámetros!$B$6&gt;=K959),M959-Parámetros!$B$6,K959)</f>
        <v>84</v>
      </c>
      <c r="O959" s="3" t="str">
        <f aca="false">IF(ISNUMBER(M959),N959/M959-1,"")</f>
        <v/>
      </c>
      <c r="P959" s="13" t="n">
        <f aca="false">VLOOKUP(N959,Parámetros!$A$13:$C$16,3,TRUE())</f>
        <v>25</v>
      </c>
      <c r="Q959" s="13" t="n">
        <f aca="false">IF(N959&gt;=Parámetros!$B$7,Parámetros!$B$8,0)</f>
        <v>0</v>
      </c>
      <c r="R959" s="13" t="n">
        <f aca="false">N959*(1-F959)-P959-Q959</f>
        <v>47.24</v>
      </c>
      <c r="S959" s="13" t="n">
        <f aca="false">R959-E959</f>
        <v>0</v>
      </c>
    </row>
    <row r="960" customFormat="false" ht="15" hidden="false" customHeight="false" outlineLevel="0" collapsed="false">
      <c r="A960" s="8" t="s">
        <v>9947</v>
      </c>
      <c r="B960" s="10" t="str">
        <f aca="false">'Layout Mercado Libre'!C960</f>
        <v>Toallitas Húmedas Huggies Black Label 56 Piezas</v>
      </c>
      <c r="C960" s="10" t="str">
        <f aca="false">IFERROR(LEFT('Layout Mercado Libre'!E960,FIND(" &gt; ",'Layout Mercado Libre'!E960)-1),"")</f>
        <v>Bebés</v>
      </c>
      <c r="D960" s="12" t="n">
        <v>40.58</v>
      </c>
      <c r="E960" s="13" t="n">
        <f aca="false">D960+Parámetros!$B$5</f>
        <v>44.58</v>
      </c>
      <c r="F960" s="3" t="n">
        <f aca="false">IF(C960="",Parámetros!$B$9,IFERROR(VLOOKUP(C960,Parámetros!$A$20:$B$23,2,FALSE()),Parámetros!$B$9))</f>
        <v>0.15</v>
      </c>
      <c r="G960" s="13" t="n">
        <f aca="false">ROUNDUP((E960+Parámetros!$C$13)/(1-F960),0)</f>
        <v>82</v>
      </c>
      <c r="H960" s="13" t="n">
        <f aca="false">ROUNDUP((E960+Parámetros!$C$14)/(1-F960),0)</f>
        <v>88</v>
      </c>
      <c r="I960" s="13" t="n">
        <f aca="false">ROUNDUP((E960+Parámetros!$C$15)/(1-F960),0)</f>
        <v>96</v>
      </c>
      <c r="J960" s="13" t="n">
        <f aca="false">MAX(ROUNDUP((E960+Parámetros!$B$8)/(1-F960),0),Parámetros!$B$7)</f>
        <v>299</v>
      </c>
      <c r="K960" s="13" t="n">
        <f aca="false">IF(G960&lt;Parámetros!$B$13,G960,IF(H960&lt;Parámetros!$B$14,H960,IF(I960&lt;Parámetros!$B$15,I960,J960)))</f>
        <v>82</v>
      </c>
      <c r="L960" s="12"/>
      <c r="M960" s="12"/>
      <c r="N960" s="13" t="n">
        <f aca="false">IF(AND(ISNUMBER(M960),M960-Parámetros!$B$6&gt;=K960),M960-Parámetros!$B$6,K960)</f>
        <v>82</v>
      </c>
      <c r="O960" s="3" t="str">
        <f aca="false">IF(ISNUMBER(M960),N960/M960-1,"")</f>
        <v/>
      </c>
      <c r="P960" s="13" t="n">
        <f aca="false">VLOOKUP(N960,Parámetros!$A$13:$C$16,3,TRUE())</f>
        <v>25</v>
      </c>
      <c r="Q960" s="13" t="n">
        <f aca="false">IF(N960&gt;=Parámetros!$B$7,Parámetros!$B$8,0)</f>
        <v>0</v>
      </c>
      <c r="R960" s="13" t="n">
        <f aca="false">N960*(1-F960)-P960-Q960</f>
        <v>44.7</v>
      </c>
      <c r="S960" s="13" t="n">
        <f aca="false">R960-E960</f>
        <v>0.120000000000005</v>
      </c>
    </row>
    <row r="961" customFormat="false" ht="15" hidden="false" customHeight="false" outlineLevel="0" collapsed="false">
      <c r="A961" s="8" t="s">
        <v>9957</v>
      </c>
      <c r="B961" s="10" t="str">
        <f aca="false">'Layout Mercado Libre'!C961</f>
        <v>Neurocer Ácido Glutámico Vitaminas 30 Grageas</v>
      </c>
      <c r="C961" s="10" t="str">
        <f aca="false">IFERROR(LEFT('Layout Mercado Libre'!E961,FIND(" &gt; ",'Layout Mercado Libre'!E961)-1),"")</f>
        <v>Salud y Equipamiento Médico</v>
      </c>
      <c r="D961" s="12" t="n">
        <v>81.25</v>
      </c>
      <c r="E961" s="13" t="n">
        <f aca="false">D961+Parámetros!$B$5</f>
        <v>85.25</v>
      </c>
      <c r="F961" s="3" t="n">
        <f aca="false">IF(C961="",Parámetros!$B$9,IFERROR(VLOOKUP(C961,Parámetros!$A$20:$B$23,2,FALSE()),Parámetros!$B$9))</f>
        <v>0.14</v>
      </c>
      <c r="G961" s="13" t="n">
        <f aca="false">ROUNDUP((E961+Parámetros!$C$13)/(1-F961),0)</f>
        <v>129</v>
      </c>
      <c r="H961" s="13" t="n">
        <f aca="false">ROUNDUP((E961+Parámetros!$C$14)/(1-F961),0)</f>
        <v>135</v>
      </c>
      <c r="I961" s="13" t="n">
        <f aca="false">ROUNDUP((E961+Parámetros!$C$15)/(1-F961),0)</f>
        <v>143</v>
      </c>
      <c r="J961" s="13" t="n">
        <f aca="false">MAX(ROUNDUP((E961+Parámetros!$B$8)/(1-F961),0),Parámetros!$B$7)</f>
        <v>299</v>
      </c>
      <c r="K961" s="13" t="n">
        <f aca="false">IF(G961&lt;Parámetros!$B$13,G961,IF(H961&lt;Parámetros!$B$14,H961,IF(I961&lt;Parámetros!$B$15,I961,J961)))</f>
        <v>135</v>
      </c>
      <c r="L961" s="12"/>
      <c r="M961" s="12"/>
      <c r="N961" s="13" t="n">
        <f aca="false">IF(AND(ISNUMBER(M961),M961-Parámetros!$B$6&gt;=K961),M961-Parámetros!$B$6,K961)</f>
        <v>135</v>
      </c>
      <c r="O961" s="3" t="str">
        <f aca="false">IF(ISNUMBER(M961),N961/M961-1,"")</f>
        <v/>
      </c>
      <c r="P961" s="13" t="n">
        <f aca="false">VLOOKUP(N961,Parámetros!$A$13:$C$16,3,TRUE())</f>
        <v>30</v>
      </c>
      <c r="Q961" s="13" t="n">
        <f aca="false">IF(N961&gt;=Parámetros!$B$7,Parámetros!$B$8,0)</f>
        <v>0</v>
      </c>
      <c r="R961" s="13" t="n">
        <f aca="false">N961*(1-F961)-P961-Q961</f>
        <v>86.1</v>
      </c>
      <c r="S961" s="13" t="n">
        <f aca="false">R961-E961</f>
        <v>0.849999999999994</v>
      </c>
    </row>
    <row r="962" customFormat="false" ht="15" hidden="false" customHeight="false" outlineLevel="0" collapsed="false">
      <c r="A962" s="8" t="s">
        <v>9966</v>
      </c>
      <c r="B962" s="10" t="str">
        <f aca="false">'Layout Mercado Libre'!C962</f>
        <v>Italdermol G Crema Triticum Vulgare Gentamicina 30 g</v>
      </c>
      <c r="C962" s="10" t="str">
        <f aca="false">IFERROR(LEFT('Layout Mercado Libre'!E962,FIND(" &gt; ",'Layout Mercado Libre'!E962)-1),"")</f>
        <v>Salud y Equipamiento Médico</v>
      </c>
      <c r="D962" s="12" t="n">
        <v>605.72</v>
      </c>
      <c r="E962" s="13" t="n">
        <f aca="false">D962+Parámetros!$B$5</f>
        <v>609.72</v>
      </c>
      <c r="F962" s="3" t="n">
        <f aca="false">IF(C962="",Parámetros!$B$9,IFERROR(VLOOKUP(C962,Parámetros!$A$20:$B$23,2,FALSE()),Parámetros!$B$9))</f>
        <v>0.14</v>
      </c>
      <c r="G962" s="13" t="n">
        <f aca="false">ROUNDUP((E962+Parámetros!$C$13)/(1-F962),0)</f>
        <v>739</v>
      </c>
      <c r="H962" s="13" t="n">
        <f aca="false">ROUNDUP((E962+Parámetros!$C$14)/(1-F962),0)</f>
        <v>744</v>
      </c>
      <c r="I962" s="13" t="n">
        <f aca="false">ROUNDUP((E962+Parámetros!$C$15)/(1-F962),0)</f>
        <v>752</v>
      </c>
      <c r="J962" s="13" t="n">
        <f aca="false">MAX(ROUNDUP((E962+Parámetros!$B$8)/(1-F962),0),Parámetros!$B$7)</f>
        <v>709</v>
      </c>
      <c r="K962" s="13" t="n">
        <f aca="false">IF(G962&lt;Parámetros!$B$13,G962,IF(H962&lt;Parámetros!$B$14,H962,IF(I962&lt;Parámetros!$B$15,I962,J962)))</f>
        <v>709</v>
      </c>
      <c r="L962" s="12"/>
      <c r="M962" s="12"/>
      <c r="N962" s="13" t="n">
        <f aca="false">IF(AND(ISNUMBER(M962),M962-Parámetros!$B$6&gt;=K962),M962-Parámetros!$B$6,K962)</f>
        <v>709</v>
      </c>
      <c r="O962" s="3" t="str">
        <f aca="false">IF(ISNUMBER(M962),N962/M962-1,"")</f>
        <v/>
      </c>
      <c r="P962" s="13" t="n">
        <f aca="false">VLOOKUP(N962,Parámetros!$A$13:$C$16,3,TRUE())</f>
        <v>0</v>
      </c>
      <c r="Q962" s="13" t="n">
        <f aca="false">IF(N962&gt;=Parámetros!$B$7,Parámetros!$B$8,0)</f>
        <v>0</v>
      </c>
      <c r="R962" s="13" t="n">
        <f aca="false">N962*(1-F962)-P962-Q962</f>
        <v>609.74</v>
      </c>
      <c r="S962" s="13" t="n">
        <f aca="false">R962-E962</f>
        <v>0.0199999999999818</v>
      </c>
    </row>
    <row r="963" customFormat="false" ht="15" hidden="false" customHeight="false" outlineLevel="0" collapsed="false">
      <c r="A963" s="8" t="s">
        <v>9978</v>
      </c>
      <c r="B963" s="10" t="str">
        <f aca="false">'Layout Mercado Libre'!C963</f>
        <v>Cepillo Dental Colgate Triple Acción con Crema Dental 75 ml</v>
      </c>
      <c r="C963" s="10" t="str">
        <f aca="false">IFERROR(LEFT('Layout Mercado Libre'!E963,FIND(" &gt; ",'Layout Mercado Libre'!E963)-1),"")</f>
        <v>Belleza y Cuidado Personal</v>
      </c>
      <c r="D963" s="12" t="n">
        <v>20.6</v>
      </c>
      <c r="E963" s="13" t="n">
        <f aca="false">D963+Parámetros!$B$5</f>
        <v>24.6</v>
      </c>
      <c r="F963" s="3" t="n">
        <f aca="false">IF(C963="",Parámetros!$B$9,IFERROR(VLOOKUP(C963,Parámetros!$A$20:$B$23,2,FALSE()),Parámetros!$B$9))</f>
        <v>0.14</v>
      </c>
      <c r="G963" s="13" t="n">
        <f aca="false">ROUNDUP((E963+Parámetros!$C$13)/(1-F963),0)</f>
        <v>58</v>
      </c>
      <c r="H963" s="13" t="n">
        <f aca="false">ROUNDUP((E963+Parámetros!$C$14)/(1-F963),0)</f>
        <v>64</v>
      </c>
      <c r="I963" s="13" t="n">
        <f aca="false">ROUNDUP((E963+Parámetros!$C$15)/(1-F963),0)</f>
        <v>72</v>
      </c>
      <c r="J963" s="13" t="n">
        <f aca="false">MAX(ROUNDUP((E963+Parámetros!$B$8)/(1-F963),0),Parámetros!$B$7)</f>
        <v>299</v>
      </c>
      <c r="K963" s="13" t="n">
        <f aca="false">IF(G963&lt;Parámetros!$B$13,G963,IF(H963&lt;Parámetros!$B$14,H963,IF(I963&lt;Parámetros!$B$15,I963,J963)))</f>
        <v>58</v>
      </c>
      <c r="L963" s="12"/>
      <c r="M963" s="12"/>
      <c r="N963" s="13" t="n">
        <f aca="false">IF(AND(ISNUMBER(M963),M963-Parámetros!$B$6&gt;=K963),M963-Parámetros!$B$6,K963)</f>
        <v>58</v>
      </c>
      <c r="O963" s="3" t="str">
        <f aca="false">IF(ISNUMBER(M963),N963/M963-1,"")</f>
        <v/>
      </c>
      <c r="P963" s="13" t="n">
        <f aca="false">VLOOKUP(N963,Parámetros!$A$13:$C$16,3,TRUE())</f>
        <v>25</v>
      </c>
      <c r="Q963" s="13" t="n">
        <f aca="false">IF(N963&gt;=Parámetros!$B$7,Parámetros!$B$8,0)</f>
        <v>0</v>
      </c>
      <c r="R963" s="13" t="n">
        <f aca="false">N963*(1-F963)-P963-Q963</f>
        <v>24.88</v>
      </c>
      <c r="S963" s="13" t="n">
        <f aca="false">R963-E963</f>
        <v>0.280000000000001</v>
      </c>
    </row>
    <row r="964" customFormat="false" ht="15" hidden="false" customHeight="false" outlineLevel="0" collapsed="false">
      <c r="A964" s="8" t="s">
        <v>9986</v>
      </c>
      <c r="B964" s="10" t="str">
        <f aca="false">'Layout Mercado Libre'!C964</f>
        <v>Parche Poroso Perrigo Salicilato de Metilo 12.5 x 18.5 cm</v>
      </c>
      <c r="C964" s="10" t="str">
        <f aca="false">IFERROR(LEFT('Layout Mercado Libre'!E964,FIND(" &gt; ",'Layout Mercado Libre'!E964)-1),"")</f>
        <v>Salud y Equipamiento Médico</v>
      </c>
      <c r="D964" s="12" t="n">
        <v>39.55</v>
      </c>
      <c r="E964" s="13" t="n">
        <f aca="false">D964+Parámetros!$B$5</f>
        <v>43.55</v>
      </c>
      <c r="F964" s="3" t="n">
        <f aca="false">IF(C964="",Parámetros!$B$9,IFERROR(VLOOKUP(C964,Parámetros!$A$20:$B$23,2,FALSE()),Parámetros!$B$9))</f>
        <v>0.14</v>
      </c>
      <c r="G964" s="13" t="n">
        <f aca="false">ROUNDUP((E964+Parámetros!$C$13)/(1-F964),0)</f>
        <v>80</v>
      </c>
      <c r="H964" s="13" t="n">
        <f aca="false">ROUNDUP((E964+Parámetros!$C$14)/(1-F964),0)</f>
        <v>86</v>
      </c>
      <c r="I964" s="13" t="n">
        <f aca="false">ROUNDUP((E964+Parámetros!$C$15)/(1-F964),0)</f>
        <v>94</v>
      </c>
      <c r="J964" s="13" t="n">
        <f aca="false">MAX(ROUNDUP((E964+Parámetros!$B$8)/(1-F964),0),Parámetros!$B$7)</f>
        <v>299</v>
      </c>
      <c r="K964" s="13" t="n">
        <f aca="false">IF(G964&lt;Parámetros!$B$13,G964,IF(H964&lt;Parámetros!$B$14,H964,IF(I964&lt;Parámetros!$B$15,I964,J964)))</f>
        <v>80</v>
      </c>
      <c r="L964" s="12"/>
      <c r="M964" s="12"/>
      <c r="N964" s="13" t="n">
        <f aca="false">IF(AND(ISNUMBER(M964),M964-Parámetros!$B$6&gt;=K964),M964-Parámetros!$B$6,K964)</f>
        <v>80</v>
      </c>
      <c r="O964" s="3" t="str">
        <f aca="false">IF(ISNUMBER(M964),N964/M964-1,"")</f>
        <v/>
      </c>
      <c r="P964" s="13" t="n">
        <f aca="false">VLOOKUP(N964,Parámetros!$A$13:$C$16,3,TRUE())</f>
        <v>25</v>
      </c>
      <c r="Q964" s="13" t="n">
        <f aca="false">IF(N964&gt;=Parámetros!$B$7,Parámetros!$B$8,0)</f>
        <v>0</v>
      </c>
      <c r="R964" s="13" t="n">
        <f aca="false">N964*(1-F964)-P964-Q964</f>
        <v>43.8</v>
      </c>
      <c r="S964" s="13" t="n">
        <f aca="false">R964-E964</f>
        <v>0.25</v>
      </c>
    </row>
    <row r="965" customFormat="false" ht="15" hidden="false" customHeight="false" outlineLevel="0" collapsed="false">
      <c r="A965" s="8" t="s">
        <v>9998</v>
      </c>
      <c r="B965" s="10" t="str">
        <f aca="false">'Layout Mercado Libre'!C965</f>
        <v>Ulcoderma Ungüento Colagenasa Cloranfenicol 30 g</v>
      </c>
      <c r="C965" s="10" t="str">
        <f aca="false">IFERROR(LEFT('Layout Mercado Libre'!E965,FIND(" &gt; ",'Layout Mercado Libre'!E965)-1),"")</f>
        <v>Salud y Equipamiento Médico</v>
      </c>
      <c r="D965" s="12" t="n">
        <v>515.55</v>
      </c>
      <c r="E965" s="13" t="n">
        <f aca="false">D965+Parámetros!$B$5</f>
        <v>519.55</v>
      </c>
      <c r="F965" s="3" t="n">
        <f aca="false">IF(C965="",Parámetros!$B$9,IFERROR(VLOOKUP(C965,Parámetros!$A$20:$B$23,2,FALSE()),Parámetros!$B$9))</f>
        <v>0.14</v>
      </c>
      <c r="G965" s="13" t="n">
        <f aca="false">ROUNDUP((E965+Parámetros!$C$13)/(1-F965),0)</f>
        <v>634</v>
      </c>
      <c r="H965" s="13" t="n">
        <f aca="false">ROUNDUP((E965+Parámetros!$C$14)/(1-F965),0)</f>
        <v>640</v>
      </c>
      <c r="I965" s="13" t="n">
        <f aca="false">ROUNDUP((E965+Parámetros!$C$15)/(1-F965),0)</f>
        <v>648</v>
      </c>
      <c r="J965" s="13" t="n">
        <f aca="false">MAX(ROUNDUP((E965+Parámetros!$B$8)/(1-F965),0),Parámetros!$B$7)</f>
        <v>605</v>
      </c>
      <c r="K965" s="13" t="n">
        <f aca="false">IF(G965&lt;Parámetros!$B$13,G965,IF(H965&lt;Parámetros!$B$14,H965,IF(I965&lt;Parámetros!$B$15,I965,J965)))</f>
        <v>605</v>
      </c>
      <c r="L965" s="12"/>
      <c r="M965" s="12"/>
      <c r="N965" s="13" t="n">
        <f aca="false">IF(AND(ISNUMBER(M965),M965-Parámetros!$B$6&gt;=K965),M965-Parámetros!$B$6,K965)</f>
        <v>605</v>
      </c>
      <c r="O965" s="3" t="str">
        <f aca="false">IF(ISNUMBER(M965),N965/M965-1,"")</f>
        <v/>
      </c>
      <c r="P965" s="13" t="n">
        <f aca="false">VLOOKUP(N965,Parámetros!$A$13:$C$16,3,TRUE())</f>
        <v>0</v>
      </c>
      <c r="Q965" s="13" t="n">
        <f aca="false">IF(N965&gt;=Parámetros!$B$7,Parámetros!$B$8,0)</f>
        <v>0</v>
      </c>
      <c r="R965" s="13" t="n">
        <f aca="false">N965*(1-F965)-P965-Q965</f>
        <v>520.3</v>
      </c>
      <c r="S965" s="13" t="n">
        <f aca="false">R965-E965</f>
        <v>0.75</v>
      </c>
    </row>
    <row r="966" customFormat="false" ht="15" hidden="false" customHeight="false" outlineLevel="0" collapsed="false">
      <c r="A966" s="8" t="s">
        <v>10008</v>
      </c>
      <c r="B966" s="10" t="str">
        <f aca="false">'Layout Mercado Libre'!C966</f>
        <v>Inofolic HP Myo-inositol Alfa-lactoalbúmina 60 Cápsulas</v>
      </c>
      <c r="C966" s="10" t="str">
        <f aca="false">IFERROR(LEFT('Layout Mercado Libre'!E966,FIND(" &gt; ",'Layout Mercado Libre'!E966)-1),"")</f>
        <v>Salud y Equipamiento Médico</v>
      </c>
      <c r="D966" s="12" t="n">
        <v>724.9</v>
      </c>
      <c r="E966" s="13" t="n">
        <f aca="false">D966+Parámetros!$B$5</f>
        <v>728.9</v>
      </c>
      <c r="F966" s="3" t="n">
        <f aca="false">IF(C966="",Parámetros!$B$9,IFERROR(VLOOKUP(C966,Parámetros!$A$20:$B$23,2,FALSE()),Parámetros!$B$9))</f>
        <v>0.14</v>
      </c>
      <c r="G966" s="13" t="n">
        <f aca="false">ROUNDUP((E966+Parámetros!$C$13)/(1-F966),0)</f>
        <v>877</v>
      </c>
      <c r="H966" s="13" t="n">
        <f aca="false">ROUNDUP((E966+Parámetros!$C$14)/(1-F966),0)</f>
        <v>883</v>
      </c>
      <c r="I966" s="13" t="n">
        <f aca="false">ROUNDUP((E966+Parámetros!$C$15)/(1-F966),0)</f>
        <v>891</v>
      </c>
      <c r="J966" s="13" t="n">
        <f aca="false">MAX(ROUNDUP((E966+Parámetros!$B$8)/(1-F966),0),Parámetros!$B$7)</f>
        <v>848</v>
      </c>
      <c r="K966" s="13" t="n">
        <f aca="false">IF(G966&lt;Parámetros!$B$13,G966,IF(H966&lt;Parámetros!$B$14,H966,IF(I966&lt;Parámetros!$B$15,I966,J966)))</f>
        <v>848</v>
      </c>
      <c r="L966" s="12"/>
      <c r="M966" s="12"/>
      <c r="N966" s="13" t="n">
        <f aca="false">IF(AND(ISNUMBER(M966),M966-Parámetros!$B$6&gt;=K966),M966-Parámetros!$B$6,K966)</f>
        <v>848</v>
      </c>
      <c r="O966" s="3" t="str">
        <f aca="false">IF(ISNUMBER(M966),N966/M966-1,"")</f>
        <v/>
      </c>
      <c r="P966" s="13" t="n">
        <f aca="false">VLOOKUP(N966,Parámetros!$A$13:$C$16,3,TRUE())</f>
        <v>0</v>
      </c>
      <c r="Q966" s="13" t="n">
        <f aca="false">IF(N966&gt;=Parámetros!$B$7,Parámetros!$B$8,0)</f>
        <v>0</v>
      </c>
      <c r="R966" s="13" t="n">
        <f aca="false">N966*(1-F966)-P966-Q966</f>
        <v>729.28</v>
      </c>
      <c r="S966" s="13" t="n">
        <f aca="false">R966-E966</f>
        <v>0.379999999999995</v>
      </c>
    </row>
    <row r="967" customFormat="false" ht="15" hidden="false" customHeight="false" outlineLevel="0" collapsed="false">
      <c r="A967" s="8" t="s">
        <v>10018</v>
      </c>
      <c r="B967" s="10" t="str">
        <f aca="false">'Layout Mercado Libre'!C967</f>
        <v>Desinfectante Antibacterial Glesol Fresh 7 en 1 443 ml</v>
      </c>
      <c r="C967" s="10" t="str">
        <f aca="false">IFERROR(LEFT('Layout Mercado Libre'!E967,FIND(" &gt; ",'Layout Mercado Libre'!E967)-1),"")</f>
        <v>Hogar, Muebles y Jardín</v>
      </c>
      <c r="D967" s="12" t="n">
        <v>58.78</v>
      </c>
      <c r="E967" s="13" t="n">
        <f aca="false">D967+Parámetros!$B$5</f>
        <v>62.78</v>
      </c>
      <c r="F967" s="3" t="n">
        <f aca="false">IF(C967="",Parámetros!$B$9,IFERROR(VLOOKUP(C967,Parámetros!$A$20:$B$23,2,FALSE()),Parámetros!$B$9))</f>
        <v>0.16</v>
      </c>
      <c r="G967" s="13" t="n">
        <f aca="false">ROUNDUP((E967+Parámetros!$C$13)/(1-F967),0)</f>
        <v>105</v>
      </c>
      <c r="H967" s="13" t="n">
        <f aca="false">ROUNDUP((E967+Parámetros!$C$14)/(1-F967),0)</f>
        <v>111</v>
      </c>
      <c r="I967" s="13" t="n">
        <f aca="false">ROUNDUP((E967+Parámetros!$C$15)/(1-F967),0)</f>
        <v>119</v>
      </c>
      <c r="J967" s="13" t="n">
        <f aca="false">MAX(ROUNDUP((E967+Parámetros!$B$8)/(1-F967),0),Parámetros!$B$7)</f>
        <v>299</v>
      </c>
      <c r="K967" s="13" t="n">
        <f aca="false">IF(G967&lt;Parámetros!$B$13,G967,IF(H967&lt;Parámetros!$B$14,H967,IF(I967&lt;Parámetros!$B$15,I967,J967)))</f>
        <v>111</v>
      </c>
      <c r="L967" s="12"/>
      <c r="M967" s="12"/>
      <c r="N967" s="13" t="n">
        <f aca="false">IF(AND(ISNUMBER(M967),M967-Parámetros!$B$6&gt;=K967),M967-Parámetros!$B$6,K967)</f>
        <v>111</v>
      </c>
      <c r="O967" s="3" t="str">
        <f aca="false">IF(ISNUMBER(M967),N967/M967-1,"")</f>
        <v/>
      </c>
      <c r="P967" s="13" t="n">
        <f aca="false">VLOOKUP(N967,Parámetros!$A$13:$C$16,3,TRUE())</f>
        <v>30</v>
      </c>
      <c r="Q967" s="13" t="n">
        <f aca="false">IF(N967&gt;=Parámetros!$B$7,Parámetros!$B$8,0)</f>
        <v>0</v>
      </c>
      <c r="R967" s="13" t="n">
        <f aca="false">N967*(1-F967)-P967-Q967</f>
        <v>63.24</v>
      </c>
      <c r="S967" s="13" t="n">
        <f aca="false">R967-E967</f>
        <v>0.459999999999994</v>
      </c>
    </row>
    <row r="968" customFormat="false" ht="15" hidden="false" customHeight="false" outlineLevel="0" collapsed="false">
      <c r="A968" s="8" t="s">
        <v>10031</v>
      </c>
      <c r="B968" s="10" t="str">
        <f aca="false">'Layout Mercado Libre'!C968</f>
        <v>Pisacaína 2% Lidocaína Solución Inyectable 50 ml</v>
      </c>
      <c r="C968" s="10" t="str">
        <f aca="false">IFERROR(LEFT('Layout Mercado Libre'!E968,FIND(" &gt; ",'Layout Mercado Libre'!E968)-1),"")</f>
        <v>Salud y Equipamiento Médico</v>
      </c>
      <c r="D968" s="12" t="n">
        <v>68.15</v>
      </c>
      <c r="E968" s="13" t="n">
        <f aca="false">D968+Parámetros!$B$5</f>
        <v>72.15</v>
      </c>
      <c r="F968" s="3" t="n">
        <f aca="false">IF(C968="",Parámetros!$B$9,IFERROR(VLOOKUP(C968,Parámetros!$A$20:$B$23,2,FALSE()),Parámetros!$B$9))</f>
        <v>0.14</v>
      </c>
      <c r="G968" s="13" t="n">
        <f aca="false">ROUNDUP((E968+Parámetros!$C$13)/(1-F968),0)</f>
        <v>113</v>
      </c>
      <c r="H968" s="13" t="n">
        <f aca="false">ROUNDUP((E968+Parámetros!$C$14)/(1-F968),0)</f>
        <v>119</v>
      </c>
      <c r="I968" s="13" t="n">
        <f aca="false">ROUNDUP((E968+Parámetros!$C$15)/(1-F968),0)</f>
        <v>127</v>
      </c>
      <c r="J968" s="13" t="n">
        <f aca="false">MAX(ROUNDUP((E968+Parámetros!$B$8)/(1-F968),0),Parámetros!$B$7)</f>
        <v>299</v>
      </c>
      <c r="K968" s="13" t="n">
        <f aca="false">IF(G968&lt;Parámetros!$B$13,G968,IF(H968&lt;Parámetros!$B$14,H968,IF(I968&lt;Parámetros!$B$15,I968,J968)))</f>
        <v>119</v>
      </c>
      <c r="L968" s="12"/>
      <c r="M968" s="12"/>
      <c r="N968" s="13" t="n">
        <f aca="false">IF(AND(ISNUMBER(M968),M968-Parámetros!$B$6&gt;=K968),M968-Parámetros!$B$6,K968)</f>
        <v>119</v>
      </c>
      <c r="O968" s="3" t="str">
        <f aca="false">IF(ISNUMBER(M968),N968/M968-1,"")</f>
        <v/>
      </c>
      <c r="P968" s="13" t="n">
        <f aca="false">VLOOKUP(N968,Parámetros!$A$13:$C$16,3,TRUE())</f>
        <v>30</v>
      </c>
      <c r="Q968" s="13" t="n">
        <f aca="false">IF(N968&gt;=Parámetros!$B$7,Parámetros!$B$8,0)</f>
        <v>0</v>
      </c>
      <c r="R968" s="13" t="n">
        <f aca="false">N968*(1-F968)-P968-Q968</f>
        <v>72.34</v>
      </c>
      <c r="S968" s="13" t="n">
        <f aca="false">R968-E968</f>
        <v>0.189999999999998</v>
      </c>
    </row>
    <row r="969" customFormat="false" ht="15" hidden="false" customHeight="false" outlineLevel="0" collapsed="false">
      <c r="A969" s="8" t="s">
        <v>10043</v>
      </c>
      <c r="B969" s="10" t="str">
        <f aca="false">'Layout Mercado Libre'!C969</f>
        <v>Venoferrum Sacarato Férrico 100 mg/5 ml 1 Ampolleta</v>
      </c>
      <c r="C969" s="10" t="str">
        <f aca="false">IFERROR(LEFT('Layout Mercado Libre'!E969,FIND(" &gt; ",'Layout Mercado Libre'!E969)-1),"")</f>
        <v>Salud y Equipamiento Médico</v>
      </c>
      <c r="D969" s="12" t="n">
        <v>411.86</v>
      </c>
      <c r="E969" s="13" t="n">
        <f aca="false">D969+Parámetros!$B$5</f>
        <v>415.86</v>
      </c>
      <c r="F969" s="3" t="n">
        <f aca="false">IF(C969="",Parámetros!$B$9,IFERROR(VLOOKUP(C969,Parámetros!$A$20:$B$23,2,FALSE()),Parámetros!$B$9))</f>
        <v>0.14</v>
      </c>
      <c r="G969" s="13" t="n">
        <f aca="false">ROUNDUP((E969+Parámetros!$C$13)/(1-F969),0)</f>
        <v>513</v>
      </c>
      <c r="H969" s="13" t="n">
        <f aca="false">ROUNDUP((E969+Parámetros!$C$14)/(1-F969),0)</f>
        <v>519</v>
      </c>
      <c r="I969" s="13" t="n">
        <f aca="false">ROUNDUP((E969+Parámetros!$C$15)/(1-F969),0)</f>
        <v>527</v>
      </c>
      <c r="J969" s="13" t="n">
        <f aca="false">MAX(ROUNDUP((E969+Parámetros!$B$8)/(1-F969),0),Parámetros!$B$7)</f>
        <v>484</v>
      </c>
      <c r="K969" s="13" t="n">
        <f aca="false">IF(G969&lt;Parámetros!$B$13,G969,IF(H969&lt;Parámetros!$B$14,H969,IF(I969&lt;Parámetros!$B$15,I969,J969)))</f>
        <v>484</v>
      </c>
      <c r="L969" s="12"/>
      <c r="M969" s="12"/>
      <c r="N969" s="13" t="n">
        <f aca="false">IF(AND(ISNUMBER(M969),M969-Parámetros!$B$6&gt;=K969),M969-Parámetros!$B$6,K969)</f>
        <v>484</v>
      </c>
      <c r="O969" s="3" t="str">
        <f aca="false">IF(ISNUMBER(M969),N969/M969-1,"")</f>
        <v/>
      </c>
      <c r="P969" s="13" t="n">
        <f aca="false">VLOOKUP(N969,Parámetros!$A$13:$C$16,3,TRUE())</f>
        <v>0</v>
      </c>
      <c r="Q969" s="13" t="n">
        <f aca="false">IF(N969&gt;=Parámetros!$B$7,Parámetros!$B$8,0)</f>
        <v>0</v>
      </c>
      <c r="R969" s="13" t="n">
        <f aca="false">N969*(1-F969)-P969-Q969</f>
        <v>416.24</v>
      </c>
      <c r="S969" s="13" t="n">
        <f aca="false">R969-E969</f>
        <v>0.379999999999995</v>
      </c>
    </row>
    <row r="970" customFormat="false" ht="15" hidden="false" customHeight="false" outlineLevel="0" collapsed="false">
      <c r="A970" s="8" t="s">
        <v>10054</v>
      </c>
      <c r="B970" s="10" t="str">
        <f aca="false">'Layout Mercado Libre'!C970</f>
        <v>Trazidex Ungena Tobramicina Dexametasona Ungüento 3.5 g</v>
      </c>
      <c r="C970" s="10" t="str">
        <f aca="false">IFERROR(LEFT('Layout Mercado Libre'!E970,FIND(" &gt; ",'Layout Mercado Libre'!E970)-1),"")</f>
        <v>Salud y Equipamiento Médico</v>
      </c>
      <c r="D970" s="12" t="n">
        <v>393.62</v>
      </c>
      <c r="E970" s="13" t="n">
        <f aca="false">D970+Parámetros!$B$5</f>
        <v>397.62</v>
      </c>
      <c r="F970" s="3" t="n">
        <f aca="false">IF(C970="",Parámetros!$B$9,IFERROR(VLOOKUP(C970,Parámetros!$A$20:$B$23,2,FALSE()),Parámetros!$B$9))</f>
        <v>0.14</v>
      </c>
      <c r="G970" s="13" t="n">
        <f aca="false">ROUNDUP((E970+Parámetros!$C$13)/(1-F970),0)</f>
        <v>492</v>
      </c>
      <c r="H970" s="13" t="n">
        <f aca="false">ROUNDUP((E970+Parámetros!$C$14)/(1-F970),0)</f>
        <v>498</v>
      </c>
      <c r="I970" s="13" t="n">
        <f aca="false">ROUNDUP((E970+Parámetros!$C$15)/(1-F970),0)</f>
        <v>506</v>
      </c>
      <c r="J970" s="13" t="n">
        <f aca="false">MAX(ROUNDUP((E970+Parámetros!$B$8)/(1-F970),0),Parámetros!$B$7)</f>
        <v>463</v>
      </c>
      <c r="K970" s="13" t="n">
        <f aca="false">IF(G970&lt;Parámetros!$B$13,G970,IF(H970&lt;Parámetros!$B$14,H970,IF(I970&lt;Parámetros!$B$15,I970,J970)))</f>
        <v>463</v>
      </c>
      <c r="L970" s="12"/>
      <c r="M970" s="12"/>
      <c r="N970" s="13" t="n">
        <f aca="false">IF(AND(ISNUMBER(M970),M970-Parámetros!$B$6&gt;=K970),M970-Parámetros!$B$6,K970)</f>
        <v>463</v>
      </c>
      <c r="O970" s="3" t="str">
        <f aca="false">IF(ISNUMBER(M970),N970/M970-1,"")</f>
        <v/>
      </c>
      <c r="P970" s="13" t="n">
        <f aca="false">VLOOKUP(N970,Parámetros!$A$13:$C$16,3,TRUE())</f>
        <v>0</v>
      </c>
      <c r="Q970" s="13" t="n">
        <f aca="false">IF(N970&gt;=Parámetros!$B$7,Parámetros!$B$8,0)</f>
        <v>0</v>
      </c>
      <c r="R970" s="13" t="n">
        <f aca="false">N970*(1-F970)-P970-Q970</f>
        <v>398.18</v>
      </c>
      <c r="S970" s="13" t="n">
        <f aca="false">R970-E970</f>
        <v>0.560000000000002</v>
      </c>
    </row>
    <row r="971" customFormat="false" ht="15" hidden="false" customHeight="false" outlineLevel="0" collapsed="false">
      <c r="A971" s="8" t="s">
        <v>10065</v>
      </c>
      <c r="B971" s="10" t="str">
        <f aca="false">'Layout Mercado Libre'!C971</f>
        <v>Desodorante Axe Kilo en Aerosol 150 ml</v>
      </c>
      <c r="C971" s="10" t="str">
        <f aca="false">IFERROR(LEFT('Layout Mercado Libre'!E971,FIND(" &gt; ",'Layout Mercado Libre'!E971)-1),"")</f>
        <v>Belleza y Cuidado Personal</v>
      </c>
      <c r="D971" s="12" t="n">
        <v>39.51</v>
      </c>
      <c r="E971" s="13" t="n">
        <f aca="false">D971+Parámetros!$B$5</f>
        <v>43.51</v>
      </c>
      <c r="F971" s="3" t="n">
        <f aca="false">IF(C971="",Parámetros!$B$9,IFERROR(VLOOKUP(C971,Parámetros!$A$20:$B$23,2,FALSE()),Parámetros!$B$9))</f>
        <v>0.14</v>
      </c>
      <c r="G971" s="13" t="n">
        <f aca="false">ROUNDUP((E971+Parámetros!$C$13)/(1-F971),0)</f>
        <v>80</v>
      </c>
      <c r="H971" s="13" t="n">
        <f aca="false">ROUNDUP((E971+Parámetros!$C$14)/(1-F971),0)</f>
        <v>86</v>
      </c>
      <c r="I971" s="13" t="n">
        <f aca="false">ROUNDUP((E971+Parámetros!$C$15)/(1-F971),0)</f>
        <v>94</v>
      </c>
      <c r="J971" s="13" t="n">
        <f aca="false">MAX(ROUNDUP((E971+Parámetros!$B$8)/(1-F971),0),Parámetros!$B$7)</f>
        <v>299</v>
      </c>
      <c r="K971" s="13" t="n">
        <f aca="false">IF(G971&lt;Parámetros!$B$13,G971,IF(H971&lt;Parámetros!$B$14,H971,IF(I971&lt;Parámetros!$B$15,I971,J971)))</f>
        <v>80</v>
      </c>
      <c r="L971" s="12"/>
      <c r="M971" s="12"/>
      <c r="N971" s="13" t="n">
        <f aca="false">IF(AND(ISNUMBER(M971),M971-Parámetros!$B$6&gt;=K971),M971-Parámetros!$B$6,K971)</f>
        <v>80</v>
      </c>
      <c r="O971" s="3" t="str">
        <f aca="false">IF(ISNUMBER(M971),N971/M971-1,"")</f>
        <v/>
      </c>
      <c r="P971" s="13" t="n">
        <f aca="false">VLOOKUP(N971,Parámetros!$A$13:$C$16,3,TRUE())</f>
        <v>25</v>
      </c>
      <c r="Q971" s="13" t="n">
        <f aca="false">IF(N971&gt;=Parámetros!$B$7,Parámetros!$B$8,0)</f>
        <v>0</v>
      </c>
      <c r="R971" s="13" t="n">
        <f aca="false">N971*(1-F971)-P971-Q971</f>
        <v>43.8</v>
      </c>
      <c r="S971" s="13" t="n">
        <f aca="false">R971-E971</f>
        <v>0.289999999999999</v>
      </c>
    </row>
    <row r="972" customFormat="false" ht="15" hidden="false" customHeight="false" outlineLevel="0" collapsed="false">
      <c r="A972" s="8" t="s">
        <v>10073</v>
      </c>
      <c r="B972" s="10" t="str">
        <f aca="false">'Layout Mercado Libre'!C972</f>
        <v>Crema Facial Pond's Clarant B3 Antimanchas FPS 15 200 g</v>
      </c>
      <c r="C972" s="10" t="str">
        <f aca="false">IFERROR(LEFT('Layout Mercado Libre'!E972,FIND(" &gt; ",'Layout Mercado Libre'!E972)-1),"")</f>
        <v>Belleza y Cuidado Personal</v>
      </c>
      <c r="D972" s="12" t="n">
        <v>93.61</v>
      </c>
      <c r="E972" s="13" t="n">
        <f aca="false">D972+Parámetros!$B$5</f>
        <v>97.61</v>
      </c>
      <c r="F972" s="3" t="n">
        <f aca="false">IF(C972="",Parámetros!$B$9,IFERROR(VLOOKUP(C972,Parámetros!$A$20:$B$23,2,FALSE()),Parámetros!$B$9))</f>
        <v>0.14</v>
      </c>
      <c r="G972" s="13" t="n">
        <f aca="false">ROUNDUP((E972+Parámetros!$C$13)/(1-F972),0)</f>
        <v>143</v>
      </c>
      <c r="H972" s="13" t="n">
        <f aca="false">ROUNDUP((E972+Parámetros!$C$14)/(1-F972),0)</f>
        <v>149</v>
      </c>
      <c r="I972" s="13" t="n">
        <f aca="false">ROUNDUP((E972+Parámetros!$C$15)/(1-F972),0)</f>
        <v>157</v>
      </c>
      <c r="J972" s="13" t="n">
        <f aca="false">MAX(ROUNDUP((E972+Parámetros!$B$8)/(1-F972),0),Parámetros!$B$7)</f>
        <v>299</v>
      </c>
      <c r="K972" s="13" t="n">
        <f aca="false">IF(G972&lt;Parámetros!$B$13,G972,IF(H972&lt;Parámetros!$B$14,H972,IF(I972&lt;Parámetros!$B$15,I972,J972)))</f>
        <v>157</v>
      </c>
      <c r="L972" s="12"/>
      <c r="M972" s="12"/>
      <c r="N972" s="13" t="n">
        <f aca="false">IF(AND(ISNUMBER(M972),M972-Parámetros!$B$6&gt;=K972),M972-Parámetros!$B$6,K972)</f>
        <v>157</v>
      </c>
      <c r="O972" s="3" t="str">
        <f aca="false">IF(ISNUMBER(M972),N972/M972-1,"")</f>
        <v/>
      </c>
      <c r="P972" s="13" t="n">
        <f aca="false">VLOOKUP(N972,Parámetros!$A$13:$C$16,3,TRUE())</f>
        <v>37</v>
      </c>
      <c r="Q972" s="13" t="n">
        <f aca="false">IF(N972&gt;=Parámetros!$B$7,Parámetros!$B$8,0)</f>
        <v>0</v>
      </c>
      <c r="R972" s="13" t="n">
        <f aca="false">N972*(1-F972)-P972-Q972</f>
        <v>98.02</v>
      </c>
      <c r="S972" s="13" t="n">
        <f aca="false">R972-E972</f>
        <v>0.410000000000011</v>
      </c>
    </row>
    <row r="973" customFormat="false" ht="15" hidden="false" customHeight="false" outlineLevel="0" collapsed="false">
      <c r="A973" s="8" t="s">
        <v>10081</v>
      </c>
      <c r="B973" s="10" t="str">
        <f aca="false">'Layout Mercado Libre'!C973</f>
        <v>Mascarilla Capilar Garnier Fructis Hair Food Aguacate 350 ml</v>
      </c>
      <c r="C973" s="10" t="str">
        <f aca="false">IFERROR(LEFT('Layout Mercado Libre'!E973,FIND(" &gt; ",'Layout Mercado Libre'!E973)-1),"")</f>
        <v>Belleza y Cuidado Personal</v>
      </c>
      <c r="D973" s="12" t="n">
        <v>47.74</v>
      </c>
      <c r="E973" s="13" t="n">
        <f aca="false">D973+Parámetros!$B$5</f>
        <v>51.74</v>
      </c>
      <c r="F973" s="3" t="n">
        <f aca="false">IF(C973="",Parámetros!$B$9,IFERROR(VLOOKUP(C973,Parámetros!$A$20:$B$23,2,FALSE()),Parámetros!$B$9))</f>
        <v>0.14</v>
      </c>
      <c r="G973" s="13" t="n">
        <f aca="false">ROUNDUP((E973+Parámetros!$C$13)/(1-F973),0)</f>
        <v>90</v>
      </c>
      <c r="H973" s="13" t="n">
        <f aca="false">ROUNDUP((E973+Parámetros!$C$14)/(1-F973),0)</f>
        <v>96</v>
      </c>
      <c r="I973" s="13" t="n">
        <f aca="false">ROUNDUP((E973+Parámetros!$C$15)/(1-F973),0)</f>
        <v>104</v>
      </c>
      <c r="J973" s="13" t="n">
        <f aca="false">MAX(ROUNDUP((E973+Parámetros!$B$8)/(1-F973),0),Parámetros!$B$7)</f>
        <v>299</v>
      </c>
      <c r="K973" s="13" t="n">
        <f aca="false">IF(G973&lt;Parámetros!$B$13,G973,IF(H973&lt;Parámetros!$B$14,H973,IF(I973&lt;Parámetros!$B$15,I973,J973)))</f>
        <v>90</v>
      </c>
      <c r="L973" s="12"/>
      <c r="M973" s="12"/>
      <c r="N973" s="13" t="n">
        <f aca="false">IF(AND(ISNUMBER(M973),M973-Parámetros!$B$6&gt;=K973),M973-Parámetros!$B$6,K973)</f>
        <v>90</v>
      </c>
      <c r="O973" s="3" t="str">
        <f aca="false">IF(ISNUMBER(M973),N973/M973-1,"")</f>
        <v/>
      </c>
      <c r="P973" s="13" t="n">
        <f aca="false">VLOOKUP(N973,Parámetros!$A$13:$C$16,3,TRUE())</f>
        <v>25</v>
      </c>
      <c r="Q973" s="13" t="n">
        <f aca="false">IF(N973&gt;=Parámetros!$B$7,Parámetros!$B$8,0)</f>
        <v>0</v>
      </c>
      <c r="R973" s="13" t="n">
        <f aca="false">N973*(1-F973)-P973-Q973</f>
        <v>52.4</v>
      </c>
      <c r="S973" s="13" t="n">
        <f aca="false">R973-E973</f>
        <v>0.660000000000004</v>
      </c>
    </row>
    <row r="974" customFormat="false" ht="15" hidden="false" customHeight="false" outlineLevel="0" collapsed="false">
      <c r="A974" s="8" t="s">
        <v>10091</v>
      </c>
      <c r="B974" s="10" t="str">
        <f aca="false">'Layout Mercado Libre'!C974</f>
        <v>Desodorante Stefano Cosmo Men en Spray 113 g</v>
      </c>
      <c r="C974" s="10" t="str">
        <f aca="false">IFERROR(LEFT('Layout Mercado Libre'!E974,FIND(" &gt; ",'Layout Mercado Libre'!E974)-1),"")</f>
        <v>Belleza y Cuidado Personal</v>
      </c>
      <c r="D974" s="12" t="n">
        <v>52.74</v>
      </c>
      <c r="E974" s="13" t="n">
        <f aca="false">D974+Parámetros!$B$5</f>
        <v>56.74</v>
      </c>
      <c r="F974" s="3" t="n">
        <f aca="false">IF(C974="",Parámetros!$B$9,IFERROR(VLOOKUP(C974,Parámetros!$A$20:$B$23,2,FALSE()),Parámetros!$B$9))</f>
        <v>0.14</v>
      </c>
      <c r="G974" s="13" t="n">
        <f aca="false">ROUNDUP((E974+Parámetros!$C$13)/(1-F974),0)</f>
        <v>96</v>
      </c>
      <c r="H974" s="13" t="n">
        <f aca="false">ROUNDUP((E974+Parámetros!$C$14)/(1-F974),0)</f>
        <v>101</v>
      </c>
      <c r="I974" s="13" t="n">
        <f aca="false">ROUNDUP((E974+Parámetros!$C$15)/(1-F974),0)</f>
        <v>109</v>
      </c>
      <c r="J974" s="13" t="n">
        <f aca="false">MAX(ROUNDUP((E974+Parámetros!$B$8)/(1-F974),0),Parámetros!$B$7)</f>
        <v>299</v>
      </c>
      <c r="K974" s="13" t="n">
        <f aca="false">IF(G974&lt;Parámetros!$B$13,G974,IF(H974&lt;Parámetros!$B$14,H974,IF(I974&lt;Parámetros!$B$15,I974,J974)))</f>
        <v>96</v>
      </c>
      <c r="L974" s="12"/>
      <c r="M974" s="12"/>
      <c r="N974" s="13" t="n">
        <f aca="false">IF(AND(ISNUMBER(M974),M974-Parámetros!$B$6&gt;=K974),M974-Parámetros!$B$6,K974)</f>
        <v>96</v>
      </c>
      <c r="O974" s="3" t="str">
        <f aca="false">IF(ISNUMBER(M974),N974/M974-1,"")</f>
        <v/>
      </c>
      <c r="P974" s="13" t="n">
        <f aca="false">VLOOKUP(N974,Parámetros!$A$13:$C$16,3,TRUE())</f>
        <v>25</v>
      </c>
      <c r="Q974" s="13" t="n">
        <f aca="false">IF(N974&gt;=Parámetros!$B$7,Parámetros!$B$8,0)</f>
        <v>0</v>
      </c>
      <c r="R974" s="13" t="n">
        <f aca="false">N974*(1-F974)-P974-Q974</f>
        <v>57.56</v>
      </c>
      <c r="S974" s="13" t="n">
        <f aca="false">R974-E974</f>
        <v>0.82</v>
      </c>
    </row>
    <row r="975" customFormat="false" ht="15" hidden="false" customHeight="false" outlineLevel="0" collapsed="false">
      <c r="A975" s="8" t="s">
        <v>10100</v>
      </c>
      <c r="B975" s="10" t="str">
        <f aca="false">'Layout Mercado Libre'!C975</f>
        <v>Taza Entrenadora Evenflo Fun Play Boquilla Suave 10 oz</v>
      </c>
      <c r="C975" s="10" t="str">
        <f aca="false">IFERROR(LEFT('Layout Mercado Libre'!E975,FIND(" &gt; ",'Layout Mercado Libre'!E975)-1),"")</f>
        <v>Bebés</v>
      </c>
      <c r="D975" s="12" t="n">
        <v>38.74</v>
      </c>
      <c r="E975" s="13" t="n">
        <f aca="false">D975+Parámetros!$B$5</f>
        <v>42.74</v>
      </c>
      <c r="F975" s="3" t="n">
        <f aca="false">IF(C975="",Parámetros!$B$9,IFERROR(VLOOKUP(C975,Parámetros!$A$20:$B$23,2,FALSE()),Parámetros!$B$9))</f>
        <v>0.15</v>
      </c>
      <c r="G975" s="13" t="n">
        <f aca="false">ROUNDUP((E975+Parámetros!$C$13)/(1-F975),0)</f>
        <v>80</v>
      </c>
      <c r="H975" s="13" t="n">
        <f aca="false">ROUNDUP((E975+Parámetros!$C$14)/(1-F975),0)</f>
        <v>86</v>
      </c>
      <c r="I975" s="13" t="n">
        <f aca="false">ROUNDUP((E975+Parámetros!$C$15)/(1-F975),0)</f>
        <v>94</v>
      </c>
      <c r="J975" s="13" t="n">
        <f aca="false">MAX(ROUNDUP((E975+Parámetros!$B$8)/(1-F975),0),Parámetros!$B$7)</f>
        <v>299</v>
      </c>
      <c r="K975" s="13" t="n">
        <f aca="false">IF(G975&lt;Parámetros!$B$13,G975,IF(H975&lt;Parámetros!$B$14,H975,IF(I975&lt;Parámetros!$B$15,I975,J975)))</f>
        <v>80</v>
      </c>
      <c r="L975" s="12"/>
      <c r="M975" s="12"/>
      <c r="N975" s="13" t="n">
        <f aca="false">IF(AND(ISNUMBER(M975),M975-Parámetros!$B$6&gt;=K975),M975-Parámetros!$B$6,K975)</f>
        <v>80</v>
      </c>
      <c r="O975" s="3" t="str">
        <f aca="false">IF(ISNUMBER(M975),N975/M975-1,"")</f>
        <v/>
      </c>
      <c r="P975" s="13" t="n">
        <f aca="false">VLOOKUP(N975,Parámetros!$A$13:$C$16,3,TRUE())</f>
        <v>25</v>
      </c>
      <c r="Q975" s="13" t="n">
        <f aca="false">IF(N975&gt;=Parámetros!$B$7,Parámetros!$B$8,0)</f>
        <v>0</v>
      </c>
      <c r="R975" s="13" t="n">
        <f aca="false">N975*(1-F975)-P975-Q975</f>
        <v>43</v>
      </c>
      <c r="S975" s="13" t="n">
        <f aca="false">R975-E975</f>
        <v>0.259999999999998</v>
      </c>
    </row>
    <row r="976" customFormat="false" ht="15" hidden="false" customHeight="false" outlineLevel="0" collapsed="false">
      <c r="A976" s="8" t="s">
        <v>10113</v>
      </c>
      <c r="B976" s="10" t="str">
        <f aca="false">'Layout Mercado Libre'!C976</f>
        <v>Crema Dental Colgate Máxima Protección Anticaries 75 ml</v>
      </c>
      <c r="C976" s="10" t="str">
        <f aca="false">IFERROR(LEFT('Layout Mercado Libre'!E976,FIND(" &gt; ",'Layout Mercado Libre'!E976)-1),"")</f>
        <v>Belleza y Cuidado Personal</v>
      </c>
      <c r="D976" s="12" t="n">
        <v>18.35</v>
      </c>
      <c r="E976" s="13" t="n">
        <f aca="false">D976+Parámetros!$B$5</f>
        <v>22.35</v>
      </c>
      <c r="F976" s="3" t="n">
        <f aca="false">IF(C976="",Parámetros!$B$9,IFERROR(VLOOKUP(C976,Parámetros!$A$20:$B$23,2,FALSE()),Parámetros!$B$9))</f>
        <v>0.14</v>
      </c>
      <c r="G976" s="13" t="n">
        <f aca="false">ROUNDUP((E976+Parámetros!$C$13)/(1-F976),0)</f>
        <v>56</v>
      </c>
      <c r="H976" s="13" t="n">
        <f aca="false">ROUNDUP((E976+Parámetros!$C$14)/(1-F976),0)</f>
        <v>61</v>
      </c>
      <c r="I976" s="13" t="n">
        <f aca="false">ROUNDUP((E976+Parámetros!$C$15)/(1-F976),0)</f>
        <v>70</v>
      </c>
      <c r="J976" s="13" t="n">
        <f aca="false">MAX(ROUNDUP((E976+Parámetros!$B$8)/(1-F976),0),Parámetros!$B$7)</f>
        <v>299</v>
      </c>
      <c r="K976" s="13" t="n">
        <f aca="false">IF(G976&lt;Parámetros!$B$13,G976,IF(H976&lt;Parámetros!$B$14,H976,IF(I976&lt;Parámetros!$B$15,I976,J976)))</f>
        <v>56</v>
      </c>
      <c r="L976" s="12"/>
      <c r="M976" s="12"/>
      <c r="N976" s="13" t="n">
        <f aca="false">IF(AND(ISNUMBER(M976),M976-Parámetros!$B$6&gt;=K976),M976-Parámetros!$B$6,K976)</f>
        <v>56</v>
      </c>
      <c r="O976" s="3" t="str">
        <f aca="false">IF(ISNUMBER(M976),N976/M976-1,"")</f>
        <v/>
      </c>
      <c r="P976" s="13" t="n">
        <f aca="false">VLOOKUP(N976,Parámetros!$A$13:$C$16,3,TRUE())</f>
        <v>25</v>
      </c>
      <c r="Q976" s="13" t="n">
        <f aca="false">IF(N976&gt;=Parámetros!$B$7,Parámetros!$B$8,0)</f>
        <v>0</v>
      </c>
      <c r="R976" s="13" t="n">
        <f aca="false">N976*(1-F976)-P976-Q976</f>
        <v>23.16</v>
      </c>
      <c r="S976" s="13" t="n">
        <f aca="false">R976-E976</f>
        <v>0.809999999999995</v>
      </c>
    </row>
    <row r="977" customFormat="false" ht="15" hidden="false" customHeight="false" outlineLevel="0" collapsed="false">
      <c r="A977" s="8" t="s">
        <v>10120</v>
      </c>
      <c r="B977" s="10" t="str">
        <f aca="false">'Layout Mercado Libre'!C977</f>
        <v>Pañales KleenBebé Movilastic Etapa 6 XJ Unisex 40 Piezas</v>
      </c>
      <c r="C977" s="10" t="str">
        <f aca="false">IFERROR(LEFT('Layout Mercado Libre'!E977,FIND(" &gt; ",'Layout Mercado Libre'!E977)-1),"")</f>
        <v>Bebés</v>
      </c>
      <c r="D977" s="12" t="n">
        <v>194.83</v>
      </c>
      <c r="E977" s="13" t="n">
        <f aca="false">D977+Parámetros!$B$5</f>
        <v>198.83</v>
      </c>
      <c r="F977" s="3" t="n">
        <f aca="false">IF(C977="",Parámetros!$B$9,IFERROR(VLOOKUP(C977,Parámetros!$A$20:$B$23,2,FALSE()),Parámetros!$B$9))</f>
        <v>0.15</v>
      </c>
      <c r="G977" s="13" t="n">
        <f aca="false">ROUNDUP((E977+Parámetros!$C$13)/(1-F977),0)</f>
        <v>264</v>
      </c>
      <c r="H977" s="13" t="n">
        <f aca="false">ROUNDUP((E977+Parámetros!$C$14)/(1-F977),0)</f>
        <v>270</v>
      </c>
      <c r="I977" s="13" t="n">
        <f aca="false">ROUNDUP((E977+Parámetros!$C$15)/(1-F977),0)</f>
        <v>278</v>
      </c>
      <c r="J977" s="13" t="n">
        <f aca="false">MAX(ROUNDUP((E977+Parámetros!$B$8)/(1-F977),0),Parámetros!$B$7)</f>
        <v>299</v>
      </c>
      <c r="K977" s="13" t="n">
        <f aca="false">IF(G977&lt;Parámetros!$B$13,G977,IF(H977&lt;Parámetros!$B$14,H977,IF(I977&lt;Parámetros!$B$15,I977,J977)))</f>
        <v>278</v>
      </c>
      <c r="L977" s="12"/>
      <c r="M977" s="12"/>
      <c r="N977" s="13" t="n">
        <f aca="false">IF(AND(ISNUMBER(M977),M977-Parámetros!$B$6&gt;=K977),M977-Parámetros!$B$6,K977)</f>
        <v>278</v>
      </c>
      <c r="O977" s="3" t="str">
        <f aca="false">IF(ISNUMBER(M977),N977/M977-1,"")</f>
        <v/>
      </c>
      <c r="P977" s="13" t="n">
        <f aca="false">VLOOKUP(N977,Parámetros!$A$13:$C$16,3,TRUE())</f>
        <v>37</v>
      </c>
      <c r="Q977" s="13" t="n">
        <f aca="false">IF(N977&gt;=Parámetros!$B$7,Parámetros!$B$8,0)</f>
        <v>0</v>
      </c>
      <c r="R977" s="13" t="n">
        <f aca="false">N977*(1-F977)-P977-Q977</f>
        <v>199.3</v>
      </c>
      <c r="S977" s="13" t="n">
        <f aca="false">R977-E977</f>
        <v>0.46999999999997</v>
      </c>
    </row>
    <row r="978" customFormat="false" ht="15" hidden="false" customHeight="false" outlineLevel="0" collapsed="false">
      <c r="A978" s="8" t="s">
        <v>10129</v>
      </c>
      <c r="B978" s="10" t="str">
        <f aca="false">'Layout Mercado Libre'!C978</f>
        <v>Diasporal 300 mg Citrato de Magnesio 20 Sobres</v>
      </c>
      <c r="C978" s="10" t="str">
        <f aca="false">IFERROR(LEFT('Layout Mercado Libre'!E978,FIND(" &gt; ",'Layout Mercado Libre'!E978)-1),"")</f>
        <v>Salud y Equipamiento Médico</v>
      </c>
      <c r="D978" s="12" t="n">
        <v>168.15</v>
      </c>
      <c r="E978" s="13" t="n">
        <f aca="false">D978+Parámetros!$B$5</f>
        <v>172.15</v>
      </c>
      <c r="F978" s="3" t="n">
        <f aca="false">IF(C978="",Parámetros!$B$9,IFERROR(VLOOKUP(C978,Parámetros!$A$20:$B$23,2,FALSE()),Parámetros!$B$9))</f>
        <v>0.14</v>
      </c>
      <c r="G978" s="13" t="n">
        <f aca="false">ROUNDUP((E978+Parámetros!$C$13)/(1-F978),0)</f>
        <v>230</v>
      </c>
      <c r="H978" s="13" t="n">
        <f aca="false">ROUNDUP((E978+Parámetros!$C$14)/(1-F978),0)</f>
        <v>236</v>
      </c>
      <c r="I978" s="13" t="n">
        <f aca="false">ROUNDUP((E978+Parámetros!$C$15)/(1-F978),0)</f>
        <v>244</v>
      </c>
      <c r="J978" s="13" t="n">
        <f aca="false">MAX(ROUNDUP((E978+Parámetros!$B$8)/(1-F978),0),Parámetros!$B$7)</f>
        <v>299</v>
      </c>
      <c r="K978" s="13" t="n">
        <f aca="false">IF(G978&lt;Parámetros!$B$13,G978,IF(H978&lt;Parámetros!$B$14,H978,IF(I978&lt;Parámetros!$B$15,I978,J978)))</f>
        <v>244</v>
      </c>
      <c r="L978" s="12"/>
      <c r="M978" s="12"/>
      <c r="N978" s="13" t="n">
        <f aca="false">IF(AND(ISNUMBER(M978),M978-Parámetros!$B$6&gt;=K978),M978-Parámetros!$B$6,K978)</f>
        <v>244</v>
      </c>
      <c r="O978" s="3" t="str">
        <f aca="false">IF(ISNUMBER(M978),N978/M978-1,"")</f>
        <v/>
      </c>
      <c r="P978" s="13" t="n">
        <f aca="false">VLOOKUP(N978,Parámetros!$A$13:$C$16,3,TRUE())</f>
        <v>37</v>
      </c>
      <c r="Q978" s="13" t="n">
        <f aca="false">IF(N978&gt;=Parámetros!$B$7,Parámetros!$B$8,0)</f>
        <v>0</v>
      </c>
      <c r="R978" s="13" t="n">
        <f aca="false">N978*(1-F978)-P978-Q978</f>
        <v>172.84</v>
      </c>
      <c r="S978" s="13" t="n">
        <f aca="false">R978-E978</f>
        <v>0.689999999999998</v>
      </c>
    </row>
    <row r="979" customFormat="false" ht="15" hidden="false" customHeight="false" outlineLevel="0" collapsed="false">
      <c r="A979" s="8" t="s">
        <v>10142</v>
      </c>
      <c r="B979" s="10" t="str">
        <f aca="false">'Layout Mercado Libre'!C979</f>
        <v>Macrozit 500 mg Azitromicina 3 Tabletas</v>
      </c>
      <c r="C979" s="10" t="str">
        <f aca="false">IFERROR(LEFT('Layout Mercado Libre'!E979,FIND(" &gt; ",'Layout Mercado Libre'!E979)-1),"")</f>
        <v>Salud y Equipamiento Médico</v>
      </c>
      <c r="D979" s="12" t="n">
        <v>257.58</v>
      </c>
      <c r="E979" s="13" t="n">
        <f aca="false">D979+Parámetros!$B$5</f>
        <v>261.58</v>
      </c>
      <c r="F979" s="3" t="n">
        <f aca="false">IF(C979="",Parámetros!$B$9,IFERROR(VLOOKUP(C979,Parámetros!$A$20:$B$23,2,FALSE()),Parámetros!$B$9))</f>
        <v>0.14</v>
      </c>
      <c r="G979" s="13" t="n">
        <f aca="false">ROUNDUP((E979+Parámetros!$C$13)/(1-F979),0)</f>
        <v>334</v>
      </c>
      <c r="H979" s="13" t="n">
        <f aca="false">ROUNDUP((E979+Parámetros!$C$14)/(1-F979),0)</f>
        <v>340</v>
      </c>
      <c r="I979" s="13" t="n">
        <f aca="false">ROUNDUP((E979+Parámetros!$C$15)/(1-F979),0)</f>
        <v>348</v>
      </c>
      <c r="J979" s="13" t="n">
        <f aca="false">MAX(ROUNDUP((E979+Parámetros!$B$8)/(1-F979),0),Parámetros!$B$7)</f>
        <v>305</v>
      </c>
      <c r="K979" s="13" t="n">
        <f aca="false">IF(G979&lt;Parámetros!$B$13,G979,IF(H979&lt;Parámetros!$B$14,H979,IF(I979&lt;Parámetros!$B$15,I979,J979)))</f>
        <v>305</v>
      </c>
      <c r="L979" s="12"/>
      <c r="M979" s="12"/>
      <c r="N979" s="13" t="n">
        <f aca="false">IF(AND(ISNUMBER(M979),M979-Parámetros!$B$6&gt;=K979),M979-Parámetros!$B$6,K979)</f>
        <v>305</v>
      </c>
      <c r="O979" s="3" t="str">
        <f aca="false">IF(ISNUMBER(M979),N979/M979-1,"")</f>
        <v/>
      </c>
      <c r="P979" s="13" t="n">
        <f aca="false">VLOOKUP(N979,Parámetros!$A$13:$C$16,3,TRUE())</f>
        <v>0</v>
      </c>
      <c r="Q979" s="13" t="n">
        <f aca="false">IF(N979&gt;=Parámetros!$B$7,Parámetros!$B$8,0)</f>
        <v>0</v>
      </c>
      <c r="R979" s="13" t="n">
        <f aca="false">N979*(1-F979)-P979-Q979</f>
        <v>262.3</v>
      </c>
      <c r="S979" s="13" t="n">
        <f aca="false">R979-E979</f>
        <v>0.720000000000027</v>
      </c>
    </row>
    <row r="980" customFormat="false" ht="15" hidden="false" customHeight="false" outlineLevel="0" collapsed="false">
      <c r="A980" s="8" t="s">
        <v>10149</v>
      </c>
      <c r="B980" s="10" t="str">
        <f aca="false">'Layout Mercado Libre'!C980</f>
        <v>Lipovitasi+ Carnitina Metionina Tiamina 30 Tabletas</v>
      </c>
      <c r="C980" s="10" t="str">
        <f aca="false">IFERROR(LEFT('Layout Mercado Libre'!E980,FIND(" &gt; ",'Layout Mercado Libre'!E980)-1),"")</f>
        <v>Salud y Equipamiento Médico</v>
      </c>
      <c r="D980" s="12" t="n">
        <v>210</v>
      </c>
      <c r="E980" s="13" t="n">
        <f aca="false">D980+Parámetros!$B$5</f>
        <v>214</v>
      </c>
      <c r="F980" s="3" t="n">
        <f aca="false">IF(C980="",Parámetros!$B$9,IFERROR(VLOOKUP(C980,Parámetros!$A$20:$B$23,2,FALSE()),Parámetros!$B$9))</f>
        <v>0.14</v>
      </c>
      <c r="G980" s="13" t="n">
        <f aca="false">ROUNDUP((E980+Parámetros!$C$13)/(1-F980),0)</f>
        <v>278</v>
      </c>
      <c r="H980" s="13" t="n">
        <f aca="false">ROUNDUP((E980+Parámetros!$C$14)/(1-F980),0)</f>
        <v>284</v>
      </c>
      <c r="I980" s="13" t="n">
        <f aca="false">ROUNDUP((E980+Parámetros!$C$15)/(1-F980),0)</f>
        <v>292</v>
      </c>
      <c r="J980" s="13" t="n">
        <f aca="false">MAX(ROUNDUP((E980+Parámetros!$B$8)/(1-F980),0),Parámetros!$B$7)</f>
        <v>299</v>
      </c>
      <c r="K980" s="13" t="n">
        <f aca="false">IF(G980&lt;Parámetros!$B$13,G980,IF(H980&lt;Parámetros!$B$14,H980,IF(I980&lt;Parámetros!$B$15,I980,J980)))</f>
        <v>292</v>
      </c>
      <c r="L980" s="12"/>
      <c r="M980" s="12"/>
      <c r="N980" s="13" t="n">
        <f aca="false">IF(AND(ISNUMBER(M980),M980-Parámetros!$B$6&gt;=K980),M980-Parámetros!$B$6,K980)</f>
        <v>292</v>
      </c>
      <c r="O980" s="3" t="str">
        <f aca="false">IF(ISNUMBER(M980),N980/M980-1,"")</f>
        <v/>
      </c>
      <c r="P980" s="13" t="n">
        <f aca="false">VLOOKUP(N980,Parámetros!$A$13:$C$16,3,TRUE())</f>
        <v>37</v>
      </c>
      <c r="Q980" s="13" t="n">
        <f aca="false">IF(N980&gt;=Parámetros!$B$7,Parámetros!$B$8,0)</f>
        <v>0</v>
      </c>
      <c r="R980" s="13" t="n">
        <f aca="false">N980*(1-F980)-P980-Q980</f>
        <v>214.12</v>
      </c>
      <c r="S980" s="13" t="n">
        <f aca="false">R980-E980</f>
        <v>0.120000000000005</v>
      </c>
    </row>
    <row r="981" customFormat="false" ht="15" hidden="false" customHeight="false" outlineLevel="0" collapsed="false">
      <c r="A981" s="8" t="s">
        <v>10160</v>
      </c>
      <c r="B981" s="10" t="str">
        <f aca="false">'Layout Mercado Libre'!C981</f>
        <v>Ropa Interior Huggies GoodNites Unisex Talla S/M 11 Pzas</v>
      </c>
      <c r="C981" s="10" t="str">
        <f aca="false">IFERROR(LEFT('Layout Mercado Libre'!E981,FIND(" &gt; ",'Layout Mercado Libre'!E981)-1),"")</f>
        <v>Bebés</v>
      </c>
      <c r="D981" s="12" t="n">
        <v>86.42</v>
      </c>
      <c r="E981" s="13" t="n">
        <f aca="false">D981+Parámetros!$B$5</f>
        <v>90.42</v>
      </c>
      <c r="F981" s="3" t="n">
        <f aca="false">IF(C981="",Parámetros!$B$9,IFERROR(VLOOKUP(C981,Parámetros!$A$20:$B$23,2,FALSE()),Parámetros!$B$9))</f>
        <v>0.15</v>
      </c>
      <c r="G981" s="13" t="n">
        <f aca="false">ROUNDUP((E981+Parámetros!$C$13)/(1-F981),0)</f>
        <v>136</v>
      </c>
      <c r="H981" s="13" t="n">
        <f aca="false">ROUNDUP((E981+Parámetros!$C$14)/(1-F981),0)</f>
        <v>142</v>
      </c>
      <c r="I981" s="13" t="n">
        <f aca="false">ROUNDUP((E981+Parámetros!$C$15)/(1-F981),0)</f>
        <v>150</v>
      </c>
      <c r="J981" s="13" t="n">
        <f aca="false">MAX(ROUNDUP((E981+Parámetros!$B$8)/(1-F981),0),Parámetros!$B$7)</f>
        <v>299</v>
      </c>
      <c r="K981" s="13" t="n">
        <f aca="false">IF(G981&lt;Parámetros!$B$13,G981,IF(H981&lt;Parámetros!$B$14,H981,IF(I981&lt;Parámetros!$B$15,I981,J981)))</f>
        <v>142</v>
      </c>
      <c r="L981" s="12"/>
      <c r="M981" s="12"/>
      <c r="N981" s="13" t="n">
        <f aca="false">IF(AND(ISNUMBER(M981),M981-Parámetros!$B$6&gt;=K981),M981-Parámetros!$B$6,K981)</f>
        <v>142</v>
      </c>
      <c r="O981" s="3" t="str">
        <f aca="false">IF(ISNUMBER(M981),N981/M981-1,"")</f>
        <v/>
      </c>
      <c r="P981" s="13" t="n">
        <f aca="false">VLOOKUP(N981,Parámetros!$A$13:$C$16,3,TRUE())</f>
        <v>30</v>
      </c>
      <c r="Q981" s="13" t="n">
        <f aca="false">IF(N981&gt;=Parámetros!$B$7,Parámetros!$B$8,0)</f>
        <v>0</v>
      </c>
      <c r="R981" s="13" t="n">
        <f aca="false">N981*(1-F981)-P981-Q981</f>
        <v>90.7</v>
      </c>
      <c r="S981" s="13" t="n">
        <f aca="false">R981-E981</f>
        <v>0.280000000000001</v>
      </c>
    </row>
    <row r="982" customFormat="false" ht="15" hidden="false" customHeight="false" outlineLevel="0" collapsed="false">
      <c r="A982" s="8" t="s">
        <v>10171</v>
      </c>
      <c r="B982" s="10" t="str">
        <f aca="false">'Layout Mercado Libre'!C982</f>
        <v>Sílica Capilar Sily Silica Shine 3 en 1 Uva 120 ml</v>
      </c>
      <c r="C982" s="10" t="str">
        <f aca="false">IFERROR(LEFT('Layout Mercado Libre'!E982,FIND(" &gt; ",'Layout Mercado Libre'!E982)-1),"")</f>
        <v>Belleza y Cuidado Personal</v>
      </c>
      <c r="D982" s="12" t="n">
        <v>38.6</v>
      </c>
      <c r="E982" s="13" t="n">
        <f aca="false">D982+Parámetros!$B$5</f>
        <v>42.6</v>
      </c>
      <c r="F982" s="3" t="n">
        <f aca="false">IF(C982="",Parámetros!$B$9,IFERROR(VLOOKUP(C982,Parámetros!$A$20:$B$23,2,FALSE()),Parámetros!$B$9))</f>
        <v>0.14</v>
      </c>
      <c r="G982" s="13" t="n">
        <f aca="false">ROUNDUP((E982+Parámetros!$C$13)/(1-F982),0)</f>
        <v>79</v>
      </c>
      <c r="H982" s="13" t="n">
        <f aca="false">ROUNDUP((E982+Parámetros!$C$14)/(1-F982),0)</f>
        <v>85</v>
      </c>
      <c r="I982" s="13" t="n">
        <f aca="false">ROUNDUP((E982+Parámetros!$C$15)/(1-F982),0)</f>
        <v>93</v>
      </c>
      <c r="J982" s="13" t="n">
        <f aca="false">MAX(ROUNDUP((E982+Parámetros!$B$8)/(1-F982),0),Parámetros!$B$7)</f>
        <v>299</v>
      </c>
      <c r="K982" s="13" t="n">
        <f aca="false">IF(G982&lt;Parámetros!$B$13,G982,IF(H982&lt;Parámetros!$B$14,H982,IF(I982&lt;Parámetros!$B$15,I982,J982)))</f>
        <v>79</v>
      </c>
      <c r="L982" s="12"/>
      <c r="M982" s="12"/>
      <c r="N982" s="13" t="n">
        <f aca="false">IF(AND(ISNUMBER(M982),M982-Parámetros!$B$6&gt;=K982),M982-Parámetros!$B$6,K982)</f>
        <v>79</v>
      </c>
      <c r="O982" s="3" t="str">
        <f aca="false">IF(ISNUMBER(M982),N982/M982-1,"")</f>
        <v/>
      </c>
      <c r="P982" s="13" t="n">
        <f aca="false">VLOOKUP(N982,Parámetros!$A$13:$C$16,3,TRUE())</f>
        <v>25</v>
      </c>
      <c r="Q982" s="13" t="n">
        <f aca="false">IF(N982&gt;=Parámetros!$B$7,Parámetros!$B$8,0)</f>
        <v>0</v>
      </c>
      <c r="R982" s="13" t="n">
        <f aca="false">N982*(1-F982)-P982-Q982</f>
        <v>42.94</v>
      </c>
      <c r="S982" s="13" t="n">
        <f aca="false">R982-E982</f>
        <v>0.339999999999996</v>
      </c>
    </row>
    <row r="983" customFormat="false" ht="15" hidden="false" customHeight="false" outlineLevel="0" collapsed="false">
      <c r="A983" s="8" t="s">
        <v>10180</v>
      </c>
      <c r="B983" s="10" t="str">
        <f aca="false">'Layout Mercado Libre'!C983</f>
        <v>Pads Sualgodón Faciales Redondos de Algodón 100 Piezas</v>
      </c>
      <c r="C983" s="10" t="str">
        <f aca="false">IFERROR(LEFT('Layout Mercado Libre'!E983,FIND(" &gt; ",'Layout Mercado Libre'!E983)-1),"")</f>
        <v>Salud y Equipamiento Médico</v>
      </c>
      <c r="D983" s="12" t="n">
        <v>14.76</v>
      </c>
      <c r="E983" s="13" t="n">
        <f aca="false">D983+Parámetros!$B$5</f>
        <v>18.76</v>
      </c>
      <c r="F983" s="3" t="n">
        <f aca="false">IF(C983="",Parámetros!$B$9,IFERROR(VLOOKUP(C983,Parámetros!$A$20:$B$23,2,FALSE()),Parámetros!$B$9))</f>
        <v>0.14</v>
      </c>
      <c r="G983" s="13" t="n">
        <f aca="false">ROUNDUP((E983+Parámetros!$C$13)/(1-F983),0)</f>
        <v>51</v>
      </c>
      <c r="H983" s="13" t="n">
        <f aca="false">ROUNDUP((E983+Parámetros!$C$14)/(1-F983),0)</f>
        <v>57</v>
      </c>
      <c r="I983" s="13" t="n">
        <f aca="false">ROUNDUP((E983+Parámetros!$C$15)/(1-F983),0)</f>
        <v>65</v>
      </c>
      <c r="J983" s="13" t="n">
        <f aca="false">MAX(ROUNDUP((E983+Parámetros!$B$8)/(1-F983),0),Parámetros!$B$7)</f>
        <v>299</v>
      </c>
      <c r="K983" s="13" t="n">
        <f aca="false">IF(G983&lt;Parámetros!$B$13,G983,IF(H983&lt;Parámetros!$B$14,H983,IF(I983&lt;Parámetros!$B$15,I983,J983)))</f>
        <v>51</v>
      </c>
      <c r="L983" s="12"/>
      <c r="M983" s="12"/>
      <c r="N983" s="13" t="n">
        <f aca="false">IF(AND(ISNUMBER(M983),M983-Parámetros!$B$6&gt;=K983),M983-Parámetros!$B$6,K983)</f>
        <v>51</v>
      </c>
      <c r="O983" s="3" t="str">
        <f aca="false">IF(ISNUMBER(M983),N983/M983-1,"")</f>
        <v/>
      </c>
      <c r="P983" s="13" t="n">
        <f aca="false">VLOOKUP(N983,Parámetros!$A$13:$C$16,3,TRUE())</f>
        <v>25</v>
      </c>
      <c r="Q983" s="13" t="n">
        <f aca="false">IF(N983&gt;=Parámetros!$B$7,Parámetros!$B$8,0)</f>
        <v>0</v>
      </c>
      <c r="R983" s="13" t="n">
        <f aca="false">N983*(1-F983)-P983-Q983</f>
        <v>18.86</v>
      </c>
      <c r="S983" s="13" t="n">
        <f aca="false">R983-E983</f>
        <v>0.100000000000001</v>
      </c>
    </row>
    <row r="984" customFormat="false" ht="15" hidden="false" customHeight="false" outlineLevel="0" collapsed="false">
      <c r="A984" s="8" t="s">
        <v>10190</v>
      </c>
      <c r="B984" s="10" t="str">
        <f aca="false">'Layout Mercado Libre'!C984</f>
        <v>Panoto-S Jarabe Hedera Helix 0.7 g/100 ml 200 ml</v>
      </c>
      <c r="C984" s="10" t="str">
        <f aca="false">IFERROR(LEFT('Layout Mercado Libre'!E984,FIND(" &gt; ",'Layout Mercado Libre'!E984)-1),"")</f>
        <v>Salud y Equipamiento Médico</v>
      </c>
      <c r="D984" s="12" t="n">
        <v>319.32</v>
      </c>
      <c r="E984" s="13" t="n">
        <f aca="false">D984+Parámetros!$B$5</f>
        <v>323.32</v>
      </c>
      <c r="F984" s="3" t="n">
        <f aca="false">IF(C984="",Parámetros!$B$9,IFERROR(VLOOKUP(C984,Parámetros!$A$20:$B$23,2,FALSE()),Parámetros!$B$9))</f>
        <v>0.14</v>
      </c>
      <c r="G984" s="13" t="n">
        <f aca="false">ROUNDUP((E984+Parámetros!$C$13)/(1-F984),0)</f>
        <v>406</v>
      </c>
      <c r="H984" s="13" t="n">
        <f aca="false">ROUNDUP((E984+Parámetros!$C$14)/(1-F984),0)</f>
        <v>411</v>
      </c>
      <c r="I984" s="13" t="n">
        <f aca="false">ROUNDUP((E984+Parámetros!$C$15)/(1-F984),0)</f>
        <v>419</v>
      </c>
      <c r="J984" s="13" t="n">
        <f aca="false">MAX(ROUNDUP((E984+Parámetros!$B$8)/(1-F984),0),Parámetros!$B$7)</f>
        <v>376</v>
      </c>
      <c r="K984" s="13" t="n">
        <f aca="false">IF(G984&lt;Parámetros!$B$13,G984,IF(H984&lt;Parámetros!$B$14,H984,IF(I984&lt;Parámetros!$B$15,I984,J984)))</f>
        <v>376</v>
      </c>
      <c r="L984" s="12"/>
      <c r="M984" s="12"/>
      <c r="N984" s="13" t="n">
        <f aca="false">IF(AND(ISNUMBER(M984),M984-Parámetros!$B$6&gt;=K984),M984-Parámetros!$B$6,K984)</f>
        <v>376</v>
      </c>
      <c r="O984" s="3" t="str">
        <f aca="false">IF(ISNUMBER(M984),N984/M984-1,"")</f>
        <v/>
      </c>
      <c r="P984" s="13" t="n">
        <f aca="false">VLOOKUP(N984,Parámetros!$A$13:$C$16,3,TRUE())</f>
        <v>0</v>
      </c>
      <c r="Q984" s="13" t="n">
        <f aca="false">IF(N984&gt;=Parámetros!$B$7,Parámetros!$B$8,0)</f>
        <v>0</v>
      </c>
      <c r="R984" s="13" t="n">
        <f aca="false">N984*(1-F984)-P984-Q984</f>
        <v>323.36</v>
      </c>
      <c r="S984" s="13" t="n">
        <f aca="false">R984-E984</f>
        <v>0.0400000000000205</v>
      </c>
    </row>
    <row r="985" customFormat="false" ht="15" hidden="false" customHeight="false" outlineLevel="0" collapsed="false">
      <c r="A985" s="8" t="s">
        <v>10201</v>
      </c>
      <c r="B985" s="10" t="str">
        <f aca="false">'Layout Mercado Libre'!C985</f>
        <v>Celestamine NS Solución Pediátrica 60 ml</v>
      </c>
      <c r="C985" s="10" t="str">
        <f aca="false">IFERROR(LEFT('Layout Mercado Libre'!E985,FIND(" &gt; ",'Layout Mercado Libre'!E985)-1),"")</f>
        <v>Salud y Equipamiento Médico</v>
      </c>
      <c r="D985" s="12" t="n">
        <v>412.14</v>
      </c>
      <c r="E985" s="13" t="n">
        <f aca="false">D985+Parámetros!$B$5</f>
        <v>416.14</v>
      </c>
      <c r="F985" s="3" t="n">
        <f aca="false">IF(C985="",Parámetros!$B$9,IFERROR(VLOOKUP(C985,Parámetros!$A$20:$B$23,2,FALSE()),Parámetros!$B$9))</f>
        <v>0.14</v>
      </c>
      <c r="G985" s="13" t="n">
        <f aca="false">ROUNDUP((E985+Parámetros!$C$13)/(1-F985),0)</f>
        <v>513</v>
      </c>
      <c r="H985" s="13" t="n">
        <f aca="false">ROUNDUP((E985+Parámetros!$C$14)/(1-F985),0)</f>
        <v>519</v>
      </c>
      <c r="I985" s="13" t="n">
        <f aca="false">ROUNDUP((E985+Parámetros!$C$15)/(1-F985),0)</f>
        <v>527</v>
      </c>
      <c r="J985" s="13" t="n">
        <f aca="false">MAX(ROUNDUP((E985+Parámetros!$B$8)/(1-F985),0),Parámetros!$B$7)</f>
        <v>484</v>
      </c>
      <c r="K985" s="13" t="n">
        <f aca="false">IF(G985&lt;Parámetros!$B$13,G985,IF(H985&lt;Parámetros!$B$14,H985,IF(I985&lt;Parámetros!$B$15,I985,J985)))</f>
        <v>484</v>
      </c>
      <c r="L985" s="12"/>
      <c r="M985" s="12"/>
      <c r="N985" s="13" t="n">
        <f aca="false">IF(AND(ISNUMBER(M985),M985-Parámetros!$B$6&gt;=K985),M985-Parámetros!$B$6,K985)</f>
        <v>484</v>
      </c>
      <c r="O985" s="3" t="str">
        <f aca="false">IF(ISNUMBER(M985),N985/M985-1,"")</f>
        <v/>
      </c>
      <c r="P985" s="13" t="n">
        <f aca="false">VLOOKUP(N985,Parámetros!$A$13:$C$16,3,TRUE())</f>
        <v>0</v>
      </c>
      <c r="Q985" s="13" t="n">
        <f aca="false">IF(N985&gt;=Parámetros!$B$7,Parámetros!$B$8,0)</f>
        <v>0</v>
      </c>
      <c r="R985" s="13" t="n">
        <f aca="false">N985*(1-F985)-P985-Q985</f>
        <v>416.24</v>
      </c>
      <c r="S985" s="13" t="n">
        <f aca="false">R985-E985</f>
        <v>0.100000000000023</v>
      </c>
    </row>
    <row r="986" customFormat="false" ht="15" hidden="false" customHeight="false" outlineLevel="0" collapsed="false">
      <c r="A986" s="8" t="s">
        <v>10213</v>
      </c>
      <c r="B986" s="10" t="str">
        <f aca="false">'Layout Mercado Libre'!C986</f>
        <v>Nediclon Diclofenaco 100 mg 20 Tabletas Lib. Prolongada</v>
      </c>
      <c r="C986" s="10" t="str">
        <f aca="false">IFERROR(LEFT('Layout Mercado Libre'!E986,FIND(" &gt; ",'Layout Mercado Libre'!E986)-1),"")</f>
        <v>Salud y Equipamiento Médico</v>
      </c>
      <c r="D986" s="12" t="n">
        <v>7.53</v>
      </c>
      <c r="E986" s="13" t="n">
        <f aca="false">D986+Parámetros!$B$5</f>
        <v>11.53</v>
      </c>
      <c r="F986" s="3" t="n">
        <f aca="false">IF(C986="",Parámetros!$B$9,IFERROR(VLOOKUP(C986,Parámetros!$A$20:$B$23,2,FALSE()),Parámetros!$B$9))</f>
        <v>0.14</v>
      </c>
      <c r="G986" s="13" t="n">
        <f aca="false">ROUNDUP((E986+Parámetros!$C$13)/(1-F986),0)</f>
        <v>43</v>
      </c>
      <c r="H986" s="13" t="n">
        <f aca="false">ROUNDUP((E986+Parámetros!$C$14)/(1-F986),0)</f>
        <v>49</v>
      </c>
      <c r="I986" s="13" t="n">
        <f aca="false">ROUNDUP((E986+Parámetros!$C$15)/(1-F986),0)</f>
        <v>57</v>
      </c>
      <c r="J986" s="13" t="n">
        <f aca="false">MAX(ROUNDUP((E986+Parámetros!$B$8)/(1-F986),0),Parámetros!$B$7)</f>
        <v>299</v>
      </c>
      <c r="K986" s="13" t="n">
        <f aca="false">IF(G986&lt;Parámetros!$B$13,G986,IF(H986&lt;Parámetros!$B$14,H986,IF(I986&lt;Parámetros!$B$15,I986,J986)))</f>
        <v>43</v>
      </c>
      <c r="L986" s="12"/>
      <c r="M986" s="12"/>
      <c r="N986" s="13" t="n">
        <f aca="false">IF(AND(ISNUMBER(M986),M986-Parámetros!$B$6&gt;=K986),M986-Parámetros!$B$6,K986)</f>
        <v>43</v>
      </c>
      <c r="O986" s="3" t="str">
        <f aca="false">IF(ISNUMBER(M986),N986/M986-1,"")</f>
        <v/>
      </c>
      <c r="P986" s="13" t="n">
        <f aca="false">VLOOKUP(N986,Parámetros!$A$13:$C$16,3,TRUE())</f>
        <v>25</v>
      </c>
      <c r="Q986" s="13" t="n">
        <f aca="false">IF(N986&gt;=Parámetros!$B$7,Parámetros!$B$8,0)</f>
        <v>0</v>
      </c>
      <c r="R986" s="13" t="n">
        <f aca="false">N986*(1-F986)-P986-Q986</f>
        <v>11.98</v>
      </c>
      <c r="S986" s="13" t="n">
        <f aca="false">R986-E986</f>
        <v>0.449999999999996</v>
      </c>
    </row>
    <row r="987" customFormat="false" ht="15" hidden="false" customHeight="false" outlineLevel="0" collapsed="false">
      <c r="A987" s="8" t="s">
        <v>10221</v>
      </c>
      <c r="B987" s="10" t="str">
        <f aca="false">'Layout Mercado Libre'!C987</f>
        <v>TENA Pants Maxi Protect Mujer Talla M 14 Piezas</v>
      </c>
      <c r="C987" s="10" t="str">
        <f aca="false">IFERROR(LEFT('Layout Mercado Libre'!E987,FIND(" &gt; ",'Layout Mercado Libre'!E987)-1),"")</f>
        <v>Salud y Equipamiento Médico</v>
      </c>
      <c r="D987" s="12" t="n">
        <v>144.77</v>
      </c>
      <c r="E987" s="13" t="n">
        <f aca="false">D987+Parámetros!$B$5</f>
        <v>148.77</v>
      </c>
      <c r="F987" s="3" t="n">
        <f aca="false">IF(C987="",Parámetros!$B$9,IFERROR(VLOOKUP(C987,Parámetros!$A$20:$B$23,2,FALSE()),Parámetros!$B$9))</f>
        <v>0.14</v>
      </c>
      <c r="G987" s="13" t="n">
        <f aca="false">ROUNDUP((E987+Parámetros!$C$13)/(1-F987),0)</f>
        <v>203</v>
      </c>
      <c r="H987" s="13" t="n">
        <f aca="false">ROUNDUP((E987+Parámetros!$C$14)/(1-F987),0)</f>
        <v>208</v>
      </c>
      <c r="I987" s="13" t="n">
        <f aca="false">ROUNDUP((E987+Parámetros!$C$15)/(1-F987),0)</f>
        <v>217</v>
      </c>
      <c r="J987" s="13" t="n">
        <f aca="false">MAX(ROUNDUP((E987+Parámetros!$B$8)/(1-F987),0),Parámetros!$B$7)</f>
        <v>299</v>
      </c>
      <c r="K987" s="13" t="n">
        <f aca="false">IF(G987&lt;Parámetros!$B$13,G987,IF(H987&lt;Parámetros!$B$14,H987,IF(I987&lt;Parámetros!$B$15,I987,J987)))</f>
        <v>217</v>
      </c>
      <c r="L987" s="12"/>
      <c r="M987" s="12"/>
      <c r="N987" s="13" t="n">
        <f aca="false">IF(AND(ISNUMBER(M987),M987-Parámetros!$B$6&gt;=K987),M987-Parámetros!$B$6,K987)</f>
        <v>217</v>
      </c>
      <c r="O987" s="3" t="str">
        <f aca="false">IF(ISNUMBER(M987),N987/M987-1,"")</f>
        <v/>
      </c>
      <c r="P987" s="13" t="n">
        <f aca="false">VLOOKUP(N987,Parámetros!$A$13:$C$16,3,TRUE())</f>
        <v>37</v>
      </c>
      <c r="Q987" s="13" t="n">
        <f aca="false">IF(N987&gt;=Parámetros!$B$7,Parámetros!$B$8,0)</f>
        <v>0</v>
      </c>
      <c r="R987" s="13" t="n">
        <f aca="false">N987*(1-F987)-P987-Q987</f>
        <v>149.62</v>
      </c>
      <c r="S987" s="13" t="n">
        <f aca="false">R987-E987</f>
        <v>0.849999999999994</v>
      </c>
    </row>
    <row r="988" customFormat="false" ht="15" hidden="false" customHeight="false" outlineLevel="0" collapsed="false">
      <c r="A988" s="8" t="s">
        <v>10232</v>
      </c>
      <c r="B988" s="10" t="str">
        <f aca="false">'Layout Mercado Libre'!C988</f>
        <v>Despamen Testosterona Estradiol 100 mg/5 mg Jeringa 1 ml</v>
      </c>
      <c r="C988" s="10" t="str">
        <f aca="false">IFERROR(LEFT('Layout Mercado Libre'!E988,FIND(" &gt; ",'Layout Mercado Libre'!E988)-1),"")</f>
        <v>Salud y Equipamiento Médico</v>
      </c>
      <c r="D988" s="12" t="n">
        <v>775.85</v>
      </c>
      <c r="E988" s="13" t="n">
        <f aca="false">D988+Parámetros!$B$5</f>
        <v>779.85</v>
      </c>
      <c r="F988" s="3" t="n">
        <f aca="false">IF(C988="",Parámetros!$B$9,IFERROR(VLOOKUP(C988,Parámetros!$A$20:$B$23,2,FALSE()),Parámetros!$B$9))</f>
        <v>0.14</v>
      </c>
      <c r="G988" s="13" t="n">
        <f aca="false">ROUNDUP((E988+Parámetros!$C$13)/(1-F988),0)</f>
        <v>936</v>
      </c>
      <c r="H988" s="13" t="n">
        <f aca="false">ROUNDUP((E988+Parámetros!$C$14)/(1-F988),0)</f>
        <v>942</v>
      </c>
      <c r="I988" s="13" t="n">
        <f aca="false">ROUNDUP((E988+Parámetros!$C$15)/(1-F988),0)</f>
        <v>950</v>
      </c>
      <c r="J988" s="13" t="n">
        <f aca="false">MAX(ROUNDUP((E988+Parámetros!$B$8)/(1-F988),0),Parámetros!$B$7)</f>
        <v>907</v>
      </c>
      <c r="K988" s="13" t="n">
        <f aca="false">IF(G988&lt;Parámetros!$B$13,G988,IF(H988&lt;Parámetros!$B$14,H988,IF(I988&lt;Parámetros!$B$15,I988,J988)))</f>
        <v>907</v>
      </c>
      <c r="L988" s="12"/>
      <c r="M988" s="12"/>
      <c r="N988" s="13" t="n">
        <f aca="false">IF(AND(ISNUMBER(M988),M988-Parámetros!$B$6&gt;=K988),M988-Parámetros!$B$6,K988)</f>
        <v>907</v>
      </c>
      <c r="O988" s="3" t="str">
        <f aca="false">IF(ISNUMBER(M988),N988/M988-1,"")</f>
        <v/>
      </c>
      <c r="P988" s="13" t="n">
        <f aca="false">VLOOKUP(N988,Parámetros!$A$13:$C$16,3,TRUE())</f>
        <v>0</v>
      </c>
      <c r="Q988" s="13" t="n">
        <f aca="false">IF(N988&gt;=Parámetros!$B$7,Parámetros!$B$8,0)</f>
        <v>0</v>
      </c>
      <c r="R988" s="13" t="n">
        <f aca="false">N988*(1-F988)-P988-Q988</f>
        <v>780.02</v>
      </c>
      <c r="S988" s="13" t="n">
        <f aca="false">R988-E988</f>
        <v>0.169999999999959</v>
      </c>
    </row>
    <row r="989" customFormat="false" ht="15" hidden="false" customHeight="false" outlineLevel="0" collapsed="false">
      <c r="A989" s="8" t="s">
        <v>10241</v>
      </c>
      <c r="B989" s="10" t="str">
        <f aca="false">'Layout Mercado Libre'!C989</f>
        <v>ACC 200 mg Acetilcisteína 20 Tabletas Efervescentes</v>
      </c>
      <c r="C989" s="10" t="str">
        <f aca="false">IFERROR(LEFT('Layout Mercado Libre'!E989,FIND(" &gt; ",'Layout Mercado Libre'!E989)-1),"")</f>
        <v>Salud y Equipamiento Médico</v>
      </c>
      <c r="D989" s="12" t="n">
        <v>166.47</v>
      </c>
      <c r="E989" s="13" t="n">
        <f aca="false">D989+Parámetros!$B$5</f>
        <v>170.47</v>
      </c>
      <c r="F989" s="3" t="n">
        <f aca="false">IF(C989="",Parámetros!$B$9,IFERROR(VLOOKUP(C989,Parámetros!$A$20:$B$23,2,FALSE()),Parámetros!$B$9))</f>
        <v>0.14</v>
      </c>
      <c r="G989" s="13" t="n">
        <f aca="false">ROUNDUP((E989+Parámetros!$C$13)/(1-F989),0)</f>
        <v>228</v>
      </c>
      <c r="H989" s="13" t="n">
        <f aca="false">ROUNDUP((E989+Parámetros!$C$14)/(1-F989),0)</f>
        <v>234</v>
      </c>
      <c r="I989" s="13" t="n">
        <f aca="false">ROUNDUP((E989+Parámetros!$C$15)/(1-F989),0)</f>
        <v>242</v>
      </c>
      <c r="J989" s="13" t="n">
        <f aca="false">MAX(ROUNDUP((E989+Parámetros!$B$8)/(1-F989),0),Parámetros!$B$7)</f>
        <v>299</v>
      </c>
      <c r="K989" s="13" t="n">
        <f aca="false">IF(G989&lt;Parámetros!$B$13,G989,IF(H989&lt;Parámetros!$B$14,H989,IF(I989&lt;Parámetros!$B$15,I989,J989)))</f>
        <v>242</v>
      </c>
      <c r="L989" s="12"/>
      <c r="M989" s="12"/>
      <c r="N989" s="13" t="n">
        <f aca="false">IF(AND(ISNUMBER(M989),M989-Parámetros!$B$6&gt;=K989),M989-Parámetros!$B$6,K989)</f>
        <v>242</v>
      </c>
      <c r="O989" s="3" t="str">
        <f aca="false">IF(ISNUMBER(M989),N989/M989-1,"")</f>
        <v/>
      </c>
      <c r="P989" s="13" t="n">
        <f aca="false">VLOOKUP(N989,Parámetros!$A$13:$C$16,3,TRUE())</f>
        <v>37</v>
      </c>
      <c r="Q989" s="13" t="n">
        <f aca="false">IF(N989&gt;=Parámetros!$B$7,Parámetros!$B$8,0)</f>
        <v>0</v>
      </c>
      <c r="R989" s="13" t="n">
        <f aca="false">N989*(1-F989)-P989-Q989</f>
        <v>171.12</v>
      </c>
      <c r="S989" s="13" t="n">
        <f aca="false">R989-E989</f>
        <v>0.650000000000006</v>
      </c>
    </row>
    <row r="990" customFormat="false" ht="15" hidden="false" customHeight="false" outlineLevel="0" collapsed="false">
      <c r="A990" s="8" t="s">
        <v>10249</v>
      </c>
      <c r="B990" s="10" t="str">
        <f aca="false">'Layout Mercado Libre'!C990</f>
        <v>Eskapar Compuesto Suspensión 120 ml con Vaso Dosificador</v>
      </c>
      <c r="C990" s="10" t="str">
        <f aca="false">IFERROR(LEFT('Layout Mercado Libre'!E990,FIND(" &gt; ",'Layout Mercado Libre'!E990)-1),"")</f>
        <v>Salud y Equipamiento Médico</v>
      </c>
      <c r="D990" s="12" t="n">
        <v>312.52</v>
      </c>
      <c r="E990" s="13" t="n">
        <f aca="false">D990+Parámetros!$B$5</f>
        <v>316.52</v>
      </c>
      <c r="F990" s="3" t="n">
        <f aca="false">IF(C990="",Parámetros!$B$9,IFERROR(VLOOKUP(C990,Parámetros!$A$20:$B$23,2,FALSE()),Parámetros!$B$9))</f>
        <v>0.14</v>
      </c>
      <c r="G990" s="13" t="n">
        <f aca="false">ROUNDUP((E990+Parámetros!$C$13)/(1-F990),0)</f>
        <v>398</v>
      </c>
      <c r="H990" s="13" t="n">
        <f aca="false">ROUNDUP((E990+Parámetros!$C$14)/(1-F990),0)</f>
        <v>403</v>
      </c>
      <c r="I990" s="13" t="n">
        <f aca="false">ROUNDUP((E990+Parámetros!$C$15)/(1-F990),0)</f>
        <v>412</v>
      </c>
      <c r="J990" s="13" t="n">
        <f aca="false">MAX(ROUNDUP((E990+Parámetros!$B$8)/(1-F990),0),Parámetros!$B$7)</f>
        <v>369</v>
      </c>
      <c r="K990" s="13" t="n">
        <f aca="false">IF(G990&lt;Parámetros!$B$13,G990,IF(H990&lt;Parámetros!$B$14,H990,IF(I990&lt;Parámetros!$B$15,I990,J990)))</f>
        <v>369</v>
      </c>
      <c r="L990" s="12"/>
      <c r="M990" s="12"/>
      <c r="N990" s="13" t="n">
        <f aca="false">IF(AND(ISNUMBER(M990),M990-Parámetros!$B$6&gt;=K990),M990-Parámetros!$B$6,K990)</f>
        <v>369</v>
      </c>
      <c r="O990" s="3" t="str">
        <f aca="false">IF(ISNUMBER(M990),N990/M990-1,"")</f>
        <v/>
      </c>
      <c r="P990" s="13" t="n">
        <f aca="false">VLOOKUP(N990,Parámetros!$A$13:$C$16,3,TRUE())</f>
        <v>0</v>
      </c>
      <c r="Q990" s="13" t="n">
        <f aca="false">IF(N990&gt;=Parámetros!$B$7,Parámetros!$B$8,0)</f>
        <v>0</v>
      </c>
      <c r="R990" s="13" t="n">
        <f aca="false">N990*(1-F990)-P990-Q990</f>
        <v>317.34</v>
      </c>
      <c r="S990" s="13" t="n">
        <f aca="false">R990-E990</f>
        <v>0.819999999999993</v>
      </c>
    </row>
    <row r="991" customFormat="false" ht="15" hidden="false" customHeight="false" outlineLevel="0" collapsed="false">
      <c r="A991" s="8" t="s">
        <v>10257</v>
      </c>
      <c r="B991" s="10" t="str">
        <f aca="false">'Layout Mercado Libre'!C991</f>
        <v>Desodorante Speed Stick Fresh Hombre en Barra 60 g</v>
      </c>
      <c r="C991" s="10" t="str">
        <f aca="false">IFERROR(LEFT('Layout Mercado Libre'!E991,FIND(" &gt; ",'Layout Mercado Libre'!E991)-1),"")</f>
        <v>Belleza y Cuidado Personal</v>
      </c>
      <c r="D991" s="12" t="n">
        <v>43.24</v>
      </c>
      <c r="E991" s="13" t="n">
        <f aca="false">D991+Parámetros!$B$5</f>
        <v>47.24</v>
      </c>
      <c r="F991" s="3" t="n">
        <f aca="false">IF(C991="",Parámetros!$B$9,IFERROR(VLOOKUP(C991,Parámetros!$A$20:$B$23,2,FALSE()),Parámetros!$B$9))</f>
        <v>0.14</v>
      </c>
      <c r="G991" s="13" t="n">
        <f aca="false">ROUNDUP((E991+Parámetros!$C$13)/(1-F991),0)</f>
        <v>84</v>
      </c>
      <c r="H991" s="13" t="n">
        <f aca="false">ROUNDUP((E991+Parámetros!$C$14)/(1-F991),0)</f>
        <v>90</v>
      </c>
      <c r="I991" s="13" t="n">
        <f aca="false">ROUNDUP((E991+Parámetros!$C$15)/(1-F991),0)</f>
        <v>98</v>
      </c>
      <c r="J991" s="13" t="n">
        <f aca="false">MAX(ROUNDUP((E991+Parámetros!$B$8)/(1-F991),0),Parámetros!$B$7)</f>
        <v>299</v>
      </c>
      <c r="K991" s="13" t="n">
        <f aca="false">IF(G991&lt;Parámetros!$B$13,G991,IF(H991&lt;Parámetros!$B$14,H991,IF(I991&lt;Parámetros!$B$15,I991,J991)))</f>
        <v>84</v>
      </c>
      <c r="L991" s="12"/>
      <c r="M991" s="12"/>
      <c r="N991" s="13" t="n">
        <f aca="false">IF(AND(ISNUMBER(M991),M991-Parámetros!$B$6&gt;=K991),M991-Parámetros!$B$6,K991)</f>
        <v>84</v>
      </c>
      <c r="O991" s="3" t="str">
        <f aca="false">IF(ISNUMBER(M991),N991/M991-1,"")</f>
        <v/>
      </c>
      <c r="P991" s="13" t="n">
        <f aca="false">VLOOKUP(N991,Parámetros!$A$13:$C$16,3,TRUE())</f>
        <v>25</v>
      </c>
      <c r="Q991" s="13" t="n">
        <f aca="false">IF(N991&gt;=Parámetros!$B$7,Parámetros!$B$8,0)</f>
        <v>0</v>
      </c>
      <c r="R991" s="13" t="n">
        <f aca="false">N991*(1-F991)-P991-Q991</f>
        <v>47.24</v>
      </c>
      <c r="S991" s="13" t="n">
        <f aca="false">R991-E991</f>
        <v>0</v>
      </c>
    </row>
    <row r="992" customFormat="false" ht="15" hidden="false" customHeight="false" outlineLevel="0" collapsed="false">
      <c r="A992" s="8" t="s">
        <v>10265</v>
      </c>
      <c r="B992" s="10" t="str">
        <f aca="false">'Layout Mercado Libre'!C992</f>
        <v>Toallas Saba Buenas Noches Ultra Invisible con Alas 22 Pzas</v>
      </c>
      <c r="C992" s="10" t="str">
        <f aca="false">IFERROR(LEFT('Layout Mercado Libre'!E992,FIND(" &gt; ",'Layout Mercado Libre'!E992)-1),"")</f>
        <v>Belleza y Cuidado Personal</v>
      </c>
      <c r="D992" s="12" t="n">
        <v>69.01</v>
      </c>
      <c r="E992" s="13" t="n">
        <f aca="false">D992+Parámetros!$B$5</f>
        <v>73.01</v>
      </c>
      <c r="F992" s="3" t="n">
        <f aca="false">IF(C992="",Parámetros!$B$9,IFERROR(VLOOKUP(C992,Parámetros!$A$20:$B$23,2,FALSE()),Parámetros!$B$9))</f>
        <v>0.14</v>
      </c>
      <c r="G992" s="13" t="n">
        <f aca="false">ROUNDUP((E992+Parámetros!$C$13)/(1-F992),0)</f>
        <v>114</v>
      </c>
      <c r="H992" s="13" t="n">
        <f aca="false">ROUNDUP((E992+Parámetros!$C$14)/(1-F992),0)</f>
        <v>120</v>
      </c>
      <c r="I992" s="13" t="n">
        <f aca="false">ROUNDUP((E992+Parámetros!$C$15)/(1-F992),0)</f>
        <v>128</v>
      </c>
      <c r="J992" s="13" t="n">
        <f aca="false">MAX(ROUNDUP((E992+Parámetros!$B$8)/(1-F992),0),Parámetros!$B$7)</f>
        <v>299</v>
      </c>
      <c r="K992" s="13" t="n">
        <f aca="false">IF(G992&lt;Parámetros!$B$13,G992,IF(H992&lt;Parámetros!$B$14,H992,IF(I992&lt;Parámetros!$B$15,I992,J992)))</f>
        <v>120</v>
      </c>
      <c r="L992" s="12"/>
      <c r="M992" s="12"/>
      <c r="N992" s="13" t="n">
        <f aca="false">IF(AND(ISNUMBER(M992),M992-Parámetros!$B$6&gt;=K992),M992-Parámetros!$B$6,K992)</f>
        <v>120</v>
      </c>
      <c r="O992" s="3" t="str">
        <f aca="false">IF(ISNUMBER(M992),N992/M992-1,"")</f>
        <v/>
      </c>
      <c r="P992" s="13" t="n">
        <f aca="false">VLOOKUP(N992,Parámetros!$A$13:$C$16,3,TRUE())</f>
        <v>30</v>
      </c>
      <c r="Q992" s="13" t="n">
        <f aca="false">IF(N992&gt;=Parámetros!$B$7,Parámetros!$B$8,0)</f>
        <v>0</v>
      </c>
      <c r="R992" s="13" t="n">
        <f aca="false">N992*(1-F992)-P992-Q992</f>
        <v>73.2</v>
      </c>
      <c r="S992" s="13" t="n">
        <f aca="false">R992-E992</f>
        <v>0.189999999999998</v>
      </c>
    </row>
    <row r="993" customFormat="false" ht="15" hidden="false" customHeight="false" outlineLevel="0" collapsed="false">
      <c r="A993" s="8" t="s">
        <v>10276</v>
      </c>
      <c r="B993" s="10" t="str">
        <f aca="false">'Layout Mercado Libre'!C993</f>
        <v>Calentador de Biberones Ternura Deluxe con Biberón 9 oz</v>
      </c>
      <c r="C993" s="10" t="str">
        <f aca="false">IFERROR(LEFT('Layout Mercado Libre'!E993,FIND(" &gt; ",'Layout Mercado Libre'!E993)-1),"")</f>
        <v>Bebés</v>
      </c>
      <c r="D993" s="12" t="n">
        <v>255.72</v>
      </c>
      <c r="E993" s="13" t="n">
        <f aca="false">D993+Parámetros!$B$5</f>
        <v>259.72</v>
      </c>
      <c r="F993" s="3" t="n">
        <f aca="false">IF(C993="",Parámetros!$B$9,IFERROR(VLOOKUP(C993,Parámetros!$A$20:$B$23,2,FALSE()),Parámetros!$B$9))</f>
        <v>0.15</v>
      </c>
      <c r="G993" s="13" t="n">
        <f aca="false">ROUNDUP((E993+Parámetros!$C$13)/(1-F993),0)</f>
        <v>335</v>
      </c>
      <c r="H993" s="13" t="n">
        <f aca="false">ROUNDUP((E993+Parámetros!$C$14)/(1-F993),0)</f>
        <v>341</v>
      </c>
      <c r="I993" s="13" t="n">
        <f aca="false">ROUNDUP((E993+Parámetros!$C$15)/(1-F993),0)</f>
        <v>350</v>
      </c>
      <c r="J993" s="13" t="n">
        <f aca="false">MAX(ROUNDUP((E993+Parámetros!$B$8)/(1-F993),0),Parámetros!$B$7)</f>
        <v>306</v>
      </c>
      <c r="K993" s="13" t="n">
        <f aca="false">IF(G993&lt;Parámetros!$B$13,G993,IF(H993&lt;Parámetros!$B$14,H993,IF(I993&lt;Parámetros!$B$15,I993,J993)))</f>
        <v>306</v>
      </c>
      <c r="L993" s="12"/>
      <c r="M993" s="12"/>
      <c r="N993" s="13" t="n">
        <f aca="false">IF(AND(ISNUMBER(M993),M993-Parámetros!$B$6&gt;=K993),M993-Parámetros!$B$6,K993)</f>
        <v>306</v>
      </c>
      <c r="O993" s="3" t="str">
        <f aca="false">IF(ISNUMBER(M993),N993/M993-1,"")</f>
        <v/>
      </c>
      <c r="P993" s="13" t="n">
        <f aca="false">VLOOKUP(N993,Parámetros!$A$13:$C$16,3,TRUE())</f>
        <v>0</v>
      </c>
      <c r="Q993" s="13" t="n">
        <f aca="false">IF(N993&gt;=Parámetros!$B$7,Parámetros!$B$8,0)</f>
        <v>0</v>
      </c>
      <c r="R993" s="13" t="n">
        <f aca="false">N993*(1-F993)-P993-Q993</f>
        <v>260.1</v>
      </c>
      <c r="S993" s="13" t="n">
        <f aca="false">R993-E993</f>
        <v>0.379999999999939</v>
      </c>
    </row>
    <row r="994" customFormat="false" ht="15" hidden="false" customHeight="false" outlineLevel="0" collapsed="false">
      <c r="A994" s="8" t="s">
        <v>10290</v>
      </c>
      <c r="B994" s="10" t="str">
        <f aca="false">'Layout Mercado Libre'!C994</f>
        <v>Hemamina Adulto Solución Oral 10 Ampolletas de 10 ml</v>
      </c>
      <c r="C994" s="10" t="str">
        <f aca="false">IFERROR(LEFT('Layout Mercado Libre'!E994,FIND(" &gt; ",'Layout Mercado Libre'!E994)-1),"")</f>
        <v>Salud y Equipamiento Médico</v>
      </c>
      <c r="D994" s="12" t="n">
        <v>285.04</v>
      </c>
      <c r="E994" s="13" t="n">
        <f aca="false">D994+Parámetros!$B$5</f>
        <v>289.04</v>
      </c>
      <c r="F994" s="3" t="n">
        <f aca="false">IF(C994="",Parámetros!$B$9,IFERROR(VLOOKUP(C994,Parámetros!$A$20:$B$23,2,FALSE()),Parámetros!$B$9))</f>
        <v>0.14</v>
      </c>
      <c r="G994" s="13" t="n">
        <f aca="false">ROUNDUP((E994+Parámetros!$C$13)/(1-F994),0)</f>
        <v>366</v>
      </c>
      <c r="H994" s="13" t="n">
        <f aca="false">ROUNDUP((E994+Parámetros!$C$14)/(1-F994),0)</f>
        <v>371</v>
      </c>
      <c r="I994" s="13" t="n">
        <f aca="false">ROUNDUP((E994+Parámetros!$C$15)/(1-F994),0)</f>
        <v>380</v>
      </c>
      <c r="J994" s="13" t="n">
        <f aca="false">MAX(ROUNDUP((E994+Parámetros!$B$8)/(1-F994),0),Parámetros!$B$7)</f>
        <v>337</v>
      </c>
      <c r="K994" s="13" t="n">
        <f aca="false">IF(G994&lt;Parámetros!$B$13,G994,IF(H994&lt;Parámetros!$B$14,H994,IF(I994&lt;Parámetros!$B$15,I994,J994)))</f>
        <v>337</v>
      </c>
      <c r="L994" s="12"/>
      <c r="M994" s="12"/>
      <c r="N994" s="13" t="n">
        <f aca="false">IF(AND(ISNUMBER(M994),M994-Parámetros!$B$6&gt;=K994),M994-Parámetros!$B$6,K994)</f>
        <v>337</v>
      </c>
      <c r="O994" s="3" t="str">
        <f aca="false">IF(ISNUMBER(M994),N994/M994-1,"")</f>
        <v/>
      </c>
      <c r="P994" s="13" t="n">
        <f aca="false">VLOOKUP(N994,Parámetros!$A$13:$C$16,3,TRUE())</f>
        <v>0</v>
      </c>
      <c r="Q994" s="13" t="n">
        <f aca="false">IF(N994&gt;=Parámetros!$B$7,Parámetros!$B$8,0)</f>
        <v>0</v>
      </c>
      <c r="R994" s="13" t="n">
        <f aca="false">N994*(1-F994)-P994-Q994</f>
        <v>289.82</v>
      </c>
      <c r="S994" s="13" t="n">
        <f aca="false">R994-E994</f>
        <v>0.779999999999973</v>
      </c>
    </row>
    <row r="995" customFormat="false" ht="15" hidden="false" customHeight="false" outlineLevel="0" collapsed="false">
      <c r="A995" s="8" t="s">
        <v>10301</v>
      </c>
      <c r="B995" s="10" t="str">
        <f aca="false">'Layout Mercado Libre'!C995</f>
        <v>Dimegan-D Loratadina Fenilefrina 5 mg/20 mg 10 Cápsulas</v>
      </c>
      <c r="C995" s="10" t="str">
        <f aca="false">IFERROR(LEFT('Layout Mercado Libre'!E995,FIND(" &gt; ",'Layout Mercado Libre'!E995)-1),"")</f>
        <v>Salud y Equipamiento Médico</v>
      </c>
      <c r="D995" s="12" t="n">
        <v>329.4</v>
      </c>
      <c r="E995" s="13" t="n">
        <f aca="false">D995+Parámetros!$B$5</f>
        <v>333.4</v>
      </c>
      <c r="F995" s="3" t="n">
        <f aca="false">IF(C995="",Parámetros!$B$9,IFERROR(VLOOKUP(C995,Parámetros!$A$20:$B$23,2,FALSE()),Parámetros!$B$9))</f>
        <v>0.14</v>
      </c>
      <c r="G995" s="13" t="n">
        <f aca="false">ROUNDUP((E995+Parámetros!$C$13)/(1-F995),0)</f>
        <v>417</v>
      </c>
      <c r="H995" s="13" t="n">
        <f aca="false">ROUNDUP((E995+Parámetros!$C$14)/(1-F995),0)</f>
        <v>423</v>
      </c>
      <c r="I995" s="13" t="n">
        <f aca="false">ROUNDUP((E995+Parámetros!$C$15)/(1-F995),0)</f>
        <v>431</v>
      </c>
      <c r="J995" s="13" t="n">
        <f aca="false">MAX(ROUNDUP((E995+Parámetros!$B$8)/(1-F995),0),Parámetros!$B$7)</f>
        <v>388</v>
      </c>
      <c r="K995" s="13" t="n">
        <f aca="false">IF(G995&lt;Parámetros!$B$13,G995,IF(H995&lt;Parámetros!$B$14,H995,IF(I995&lt;Parámetros!$B$15,I995,J995)))</f>
        <v>388</v>
      </c>
      <c r="L995" s="12"/>
      <c r="M995" s="12"/>
      <c r="N995" s="13" t="n">
        <f aca="false">IF(AND(ISNUMBER(M995),M995-Parámetros!$B$6&gt;=K995),M995-Parámetros!$B$6,K995)</f>
        <v>388</v>
      </c>
      <c r="O995" s="3" t="str">
        <f aca="false">IF(ISNUMBER(M995),N995/M995-1,"")</f>
        <v/>
      </c>
      <c r="P995" s="13" t="n">
        <f aca="false">VLOOKUP(N995,Parámetros!$A$13:$C$16,3,TRUE())</f>
        <v>0</v>
      </c>
      <c r="Q995" s="13" t="n">
        <f aca="false">IF(N995&gt;=Parámetros!$B$7,Parámetros!$B$8,0)</f>
        <v>0</v>
      </c>
      <c r="R995" s="13" t="n">
        <f aca="false">N995*(1-F995)-P995-Q995</f>
        <v>333.68</v>
      </c>
      <c r="S995" s="13" t="n">
        <f aca="false">R995-E995</f>
        <v>0.28000000000003</v>
      </c>
    </row>
    <row r="996" customFormat="false" ht="15" hidden="false" customHeight="false" outlineLevel="0" collapsed="false">
      <c r="A996" s="8" t="s">
        <v>10309</v>
      </c>
      <c r="B996" s="10" t="str">
        <f aca="false">'Layout Mercado Libre'!C996</f>
        <v>Cicloferon Crema Aciclovir 5% Tubo 2 g</v>
      </c>
      <c r="C996" s="10" t="str">
        <f aca="false">IFERROR(LEFT('Layout Mercado Libre'!E996,FIND(" &gt; ",'Layout Mercado Libre'!E996)-1),"")</f>
        <v>Salud y Equipamiento Médico</v>
      </c>
      <c r="D996" s="12" t="n">
        <v>49.14</v>
      </c>
      <c r="E996" s="13" t="n">
        <f aca="false">D996+Parámetros!$B$5</f>
        <v>53.14</v>
      </c>
      <c r="F996" s="3" t="n">
        <f aca="false">IF(C996="",Parámetros!$B$9,IFERROR(VLOOKUP(C996,Parámetros!$A$20:$B$23,2,FALSE()),Parámetros!$B$9))</f>
        <v>0.14</v>
      </c>
      <c r="G996" s="13" t="n">
        <f aca="false">ROUNDUP((E996+Parámetros!$C$13)/(1-F996),0)</f>
        <v>91</v>
      </c>
      <c r="H996" s="13" t="n">
        <f aca="false">ROUNDUP((E996+Parámetros!$C$14)/(1-F996),0)</f>
        <v>97</v>
      </c>
      <c r="I996" s="13" t="n">
        <f aca="false">ROUNDUP((E996+Parámetros!$C$15)/(1-F996),0)</f>
        <v>105</v>
      </c>
      <c r="J996" s="13" t="n">
        <f aca="false">MAX(ROUNDUP((E996+Parámetros!$B$8)/(1-F996),0),Parámetros!$B$7)</f>
        <v>299</v>
      </c>
      <c r="K996" s="13" t="n">
        <f aca="false">IF(G996&lt;Parámetros!$B$13,G996,IF(H996&lt;Parámetros!$B$14,H996,IF(I996&lt;Parámetros!$B$15,I996,J996)))</f>
        <v>91</v>
      </c>
      <c r="L996" s="12"/>
      <c r="M996" s="12"/>
      <c r="N996" s="13" t="n">
        <f aca="false">IF(AND(ISNUMBER(M996),M996-Parámetros!$B$6&gt;=K996),M996-Parámetros!$B$6,K996)</f>
        <v>91</v>
      </c>
      <c r="O996" s="3" t="str">
        <f aca="false">IF(ISNUMBER(M996),N996/M996-1,"")</f>
        <v/>
      </c>
      <c r="P996" s="13" t="n">
        <f aca="false">VLOOKUP(N996,Parámetros!$A$13:$C$16,3,TRUE())</f>
        <v>25</v>
      </c>
      <c r="Q996" s="13" t="n">
        <f aca="false">IF(N996&gt;=Parámetros!$B$7,Parámetros!$B$8,0)</f>
        <v>0</v>
      </c>
      <c r="R996" s="13" t="n">
        <f aca="false">N996*(1-F996)-P996-Q996</f>
        <v>53.26</v>
      </c>
      <c r="S996" s="13" t="n">
        <f aca="false">R996-E996</f>
        <v>0.120000000000005</v>
      </c>
    </row>
    <row r="997" customFormat="false" ht="15" hidden="false" customHeight="false" outlineLevel="0" collapsed="false">
      <c r="A997" s="8" t="s">
        <v>10315</v>
      </c>
      <c r="B997" s="10" t="str">
        <f aca="false">'Layout Mercado Libre'!C997</f>
        <v>Aeroflux Solución Salbutamol Ambroxol 120 ml con Pipeta</v>
      </c>
      <c r="C997" s="10" t="str">
        <f aca="false">IFERROR(LEFT('Layout Mercado Libre'!E997,FIND(" &gt; ",'Layout Mercado Libre'!E997)-1),"")</f>
        <v>Salud y Equipamiento Médico</v>
      </c>
      <c r="D997" s="12" t="n">
        <v>338.68</v>
      </c>
      <c r="E997" s="13" t="n">
        <f aca="false">D997+Parámetros!$B$5</f>
        <v>342.68</v>
      </c>
      <c r="F997" s="3" t="n">
        <f aca="false">IF(C997="",Parámetros!$B$9,IFERROR(VLOOKUP(C997,Parámetros!$A$20:$B$23,2,FALSE()),Parámetros!$B$9))</f>
        <v>0.14</v>
      </c>
      <c r="G997" s="13" t="n">
        <f aca="false">ROUNDUP((E997+Parámetros!$C$13)/(1-F997),0)</f>
        <v>428</v>
      </c>
      <c r="H997" s="13" t="n">
        <f aca="false">ROUNDUP((E997+Parámetros!$C$14)/(1-F997),0)</f>
        <v>434</v>
      </c>
      <c r="I997" s="13" t="n">
        <f aca="false">ROUNDUP((E997+Parámetros!$C$15)/(1-F997),0)</f>
        <v>442</v>
      </c>
      <c r="J997" s="13" t="n">
        <f aca="false">MAX(ROUNDUP((E997+Parámetros!$B$8)/(1-F997),0),Parámetros!$B$7)</f>
        <v>399</v>
      </c>
      <c r="K997" s="13" t="n">
        <f aca="false">IF(G997&lt;Parámetros!$B$13,G997,IF(H997&lt;Parámetros!$B$14,H997,IF(I997&lt;Parámetros!$B$15,I997,J997)))</f>
        <v>399</v>
      </c>
      <c r="L997" s="12"/>
      <c r="M997" s="12"/>
      <c r="N997" s="13" t="n">
        <f aca="false">IF(AND(ISNUMBER(M997),M997-Parámetros!$B$6&gt;=K997),M997-Parámetros!$B$6,K997)</f>
        <v>399</v>
      </c>
      <c r="O997" s="3" t="str">
        <f aca="false">IF(ISNUMBER(M997),N997/M997-1,"")</f>
        <v/>
      </c>
      <c r="P997" s="13" t="n">
        <f aca="false">VLOOKUP(N997,Parámetros!$A$13:$C$16,3,TRUE())</f>
        <v>0</v>
      </c>
      <c r="Q997" s="13" t="n">
        <f aca="false">IF(N997&gt;=Parámetros!$B$7,Parámetros!$B$8,0)</f>
        <v>0</v>
      </c>
      <c r="R997" s="13" t="n">
        <f aca="false">N997*(1-F997)-P997-Q997</f>
        <v>343.14</v>
      </c>
      <c r="S997" s="13" t="n">
        <f aca="false">R997-E997</f>
        <v>0.45999999999998</v>
      </c>
    </row>
    <row r="998" customFormat="false" ht="15" hidden="false" customHeight="false" outlineLevel="0" collapsed="false">
      <c r="A998" s="8" t="s">
        <v>10326</v>
      </c>
      <c r="B998" s="10" t="str">
        <f aca="false">'Layout Mercado Libre'!C998</f>
        <v>Tempra Forte Paracetamol 650 mg 36 Tabletas</v>
      </c>
      <c r="C998" s="10" t="str">
        <f aca="false">IFERROR(LEFT('Layout Mercado Libre'!E998,FIND(" &gt; ",'Layout Mercado Libre'!E998)-1),"")</f>
        <v>Salud y Equipamiento Médico</v>
      </c>
      <c r="D998" s="12" t="n">
        <v>161.27</v>
      </c>
      <c r="E998" s="13" t="n">
        <f aca="false">D998+Parámetros!$B$5</f>
        <v>165.27</v>
      </c>
      <c r="F998" s="3" t="n">
        <f aca="false">IF(C998="",Parámetros!$B$9,IFERROR(VLOOKUP(C998,Parámetros!$A$20:$B$23,2,FALSE()),Parámetros!$B$9))</f>
        <v>0.14</v>
      </c>
      <c r="G998" s="13" t="n">
        <f aca="false">ROUNDUP((E998+Parámetros!$C$13)/(1-F998),0)</f>
        <v>222</v>
      </c>
      <c r="H998" s="13" t="n">
        <f aca="false">ROUNDUP((E998+Parámetros!$C$14)/(1-F998),0)</f>
        <v>228</v>
      </c>
      <c r="I998" s="13" t="n">
        <f aca="false">ROUNDUP((E998+Parámetros!$C$15)/(1-F998),0)</f>
        <v>236</v>
      </c>
      <c r="J998" s="13" t="n">
        <f aca="false">MAX(ROUNDUP((E998+Parámetros!$B$8)/(1-F998),0),Parámetros!$B$7)</f>
        <v>299</v>
      </c>
      <c r="K998" s="13" t="n">
        <f aca="false">IF(G998&lt;Parámetros!$B$13,G998,IF(H998&lt;Parámetros!$B$14,H998,IF(I998&lt;Parámetros!$B$15,I998,J998)))</f>
        <v>236</v>
      </c>
      <c r="L998" s="12"/>
      <c r="M998" s="12"/>
      <c r="N998" s="13" t="n">
        <f aca="false">IF(AND(ISNUMBER(M998),M998-Parámetros!$B$6&gt;=K998),M998-Parámetros!$B$6,K998)</f>
        <v>236</v>
      </c>
      <c r="O998" s="3" t="str">
        <f aca="false">IF(ISNUMBER(M998),N998/M998-1,"")</f>
        <v/>
      </c>
      <c r="P998" s="13" t="n">
        <f aca="false">VLOOKUP(N998,Parámetros!$A$13:$C$16,3,TRUE())</f>
        <v>37</v>
      </c>
      <c r="Q998" s="13" t="n">
        <f aca="false">IF(N998&gt;=Parámetros!$B$7,Parámetros!$B$8,0)</f>
        <v>0</v>
      </c>
      <c r="R998" s="13" t="n">
        <f aca="false">N998*(1-F998)-P998-Q998</f>
        <v>165.96</v>
      </c>
      <c r="S998" s="13" t="n">
        <f aca="false">R998-E998</f>
        <v>0.689999999999998</v>
      </c>
    </row>
    <row r="999" customFormat="false" ht="15" hidden="false" customHeight="false" outlineLevel="0" collapsed="false">
      <c r="A999" s="8" t="s">
        <v>10333</v>
      </c>
      <c r="B999" s="10" t="str">
        <f aca="false">'Layout Mercado Libre'!C999</f>
        <v>Antitranspirante Rexona Women Powder Dry Aerosol 150 ml</v>
      </c>
      <c r="C999" s="10" t="str">
        <f aca="false">IFERROR(LEFT('Layout Mercado Libre'!E999,FIND(" &gt; ",'Layout Mercado Libre'!E999)-1),"")</f>
        <v>Belleza y Cuidado Personal</v>
      </c>
      <c r="D999" s="12" t="n">
        <v>47.14</v>
      </c>
      <c r="E999" s="13" t="n">
        <f aca="false">D999+Parámetros!$B$5</f>
        <v>51.14</v>
      </c>
      <c r="F999" s="3" t="n">
        <f aca="false">IF(C999="",Parámetros!$B$9,IFERROR(VLOOKUP(C999,Parámetros!$A$20:$B$23,2,FALSE()),Parámetros!$B$9))</f>
        <v>0.14</v>
      </c>
      <c r="G999" s="13" t="n">
        <f aca="false">ROUNDUP((E999+Parámetros!$C$13)/(1-F999),0)</f>
        <v>89</v>
      </c>
      <c r="H999" s="13" t="n">
        <f aca="false">ROUNDUP((E999+Parámetros!$C$14)/(1-F999),0)</f>
        <v>95</v>
      </c>
      <c r="I999" s="13" t="n">
        <f aca="false">ROUNDUP((E999+Parámetros!$C$15)/(1-F999),0)</f>
        <v>103</v>
      </c>
      <c r="J999" s="13" t="n">
        <f aca="false">MAX(ROUNDUP((E999+Parámetros!$B$8)/(1-F999),0),Parámetros!$B$7)</f>
        <v>299</v>
      </c>
      <c r="K999" s="13" t="n">
        <f aca="false">IF(G999&lt;Parámetros!$B$13,G999,IF(H999&lt;Parámetros!$B$14,H999,IF(I999&lt;Parámetros!$B$15,I999,J999)))</f>
        <v>89</v>
      </c>
      <c r="L999" s="12"/>
      <c r="M999" s="12"/>
      <c r="N999" s="13" t="n">
        <f aca="false">IF(AND(ISNUMBER(M999),M999-Parámetros!$B$6&gt;=K999),M999-Parámetros!$B$6,K999)</f>
        <v>89</v>
      </c>
      <c r="O999" s="3" t="str">
        <f aca="false">IF(ISNUMBER(M999),N999/M999-1,"")</f>
        <v/>
      </c>
      <c r="P999" s="13" t="n">
        <f aca="false">VLOOKUP(N999,Parámetros!$A$13:$C$16,3,TRUE())</f>
        <v>25</v>
      </c>
      <c r="Q999" s="13" t="n">
        <f aca="false">IF(N999&gt;=Parámetros!$B$7,Parámetros!$B$8,0)</f>
        <v>0</v>
      </c>
      <c r="R999" s="13" t="n">
        <f aca="false">N999*(1-F999)-P999-Q999</f>
        <v>51.54</v>
      </c>
      <c r="S999" s="13" t="n">
        <f aca="false">R999-E999</f>
        <v>0.399999999999992</v>
      </c>
    </row>
    <row r="1000" customFormat="false" ht="15" hidden="false" customHeight="false" outlineLevel="0" collapsed="false">
      <c r="A1000" s="8" t="s">
        <v>10341</v>
      </c>
      <c r="B1000" s="10" t="str">
        <f aca="false">'Layout Mercado Libre'!C1000</f>
        <v>Shampoo Palmolive Optims Extra Intensivo 2 en 1 400 ml</v>
      </c>
      <c r="C1000" s="10" t="str">
        <f aca="false">IFERROR(LEFT('Layout Mercado Libre'!E1000,FIND(" &gt; ",'Layout Mercado Libre'!E1000)-1),"")</f>
        <v>Belleza y Cuidado Personal</v>
      </c>
      <c r="D1000" s="12" t="n">
        <v>42.96</v>
      </c>
      <c r="E1000" s="13" t="n">
        <f aca="false">D1000+Parámetros!$B$5</f>
        <v>46.96</v>
      </c>
      <c r="F1000" s="3" t="n">
        <f aca="false">IF(C1000="",Parámetros!$B$9,IFERROR(VLOOKUP(C1000,Parámetros!$A$20:$B$23,2,FALSE()),Parámetros!$B$9))</f>
        <v>0.14</v>
      </c>
      <c r="G1000" s="13" t="n">
        <f aca="false">ROUNDUP((E1000+Parámetros!$C$13)/(1-F1000),0)</f>
        <v>84</v>
      </c>
      <c r="H1000" s="13" t="n">
        <f aca="false">ROUNDUP((E1000+Parámetros!$C$14)/(1-F1000),0)</f>
        <v>90</v>
      </c>
      <c r="I1000" s="13" t="n">
        <f aca="false">ROUNDUP((E1000+Parámetros!$C$15)/(1-F1000),0)</f>
        <v>98</v>
      </c>
      <c r="J1000" s="13" t="n">
        <f aca="false">MAX(ROUNDUP((E1000+Parámetros!$B$8)/(1-F1000),0),Parámetros!$B$7)</f>
        <v>299</v>
      </c>
      <c r="K1000" s="13" t="n">
        <f aca="false">IF(G1000&lt;Parámetros!$B$13,G1000,IF(H1000&lt;Parámetros!$B$14,H1000,IF(I1000&lt;Parámetros!$B$15,I1000,J1000)))</f>
        <v>84</v>
      </c>
      <c r="L1000" s="12"/>
      <c r="M1000" s="12"/>
      <c r="N1000" s="13" t="n">
        <f aca="false">IF(AND(ISNUMBER(M1000),M1000-Parámetros!$B$6&gt;=K1000),M1000-Parámetros!$B$6,K1000)</f>
        <v>84</v>
      </c>
      <c r="O1000" s="3" t="str">
        <f aca="false">IF(ISNUMBER(M1000),N1000/M1000-1,"")</f>
        <v/>
      </c>
      <c r="P1000" s="13" t="n">
        <f aca="false">VLOOKUP(N1000,Parámetros!$A$13:$C$16,3,TRUE())</f>
        <v>25</v>
      </c>
      <c r="Q1000" s="13" t="n">
        <f aca="false">IF(N1000&gt;=Parámetros!$B$7,Parámetros!$B$8,0)</f>
        <v>0</v>
      </c>
      <c r="R1000" s="13" t="n">
        <f aca="false">N1000*(1-F1000)-P1000-Q1000</f>
        <v>47.24</v>
      </c>
      <c r="S1000" s="13" t="n">
        <f aca="false">R1000-E1000</f>
        <v>0.279999999999994</v>
      </c>
    </row>
    <row r="1001" customFormat="false" ht="15" hidden="false" customHeight="false" outlineLevel="0" collapsed="false">
      <c r="A1001" s="8" t="s">
        <v>10350</v>
      </c>
      <c r="B1001" s="10" t="str">
        <f aca="false">'Layout Mercado Libre'!C1001</f>
        <v>Caramelos Bronco Fresh Sabores Surtidos 33 g 12 Piezas</v>
      </c>
      <c r="C1001" s="10" t="str">
        <f aca="false">IFERROR(LEFT('Layout Mercado Libre'!E1001,FIND(" &gt; ",'Layout Mercado Libre'!E1001)-1),"")</f>
        <v>Salud y Equipamiento Médico</v>
      </c>
      <c r="D1001" s="12" t="n">
        <v>86.47</v>
      </c>
      <c r="E1001" s="13" t="n">
        <f aca="false">D1001+Parámetros!$B$5</f>
        <v>90.47</v>
      </c>
      <c r="F1001" s="3" t="n">
        <f aca="false">IF(C1001="",Parámetros!$B$9,IFERROR(VLOOKUP(C1001,Parámetros!$A$20:$B$23,2,FALSE()),Parámetros!$B$9))</f>
        <v>0.14</v>
      </c>
      <c r="G1001" s="13" t="n">
        <f aca="false">ROUNDUP((E1001+Parámetros!$C$13)/(1-F1001),0)</f>
        <v>135</v>
      </c>
      <c r="H1001" s="13" t="n">
        <f aca="false">ROUNDUP((E1001+Parámetros!$C$14)/(1-F1001),0)</f>
        <v>141</v>
      </c>
      <c r="I1001" s="13" t="n">
        <f aca="false">ROUNDUP((E1001+Parámetros!$C$15)/(1-F1001),0)</f>
        <v>149</v>
      </c>
      <c r="J1001" s="13" t="n">
        <f aca="false">MAX(ROUNDUP((E1001+Parámetros!$B$8)/(1-F1001),0),Parámetros!$B$7)</f>
        <v>299</v>
      </c>
      <c r="K1001" s="13" t="n">
        <f aca="false">IF(G1001&lt;Parámetros!$B$13,G1001,IF(H1001&lt;Parámetros!$B$14,H1001,IF(I1001&lt;Parámetros!$B$15,I1001,J1001)))</f>
        <v>141</v>
      </c>
      <c r="L1001" s="12"/>
      <c r="M1001" s="12"/>
      <c r="N1001" s="13" t="n">
        <f aca="false">IF(AND(ISNUMBER(M1001),M1001-Parámetros!$B$6&gt;=K1001),M1001-Parámetros!$B$6,K1001)</f>
        <v>141</v>
      </c>
      <c r="O1001" s="3" t="str">
        <f aca="false">IF(ISNUMBER(M1001),N1001/M1001-1,"")</f>
        <v/>
      </c>
      <c r="P1001" s="13" t="n">
        <f aca="false">VLOOKUP(N1001,Parámetros!$A$13:$C$16,3,TRUE())</f>
        <v>30</v>
      </c>
      <c r="Q1001" s="13" t="n">
        <f aca="false">IF(N1001&gt;=Parámetros!$B$7,Parámetros!$B$8,0)</f>
        <v>0</v>
      </c>
      <c r="R1001" s="13" t="n">
        <f aca="false">N1001*(1-F1001)-P1001-Q1001</f>
        <v>91.26</v>
      </c>
      <c r="S1001" s="13" t="n">
        <f aca="false">R1001-E1001</f>
        <v>0.790000000000006</v>
      </c>
    </row>
    <row r="1002" customFormat="false" ht="15" hidden="false" customHeight="false" outlineLevel="0" collapsed="false">
      <c r="A1002" s="8" t="s">
        <v>10360</v>
      </c>
      <c r="B1002" s="10" t="str">
        <f aca="false">'Layout Mercado Libre'!C1002</f>
        <v>Fórmula Infantil Enfamil Premium Confort Etapa 1 800 g</v>
      </c>
      <c r="C1002" s="10" t="str">
        <f aca="false">IFERROR(LEFT('Layout Mercado Libre'!E1002,FIND(" &gt; ",'Layout Mercado Libre'!E1002)-1),"")</f>
        <v>Bebés</v>
      </c>
      <c r="D1002" s="12" t="n">
        <v>536.5</v>
      </c>
      <c r="E1002" s="13" t="n">
        <f aca="false">D1002+Parámetros!$B$5</f>
        <v>540.5</v>
      </c>
      <c r="F1002" s="3" t="n">
        <f aca="false">IF(C1002="",Parámetros!$B$9,IFERROR(VLOOKUP(C1002,Parámetros!$A$20:$B$23,2,FALSE()),Parámetros!$B$9))</f>
        <v>0.15</v>
      </c>
      <c r="G1002" s="13" t="n">
        <f aca="false">ROUNDUP((E1002+Parámetros!$C$13)/(1-F1002),0)</f>
        <v>666</v>
      </c>
      <c r="H1002" s="13" t="n">
        <f aca="false">ROUNDUP((E1002+Parámetros!$C$14)/(1-F1002),0)</f>
        <v>672</v>
      </c>
      <c r="I1002" s="13" t="n">
        <f aca="false">ROUNDUP((E1002+Parámetros!$C$15)/(1-F1002),0)</f>
        <v>680</v>
      </c>
      <c r="J1002" s="13" t="n">
        <f aca="false">MAX(ROUNDUP((E1002+Parámetros!$B$8)/(1-F1002),0),Parámetros!$B$7)</f>
        <v>636</v>
      </c>
      <c r="K1002" s="13" t="n">
        <f aca="false">IF(G1002&lt;Parámetros!$B$13,G1002,IF(H1002&lt;Parámetros!$B$14,H1002,IF(I1002&lt;Parámetros!$B$15,I1002,J1002)))</f>
        <v>636</v>
      </c>
      <c r="L1002" s="12"/>
      <c r="M1002" s="12"/>
      <c r="N1002" s="13" t="n">
        <f aca="false">IF(AND(ISNUMBER(M1002),M1002-Parámetros!$B$6&gt;=K1002),M1002-Parámetros!$B$6,K1002)</f>
        <v>636</v>
      </c>
      <c r="O1002" s="3" t="str">
        <f aca="false">IF(ISNUMBER(M1002),N1002/M1002-1,"")</f>
        <v/>
      </c>
      <c r="P1002" s="13" t="n">
        <f aca="false">VLOOKUP(N1002,Parámetros!$A$13:$C$16,3,TRUE())</f>
        <v>0</v>
      </c>
      <c r="Q1002" s="13" t="n">
        <f aca="false">IF(N1002&gt;=Parámetros!$B$7,Parámetros!$B$8,0)</f>
        <v>0</v>
      </c>
      <c r="R1002" s="13" t="n">
        <f aca="false">N1002*(1-F1002)-P1002-Q1002</f>
        <v>540.6</v>
      </c>
      <c r="S1002" s="13" t="n">
        <f aca="false">R1002-E1002</f>
        <v>0.100000000000023</v>
      </c>
    </row>
    <row r="1003" customFormat="false" ht="15" hidden="false" customHeight="false" outlineLevel="0" collapsed="false">
      <c r="A1003" s="8" t="s">
        <v>10370</v>
      </c>
      <c r="B1003" s="10" t="str">
        <f aca="false">'Layout Mercado Libre'!C1003</f>
        <v>Evocs III Levofloxacino 750 mg 7 Tabletas</v>
      </c>
      <c r="C1003" s="10" t="str">
        <f aca="false">IFERROR(LEFT('Layout Mercado Libre'!E1003,FIND(" &gt; ",'Layout Mercado Libre'!E1003)-1),"")</f>
        <v>Salud y Equipamiento Médico</v>
      </c>
      <c r="D1003" s="12" t="n">
        <v>515.16</v>
      </c>
      <c r="E1003" s="13" t="n">
        <f aca="false">D1003+Parámetros!$B$5</f>
        <v>519.16</v>
      </c>
      <c r="F1003" s="3" t="n">
        <f aca="false">IF(C1003="",Parámetros!$B$9,IFERROR(VLOOKUP(C1003,Parámetros!$A$20:$B$23,2,FALSE()),Parámetros!$B$9))</f>
        <v>0.14</v>
      </c>
      <c r="G1003" s="13" t="n">
        <f aca="false">ROUNDUP((E1003+Parámetros!$C$13)/(1-F1003),0)</f>
        <v>633</v>
      </c>
      <c r="H1003" s="13" t="n">
        <f aca="false">ROUNDUP((E1003+Parámetros!$C$14)/(1-F1003),0)</f>
        <v>639</v>
      </c>
      <c r="I1003" s="13" t="n">
        <f aca="false">ROUNDUP((E1003+Parámetros!$C$15)/(1-F1003),0)</f>
        <v>647</v>
      </c>
      <c r="J1003" s="13" t="n">
        <f aca="false">MAX(ROUNDUP((E1003+Parámetros!$B$8)/(1-F1003),0),Parámetros!$B$7)</f>
        <v>604</v>
      </c>
      <c r="K1003" s="13" t="n">
        <f aca="false">IF(G1003&lt;Parámetros!$B$13,G1003,IF(H1003&lt;Parámetros!$B$14,H1003,IF(I1003&lt;Parámetros!$B$15,I1003,J1003)))</f>
        <v>604</v>
      </c>
      <c r="L1003" s="12"/>
      <c r="M1003" s="12"/>
      <c r="N1003" s="13" t="n">
        <f aca="false">IF(AND(ISNUMBER(M1003),M1003-Parámetros!$B$6&gt;=K1003),M1003-Parámetros!$B$6,K1003)</f>
        <v>604</v>
      </c>
      <c r="O1003" s="3" t="str">
        <f aca="false">IF(ISNUMBER(M1003),N1003/M1003-1,"")</f>
        <v/>
      </c>
      <c r="P1003" s="13" t="n">
        <f aca="false">VLOOKUP(N1003,Parámetros!$A$13:$C$16,3,TRUE())</f>
        <v>0</v>
      </c>
      <c r="Q1003" s="13" t="n">
        <f aca="false">IF(N1003&gt;=Parámetros!$B$7,Parámetros!$B$8,0)</f>
        <v>0</v>
      </c>
      <c r="R1003" s="13" t="n">
        <f aca="false">N1003*(1-F1003)-P1003-Q1003</f>
        <v>519.44</v>
      </c>
      <c r="S1003" s="13" t="n">
        <f aca="false">R1003-E1003</f>
        <v>0.279999999999973</v>
      </c>
    </row>
    <row r="1004" customFormat="false" ht="15" hidden="false" customHeight="false" outlineLevel="0" collapsed="false">
      <c r="A1004" s="8" t="s">
        <v>10380</v>
      </c>
      <c r="B1004" s="10" t="str">
        <f aca="false">'Layout Mercado Libre'!C1004</f>
        <v>Paramix Nitazoxanida 500 mg 6 Tabletas</v>
      </c>
      <c r="C1004" s="10" t="str">
        <f aca="false">IFERROR(LEFT('Layout Mercado Libre'!E1004,FIND(" &gt; ",'Layout Mercado Libre'!E1004)-1),"")</f>
        <v>Salud y Equipamiento Médico</v>
      </c>
      <c r="D1004" s="12" t="n">
        <v>351</v>
      </c>
      <c r="E1004" s="13" t="n">
        <f aca="false">D1004+Parámetros!$B$5</f>
        <v>355</v>
      </c>
      <c r="F1004" s="3" t="n">
        <f aca="false">IF(C1004="",Parámetros!$B$9,IFERROR(VLOOKUP(C1004,Parámetros!$A$20:$B$23,2,FALSE()),Parámetros!$B$9))</f>
        <v>0.14</v>
      </c>
      <c r="G1004" s="13" t="n">
        <f aca="false">ROUNDUP((E1004+Parámetros!$C$13)/(1-F1004),0)</f>
        <v>442</v>
      </c>
      <c r="H1004" s="13" t="n">
        <f aca="false">ROUNDUP((E1004+Parámetros!$C$14)/(1-F1004),0)</f>
        <v>448</v>
      </c>
      <c r="I1004" s="13" t="n">
        <f aca="false">ROUNDUP((E1004+Parámetros!$C$15)/(1-F1004),0)</f>
        <v>456</v>
      </c>
      <c r="J1004" s="13" t="n">
        <f aca="false">MAX(ROUNDUP((E1004+Parámetros!$B$8)/(1-F1004),0),Parámetros!$B$7)</f>
        <v>413</v>
      </c>
      <c r="K1004" s="13" t="n">
        <f aca="false">IF(G1004&lt;Parámetros!$B$13,G1004,IF(H1004&lt;Parámetros!$B$14,H1004,IF(I1004&lt;Parámetros!$B$15,I1004,J1004)))</f>
        <v>413</v>
      </c>
      <c r="L1004" s="12"/>
      <c r="M1004" s="12"/>
      <c r="N1004" s="13" t="n">
        <f aca="false">IF(AND(ISNUMBER(M1004),M1004-Parámetros!$B$6&gt;=K1004),M1004-Parámetros!$B$6,K1004)</f>
        <v>413</v>
      </c>
      <c r="O1004" s="3" t="str">
        <f aca="false">IF(ISNUMBER(M1004),N1004/M1004-1,"")</f>
        <v/>
      </c>
      <c r="P1004" s="13" t="n">
        <f aca="false">VLOOKUP(N1004,Parámetros!$A$13:$C$16,3,TRUE())</f>
        <v>0</v>
      </c>
      <c r="Q1004" s="13" t="n">
        <f aca="false">IF(N1004&gt;=Parámetros!$B$7,Parámetros!$B$8,0)</f>
        <v>0</v>
      </c>
      <c r="R1004" s="13" t="n">
        <f aca="false">N1004*(1-F1004)-P1004-Q1004</f>
        <v>355.18</v>
      </c>
      <c r="S1004" s="13" t="n">
        <f aca="false">R1004-E1004</f>
        <v>0.180000000000007</v>
      </c>
    </row>
    <row r="1005" customFormat="false" ht="15" hidden="false" customHeight="false" outlineLevel="0" collapsed="false">
      <c r="A1005" s="8" t="s">
        <v>10390</v>
      </c>
      <c r="B1005" s="10" t="str">
        <f aca="false">'Layout Mercado Libre'!C1005</f>
        <v>Premid Prednisolona Sulfacetamida Suspensión Oftálmica 10 ml</v>
      </c>
      <c r="C1005" s="10" t="str">
        <f aca="false">IFERROR(LEFT('Layout Mercado Libre'!E1005,FIND(" &gt; ",'Layout Mercado Libre'!E1005)-1),"")</f>
        <v>Salud y Equipamiento Médico</v>
      </c>
      <c r="D1005" s="12" t="n">
        <v>401.06</v>
      </c>
      <c r="E1005" s="13" t="n">
        <f aca="false">D1005+Parámetros!$B$5</f>
        <v>405.06</v>
      </c>
      <c r="F1005" s="3" t="n">
        <f aca="false">IF(C1005="",Parámetros!$B$9,IFERROR(VLOOKUP(C1005,Parámetros!$A$20:$B$23,2,FALSE()),Parámetros!$B$9))</f>
        <v>0.14</v>
      </c>
      <c r="G1005" s="13" t="n">
        <f aca="false">ROUNDUP((E1005+Parámetros!$C$13)/(1-F1005),0)</f>
        <v>501</v>
      </c>
      <c r="H1005" s="13" t="n">
        <f aca="false">ROUNDUP((E1005+Parámetros!$C$14)/(1-F1005),0)</f>
        <v>506</v>
      </c>
      <c r="I1005" s="13" t="n">
        <f aca="false">ROUNDUP((E1005+Parámetros!$C$15)/(1-F1005),0)</f>
        <v>515</v>
      </c>
      <c r="J1005" s="13" t="n">
        <f aca="false">MAX(ROUNDUP((E1005+Parámetros!$B$8)/(1-F1005),0),Parámetros!$B$7)</f>
        <v>471</v>
      </c>
      <c r="K1005" s="13" t="n">
        <f aca="false">IF(G1005&lt;Parámetros!$B$13,G1005,IF(H1005&lt;Parámetros!$B$14,H1005,IF(I1005&lt;Parámetros!$B$15,I1005,J1005)))</f>
        <v>471</v>
      </c>
      <c r="L1005" s="12"/>
      <c r="M1005" s="12"/>
      <c r="N1005" s="13" t="n">
        <f aca="false">IF(AND(ISNUMBER(M1005),M1005-Parámetros!$B$6&gt;=K1005),M1005-Parámetros!$B$6,K1005)</f>
        <v>471</v>
      </c>
      <c r="O1005" s="3" t="str">
        <f aca="false">IF(ISNUMBER(M1005),N1005/M1005-1,"")</f>
        <v/>
      </c>
      <c r="P1005" s="13" t="n">
        <f aca="false">VLOOKUP(N1005,Parámetros!$A$13:$C$16,3,TRUE())</f>
        <v>0</v>
      </c>
      <c r="Q1005" s="13" t="n">
        <f aca="false">IF(N1005&gt;=Parámetros!$B$7,Parámetros!$B$8,0)</f>
        <v>0</v>
      </c>
      <c r="R1005" s="13" t="n">
        <f aca="false">N1005*(1-F1005)-P1005-Q1005</f>
        <v>405.06</v>
      </c>
      <c r="S1005" s="13" t="n">
        <f aca="false">R1005-E1005</f>
        <v>0</v>
      </c>
    </row>
    <row r="1006" customFormat="false" ht="15" hidden="false" customHeight="false" outlineLevel="0" collapsed="false">
      <c r="A1006" s="8" t="s">
        <v>10400</v>
      </c>
      <c r="B1006" s="10" t="str">
        <f aca="false">'Layout Mercado Libre'!C1006</f>
        <v>Centrum Gender +50 Multivitamínico Hombres 60 Tabletas</v>
      </c>
      <c r="C1006" s="10" t="str">
        <f aca="false">IFERROR(LEFT('Layout Mercado Libre'!E1006,FIND(" &gt; ",'Layout Mercado Libre'!E1006)-1),"")</f>
        <v>Salud y Equipamiento Médico</v>
      </c>
      <c r="D1006" s="12" t="n">
        <v>326.47</v>
      </c>
      <c r="E1006" s="13" t="n">
        <f aca="false">D1006+Parámetros!$B$5</f>
        <v>330.47</v>
      </c>
      <c r="F1006" s="3" t="n">
        <f aca="false">IF(C1006="",Parámetros!$B$9,IFERROR(VLOOKUP(C1006,Parámetros!$A$20:$B$23,2,FALSE()),Parámetros!$B$9))</f>
        <v>0.14</v>
      </c>
      <c r="G1006" s="13" t="n">
        <f aca="false">ROUNDUP((E1006+Parámetros!$C$13)/(1-F1006),0)</f>
        <v>414</v>
      </c>
      <c r="H1006" s="13" t="n">
        <f aca="false">ROUNDUP((E1006+Parámetros!$C$14)/(1-F1006),0)</f>
        <v>420</v>
      </c>
      <c r="I1006" s="13" t="n">
        <f aca="false">ROUNDUP((E1006+Parámetros!$C$15)/(1-F1006),0)</f>
        <v>428</v>
      </c>
      <c r="J1006" s="13" t="n">
        <f aca="false">MAX(ROUNDUP((E1006+Parámetros!$B$8)/(1-F1006),0),Parámetros!$B$7)</f>
        <v>385</v>
      </c>
      <c r="K1006" s="13" t="n">
        <f aca="false">IF(G1006&lt;Parámetros!$B$13,G1006,IF(H1006&lt;Parámetros!$B$14,H1006,IF(I1006&lt;Parámetros!$B$15,I1006,J1006)))</f>
        <v>385</v>
      </c>
      <c r="L1006" s="12"/>
      <c r="M1006" s="12"/>
      <c r="N1006" s="13" t="n">
        <f aca="false">IF(AND(ISNUMBER(M1006),M1006-Parámetros!$B$6&gt;=K1006),M1006-Parámetros!$B$6,K1006)</f>
        <v>385</v>
      </c>
      <c r="O1006" s="3" t="str">
        <f aca="false">IF(ISNUMBER(M1006),N1006/M1006-1,"")</f>
        <v/>
      </c>
      <c r="P1006" s="13" t="n">
        <f aca="false">VLOOKUP(N1006,Parámetros!$A$13:$C$16,3,TRUE())</f>
        <v>0</v>
      </c>
      <c r="Q1006" s="13" t="n">
        <f aca="false">IF(N1006&gt;=Parámetros!$B$7,Parámetros!$B$8,0)</f>
        <v>0</v>
      </c>
      <c r="R1006" s="13" t="n">
        <f aca="false">N1006*(1-F1006)-P1006-Q1006</f>
        <v>331.1</v>
      </c>
      <c r="S1006" s="13" t="n">
        <f aca="false">R1006-E1006</f>
        <v>0.629999999999996</v>
      </c>
    </row>
    <row r="1007" customFormat="false" ht="15" hidden="false" customHeight="false" outlineLevel="0" collapsed="false">
      <c r="A1007" s="8" t="s">
        <v>10409</v>
      </c>
      <c r="B1007" s="10" t="str">
        <f aca="false">'Layout Mercado Libre'!C1007</f>
        <v>Sensibit XP Loratadina Ambroxol Solución 120 ml Durazno</v>
      </c>
      <c r="C1007" s="10" t="str">
        <f aca="false">IFERROR(LEFT('Layout Mercado Libre'!E1007,FIND(" &gt; ",'Layout Mercado Libre'!E1007)-1),"")</f>
        <v>Salud y Equipamiento Médico</v>
      </c>
      <c r="D1007" s="12" t="n">
        <v>208.44</v>
      </c>
      <c r="E1007" s="13" t="n">
        <f aca="false">D1007+Parámetros!$B$5</f>
        <v>212.44</v>
      </c>
      <c r="F1007" s="3" t="n">
        <f aca="false">IF(C1007="",Parámetros!$B$9,IFERROR(VLOOKUP(C1007,Parámetros!$A$20:$B$23,2,FALSE()),Parámetros!$B$9))</f>
        <v>0.14</v>
      </c>
      <c r="G1007" s="13" t="n">
        <f aca="false">ROUNDUP((E1007+Parámetros!$C$13)/(1-F1007),0)</f>
        <v>277</v>
      </c>
      <c r="H1007" s="13" t="n">
        <f aca="false">ROUNDUP((E1007+Parámetros!$C$14)/(1-F1007),0)</f>
        <v>282</v>
      </c>
      <c r="I1007" s="13" t="n">
        <f aca="false">ROUNDUP((E1007+Parámetros!$C$15)/(1-F1007),0)</f>
        <v>291</v>
      </c>
      <c r="J1007" s="13" t="n">
        <f aca="false">MAX(ROUNDUP((E1007+Parámetros!$B$8)/(1-F1007),0),Parámetros!$B$7)</f>
        <v>299</v>
      </c>
      <c r="K1007" s="13" t="n">
        <f aca="false">IF(G1007&lt;Parámetros!$B$13,G1007,IF(H1007&lt;Parámetros!$B$14,H1007,IF(I1007&lt;Parámetros!$B$15,I1007,J1007)))</f>
        <v>291</v>
      </c>
      <c r="L1007" s="12"/>
      <c r="M1007" s="12"/>
      <c r="N1007" s="13" t="n">
        <f aca="false">IF(AND(ISNUMBER(M1007),M1007-Parámetros!$B$6&gt;=K1007),M1007-Parámetros!$B$6,K1007)</f>
        <v>291</v>
      </c>
      <c r="O1007" s="3" t="str">
        <f aca="false">IF(ISNUMBER(M1007),N1007/M1007-1,"")</f>
        <v/>
      </c>
      <c r="P1007" s="13" t="n">
        <f aca="false">VLOOKUP(N1007,Parámetros!$A$13:$C$16,3,TRUE())</f>
        <v>37</v>
      </c>
      <c r="Q1007" s="13" t="n">
        <f aca="false">IF(N1007&gt;=Parámetros!$B$7,Parámetros!$B$8,0)</f>
        <v>0</v>
      </c>
      <c r="R1007" s="13" t="n">
        <f aca="false">N1007*(1-F1007)-P1007-Q1007</f>
        <v>213.26</v>
      </c>
      <c r="S1007" s="13" t="n">
        <f aca="false">R1007-E1007</f>
        <v>0.819999999999993</v>
      </c>
    </row>
    <row r="1008" customFormat="false" ht="15" hidden="false" customHeight="false" outlineLevel="0" collapsed="false">
      <c r="A1008" s="8" t="s">
        <v>10423</v>
      </c>
      <c r="B1008" s="10" t="str">
        <f aca="false">'Layout Mercado Libre'!C1008</f>
        <v>Toallitas Húmedas KleenBebé Suavelastic Durazno 300 Piezas</v>
      </c>
      <c r="C1008" s="10" t="str">
        <f aca="false">IFERROR(LEFT('Layout Mercado Libre'!E1008,FIND(" &gt; ",'Layout Mercado Libre'!E1008)-1),"")</f>
        <v>Bebés</v>
      </c>
      <c r="D1008" s="12" t="n">
        <v>77.5</v>
      </c>
      <c r="E1008" s="13" t="n">
        <f aca="false">D1008+Parámetros!$B$5</f>
        <v>81.5</v>
      </c>
      <c r="F1008" s="3" t="n">
        <f aca="false">IF(C1008="",Parámetros!$B$9,IFERROR(VLOOKUP(C1008,Parámetros!$A$20:$B$23,2,FALSE()),Parámetros!$B$9))</f>
        <v>0.15</v>
      </c>
      <c r="G1008" s="13" t="n">
        <f aca="false">ROUNDUP((E1008+Parámetros!$C$13)/(1-F1008),0)</f>
        <v>126</v>
      </c>
      <c r="H1008" s="13" t="n">
        <f aca="false">ROUNDUP((E1008+Parámetros!$C$14)/(1-F1008),0)</f>
        <v>132</v>
      </c>
      <c r="I1008" s="13" t="n">
        <f aca="false">ROUNDUP((E1008+Parámetros!$C$15)/(1-F1008),0)</f>
        <v>140</v>
      </c>
      <c r="J1008" s="13" t="n">
        <f aca="false">MAX(ROUNDUP((E1008+Parámetros!$B$8)/(1-F1008),0),Parámetros!$B$7)</f>
        <v>299</v>
      </c>
      <c r="K1008" s="13" t="n">
        <f aca="false">IF(G1008&lt;Parámetros!$B$13,G1008,IF(H1008&lt;Parámetros!$B$14,H1008,IF(I1008&lt;Parámetros!$B$15,I1008,J1008)))</f>
        <v>132</v>
      </c>
      <c r="L1008" s="12"/>
      <c r="M1008" s="12"/>
      <c r="N1008" s="13" t="n">
        <f aca="false">IF(AND(ISNUMBER(M1008),M1008-Parámetros!$B$6&gt;=K1008),M1008-Parámetros!$B$6,K1008)</f>
        <v>132</v>
      </c>
      <c r="O1008" s="3" t="str">
        <f aca="false">IF(ISNUMBER(M1008),N1008/M1008-1,"")</f>
        <v/>
      </c>
      <c r="P1008" s="13" t="n">
        <f aca="false">VLOOKUP(N1008,Parámetros!$A$13:$C$16,3,TRUE())</f>
        <v>30</v>
      </c>
      <c r="Q1008" s="13" t="n">
        <f aca="false">IF(N1008&gt;=Parámetros!$B$7,Parámetros!$B$8,0)</f>
        <v>0</v>
      </c>
      <c r="R1008" s="13" t="n">
        <f aca="false">N1008*(1-F1008)-P1008-Q1008</f>
        <v>82.2</v>
      </c>
      <c r="S1008" s="13" t="n">
        <f aca="false">R1008-E1008</f>
        <v>0.700000000000003</v>
      </c>
    </row>
    <row r="1009" customFormat="false" ht="15" hidden="false" customHeight="false" outlineLevel="0" collapsed="false">
      <c r="A1009" s="8" t="s">
        <v>10433</v>
      </c>
      <c r="B1009" s="10" t="str">
        <f aca="false">'Layout Mercado Libre'!C1009</f>
        <v>Spasmopriv Fenoverina 200 mg 12 Cápsulas</v>
      </c>
      <c r="C1009" s="10" t="str">
        <f aca="false">IFERROR(LEFT('Layout Mercado Libre'!E1009,FIND(" &gt; ",'Layout Mercado Libre'!E1009)-1),"")</f>
        <v>Salud y Equipamiento Médico</v>
      </c>
      <c r="D1009" s="12" t="n">
        <v>338.55</v>
      </c>
      <c r="E1009" s="13" t="n">
        <f aca="false">D1009+Parámetros!$B$5</f>
        <v>342.55</v>
      </c>
      <c r="F1009" s="3" t="n">
        <f aca="false">IF(C1009="",Parámetros!$B$9,IFERROR(VLOOKUP(C1009,Parámetros!$A$20:$B$23,2,FALSE()),Parámetros!$B$9))</f>
        <v>0.14</v>
      </c>
      <c r="G1009" s="13" t="n">
        <f aca="false">ROUNDUP((E1009+Parámetros!$C$13)/(1-F1009),0)</f>
        <v>428</v>
      </c>
      <c r="H1009" s="13" t="n">
        <f aca="false">ROUNDUP((E1009+Parámetros!$C$14)/(1-F1009),0)</f>
        <v>434</v>
      </c>
      <c r="I1009" s="13" t="n">
        <f aca="false">ROUNDUP((E1009+Parámetros!$C$15)/(1-F1009),0)</f>
        <v>442</v>
      </c>
      <c r="J1009" s="13" t="n">
        <f aca="false">MAX(ROUNDUP((E1009+Parámetros!$B$8)/(1-F1009),0),Parámetros!$B$7)</f>
        <v>399</v>
      </c>
      <c r="K1009" s="13" t="n">
        <f aca="false">IF(G1009&lt;Parámetros!$B$13,G1009,IF(H1009&lt;Parámetros!$B$14,H1009,IF(I1009&lt;Parámetros!$B$15,I1009,J1009)))</f>
        <v>399</v>
      </c>
      <c r="L1009" s="12"/>
      <c r="M1009" s="12"/>
      <c r="N1009" s="13" t="n">
        <f aca="false">IF(AND(ISNUMBER(M1009),M1009-Parámetros!$B$6&gt;=K1009),M1009-Parámetros!$B$6,K1009)</f>
        <v>399</v>
      </c>
      <c r="O1009" s="3" t="str">
        <f aca="false">IF(ISNUMBER(M1009),N1009/M1009-1,"")</f>
        <v/>
      </c>
      <c r="P1009" s="13" t="n">
        <f aca="false">VLOOKUP(N1009,Parámetros!$A$13:$C$16,3,TRUE())</f>
        <v>0</v>
      </c>
      <c r="Q1009" s="13" t="n">
        <f aca="false">IF(N1009&gt;=Parámetros!$B$7,Parámetros!$B$8,0)</f>
        <v>0</v>
      </c>
      <c r="R1009" s="13" t="n">
        <f aca="false">N1009*(1-F1009)-P1009-Q1009</f>
        <v>343.14</v>
      </c>
      <c r="S1009" s="13" t="n">
        <f aca="false">R1009-E1009</f>
        <v>0.589999999999975</v>
      </c>
    </row>
    <row r="1010" customFormat="false" ht="15" hidden="false" customHeight="false" outlineLevel="0" collapsed="false">
      <c r="A1010" s="8" t="s">
        <v>10441</v>
      </c>
      <c r="B1010" s="10" t="str">
        <f aca="false">'Layout Mercado Libre'!C1010</f>
        <v>Celestamine NS Loratadina Betametasona 20 Tabletas</v>
      </c>
      <c r="C1010" s="10" t="str">
        <f aca="false">IFERROR(LEFT('Layout Mercado Libre'!E1010,FIND(" &gt; ",'Layout Mercado Libre'!E1010)-1),"")</f>
        <v>Salud y Equipamiento Médico</v>
      </c>
      <c r="D1010" s="12" t="n">
        <v>458.15</v>
      </c>
      <c r="E1010" s="13" t="n">
        <f aca="false">D1010+Parámetros!$B$5</f>
        <v>462.15</v>
      </c>
      <c r="F1010" s="3" t="n">
        <f aca="false">IF(C1010="",Parámetros!$B$9,IFERROR(VLOOKUP(C1010,Parámetros!$A$20:$B$23,2,FALSE()),Parámetros!$B$9))</f>
        <v>0.14</v>
      </c>
      <c r="G1010" s="13" t="n">
        <f aca="false">ROUNDUP((E1010+Parámetros!$C$13)/(1-F1010),0)</f>
        <v>567</v>
      </c>
      <c r="H1010" s="13" t="n">
        <f aca="false">ROUNDUP((E1010+Parámetros!$C$14)/(1-F1010),0)</f>
        <v>573</v>
      </c>
      <c r="I1010" s="13" t="n">
        <f aca="false">ROUNDUP((E1010+Parámetros!$C$15)/(1-F1010),0)</f>
        <v>581</v>
      </c>
      <c r="J1010" s="13" t="n">
        <f aca="false">MAX(ROUNDUP((E1010+Parámetros!$B$8)/(1-F1010),0),Parámetros!$B$7)</f>
        <v>538</v>
      </c>
      <c r="K1010" s="13" t="n">
        <f aca="false">IF(G1010&lt;Parámetros!$B$13,G1010,IF(H1010&lt;Parámetros!$B$14,H1010,IF(I1010&lt;Parámetros!$B$15,I1010,J1010)))</f>
        <v>538</v>
      </c>
      <c r="L1010" s="12"/>
      <c r="M1010" s="12"/>
      <c r="N1010" s="13" t="n">
        <f aca="false">IF(AND(ISNUMBER(M1010),M1010-Parámetros!$B$6&gt;=K1010),M1010-Parámetros!$B$6,K1010)</f>
        <v>538</v>
      </c>
      <c r="O1010" s="3" t="str">
        <f aca="false">IF(ISNUMBER(M1010),N1010/M1010-1,"")</f>
        <v/>
      </c>
      <c r="P1010" s="13" t="n">
        <f aca="false">VLOOKUP(N1010,Parámetros!$A$13:$C$16,3,TRUE())</f>
        <v>0</v>
      </c>
      <c r="Q1010" s="13" t="n">
        <f aca="false">IF(N1010&gt;=Parámetros!$B$7,Parámetros!$B$8,0)</f>
        <v>0</v>
      </c>
      <c r="R1010" s="13" t="n">
        <f aca="false">N1010*(1-F1010)-P1010-Q1010</f>
        <v>462.68</v>
      </c>
      <c r="S1010" s="13" t="n">
        <f aca="false">R1010-E1010</f>
        <v>0.53000000000003</v>
      </c>
    </row>
    <row r="1011" customFormat="false" ht="15" hidden="false" customHeight="false" outlineLevel="0" collapsed="false">
      <c r="A1011" s="8" t="s">
        <v>10451</v>
      </c>
      <c r="B1011" s="10" t="str">
        <f aca="false">'Layout Mercado Libre'!C1011</f>
        <v>Tylenol Paracetamol 500 mg 20 Tabletas</v>
      </c>
      <c r="C1011" s="10" t="str">
        <f aca="false">IFERROR(LEFT('Layout Mercado Libre'!E1011,FIND(" &gt; ",'Layout Mercado Libre'!E1011)-1),"")</f>
        <v>Salud y Equipamiento Médico</v>
      </c>
      <c r="D1011" s="12" t="n">
        <v>90.17</v>
      </c>
      <c r="E1011" s="13" t="n">
        <f aca="false">D1011+Parámetros!$B$5</f>
        <v>94.17</v>
      </c>
      <c r="F1011" s="3" t="n">
        <f aca="false">IF(C1011="",Parámetros!$B$9,IFERROR(VLOOKUP(C1011,Parámetros!$A$20:$B$23,2,FALSE()),Parámetros!$B$9))</f>
        <v>0.14</v>
      </c>
      <c r="G1011" s="13" t="n">
        <f aca="false">ROUNDUP((E1011+Parámetros!$C$13)/(1-F1011),0)</f>
        <v>139</v>
      </c>
      <c r="H1011" s="13" t="n">
        <f aca="false">ROUNDUP((E1011+Parámetros!$C$14)/(1-F1011),0)</f>
        <v>145</v>
      </c>
      <c r="I1011" s="13" t="n">
        <f aca="false">ROUNDUP((E1011+Parámetros!$C$15)/(1-F1011),0)</f>
        <v>153</v>
      </c>
      <c r="J1011" s="13" t="n">
        <f aca="false">MAX(ROUNDUP((E1011+Parámetros!$B$8)/(1-F1011),0),Parámetros!$B$7)</f>
        <v>299</v>
      </c>
      <c r="K1011" s="13" t="n">
        <f aca="false">IF(G1011&lt;Parámetros!$B$13,G1011,IF(H1011&lt;Parámetros!$B$14,H1011,IF(I1011&lt;Parámetros!$B$15,I1011,J1011)))</f>
        <v>145</v>
      </c>
      <c r="L1011" s="12"/>
      <c r="M1011" s="12"/>
      <c r="N1011" s="13" t="n">
        <f aca="false">IF(AND(ISNUMBER(M1011),M1011-Parámetros!$B$6&gt;=K1011),M1011-Parámetros!$B$6,K1011)</f>
        <v>145</v>
      </c>
      <c r="O1011" s="3" t="str">
        <f aca="false">IF(ISNUMBER(M1011),N1011/M1011-1,"")</f>
        <v/>
      </c>
      <c r="P1011" s="13" t="n">
        <f aca="false">VLOOKUP(N1011,Parámetros!$A$13:$C$16,3,TRUE())</f>
        <v>30</v>
      </c>
      <c r="Q1011" s="13" t="n">
        <f aca="false">IF(N1011&gt;=Parámetros!$B$7,Parámetros!$B$8,0)</f>
        <v>0</v>
      </c>
      <c r="R1011" s="13" t="n">
        <f aca="false">N1011*(1-F1011)-P1011-Q1011</f>
        <v>94.7</v>
      </c>
      <c r="S1011" s="13" t="n">
        <f aca="false">R1011-E1011</f>
        <v>0.530000000000001</v>
      </c>
    </row>
    <row r="1012" customFormat="false" ht="15" hidden="false" customHeight="false" outlineLevel="0" collapsed="false">
      <c r="A1012" s="8" t="s">
        <v>10462</v>
      </c>
      <c r="B1012" s="10" t="str">
        <f aca="false">'Layout Mercado Libre'!C1012</f>
        <v>Toallitas Húmedas Bebé The Honeykeeper Miel 72 Piezas</v>
      </c>
      <c r="C1012" s="10" t="str">
        <f aca="false">IFERROR(LEFT('Layout Mercado Libre'!E1012,FIND(" &gt; ",'Layout Mercado Libre'!E1012)-1),"")</f>
        <v>Bebés</v>
      </c>
      <c r="D1012" s="12" t="n">
        <v>39.47</v>
      </c>
      <c r="E1012" s="13" t="n">
        <f aca="false">D1012+Parámetros!$B$5</f>
        <v>43.47</v>
      </c>
      <c r="F1012" s="3" t="n">
        <f aca="false">IF(C1012="",Parámetros!$B$9,IFERROR(VLOOKUP(C1012,Parámetros!$A$20:$B$23,2,FALSE()),Parámetros!$B$9))</f>
        <v>0.15</v>
      </c>
      <c r="G1012" s="13" t="n">
        <f aca="false">ROUNDUP((E1012+Parámetros!$C$13)/(1-F1012),0)</f>
        <v>81</v>
      </c>
      <c r="H1012" s="13" t="n">
        <f aca="false">ROUNDUP((E1012+Parámetros!$C$14)/(1-F1012),0)</f>
        <v>87</v>
      </c>
      <c r="I1012" s="13" t="n">
        <f aca="false">ROUNDUP((E1012+Parámetros!$C$15)/(1-F1012),0)</f>
        <v>95</v>
      </c>
      <c r="J1012" s="13" t="n">
        <f aca="false">MAX(ROUNDUP((E1012+Parámetros!$B$8)/(1-F1012),0),Parámetros!$B$7)</f>
        <v>299</v>
      </c>
      <c r="K1012" s="13" t="n">
        <f aca="false">IF(G1012&lt;Parámetros!$B$13,G1012,IF(H1012&lt;Parámetros!$B$14,H1012,IF(I1012&lt;Parámetros!$B$15,I1012,J1012)))</f>
        <v>81</v>
      </c>
      <c r="L1012" s="12"/>
      <c r="M1012" s="12"/>
      <c r="N1012" s="13" t="n">
        <f aca="false">IF(AND(ISNUMBER(M1012),M1012-Parámetros!$B$6&gt;=K1012),M1012-Parámetros!$B$6,K1012)</f>
        <v>81</v>
      </c>
      <c r="O1012" s="3" t="str">
        <f aca="false">IF(ISNUMBER(M1012),N1012/M1012-1,"")</f>
        <v/>
      </c>
      <c r="P1012" s="13" t="n">
        <f aca="false">VLOOKUP(N1012,Parámetros!$A$13:$C$16,3,TRUE())</f>
        <v>25</v>
      </c>
      <c r="Q1012" s="13" t="n">
        <f aca="false">IF(N1012&gt;=Parámetros!$B$7,Parámetros!$B$8,0)</f>
        <v>0</v>
      </c>
      <c r="R1012" s="13" t="n">
        <f aca="false">N1012*(1-F1012)-P1012-Q1012</f>
        <v>43.85</v>
      </c>
      <c r="S1012" s="13" t="n">
        <f aca="false">R1012-E1012</f>
        <v>0.379999999999995</v>
      </c>
    </row>
    <row r="1013" customFormat="false" ht="15" hidden="false" customHeight="false" outlineLevel="0" collapsed="false">
      <c r="A1013" s="8" t="s">
        <v>10470</v>
      </c>
      <c r="B1013" s="10" t="str">
        <f aca="false">'Layout Mercado Libre'!C1013</f>
        <v>Pastillas Broncolin Bicoestol Eucalipto 16 Piezas</v>
      </c>
      <c r="C1013" s="10" t="str">
        <f aca="false">IFERROR(LEFT('Layout Mercado Libre'!E1013,FIND(" &gt; ",'Layout Mercado Libre'!E1013)-1),"")</f>
        <v>Salud y Equipamiento Médico</v>
      </c>
      <c r="D1013" s="12" t="n">
        <v>26.21</v>
      </c>
      <c r="E1013" s="13" t="n">
        <f aca="false">D1013+Parámetros!$B$5</f>
        <v>30.21</v>
      </c>
      <c r="F1013" s="3" t="n">
        <f aca="false">IF(C1013="",Parámetros!$B$9,IFERROR(VLOOKUP(C1013,Parámetros!$A$20:$B$23,2,FALSE()),Parámetros!$B$9))</f>
        <v>0.14</v>
      </c>
      <c r="G1013" s="13" t="n">
        <f aca="false">ROUNDUP((E1013+Parámetros!$C$13)/(1-F1013),0)</f>
        <v>65</v>
      </c>
      <c r="H1013" s="13" t="n">
        <f aca="false">ROUNDUP((E1013+Parámetros!$C$14)/(1-F1013),0)</f>
        <v>71</v>
      </c>
      <c r="I1013" s="13" t="n">
        <f aca="false">ROUNDUP((E1013+Parámetros!$C$15)/(1-F1013),0)</f>
        <v>79</v>
      </c>
      <c r="J1013" s="13" t="n">
        <f aca="false">MAX(ROUNDUP((E1013+Parámetros!$B$8)/(1-F1013),0),Parámetros!$B$7)</f>
        <v>299</v>
      </c>
      <c r="K1013" s="13" t="n">
        <f aca="false">IF(G1013&lt;Parámetros!$B$13,G1013,IF(H1013&lt;Parámetros!$B$14,H1013,IF(I1013&lt;Parámetros!$B$15,I1013,J1013)))</f>
        <v>65</v>
      </c>
      <c r="L1013" s="12"/>
      <c r="M1013" s="12"/>
      <c r="N1013" s="13" t="n">
        <f aca="false">IF(AND(ISNUMBER(M1013),M1013-Parámetros!$B$6&gt;=K1013),M1013-Parámetros!$B$6,K1013)</f>
        <v>65</v>
      </c>
      <c r="O1013" s="3" t="str">
        <f aca="false">IF(ISNUMBER(M1013),N1013/M1013-1,"")</f>
        <v/>
      </c>
      <c r="P1013" s="13" t="n">
        <f aca="false">VLOOKUP(N1013,Parámetros!$A$13:$C$16,3,TRUE())</f>
        <v>25</v>
      </c>
      <c r="Q1013" s="13" t="n">
        <f aca="false">IF(N1013&gt;=Parámetros!$B$7,Parámetros!$B$8,0)</f>
        <v>0</v>
      </c>
      <c r="R1013" s="13" t="n">
        <f aca="false">N1013*(1-F1013)-P1013-Q1013</f>
        <v>30.9</v>
      </c>
      <c r="S1013" s="13" t="n">
        <f aca="false">R1013-E1013</f>
        <v>0.689999999999998</v>
      </c>
    </row>
    <row r="1014" customFormat="false" ht="15" hidden="false" customHeight="false" outlineLevel="0" collapsed="false">
      <c r="A1014" s="8" t="s">
        <v>10482</v>
      </c>
      <c r="B1014" s="10" t="str">
        <f aca="false">'Layout Mercado Libre'!C1014</f>
        <v>Vitacilina Bebé Pomada Rozaduras de Pañal 50 g</v>
      </c>
      <c r="C1014" s="10" t="str">
        <f aca="false">IFERROR(LEFT('Layout Mercado Libre'!E1014,FIND(" &gt; ",'Layout Mercado Libre'!E1014)-1),"")</f>
        <v>Bebés</v>
      </c>
      <c r="D1014" s="12" t="n">
        <v>42.03</v>
      </c>
      <c r="E1014" s="13" t="n">
        <f aca="false">D1014+Parámetros!$B$5</f>
        <v>46.03</v>
      </c>
      <c r="F1014" s="3" t="n">
        <f aca="false">IF(C1014="",Parámetros!$B$9,IFERROR(VLOOKUP(C1014,Parámetros!$A$20:$B$23,2,FALSE()),Parámetros!$B$9))</f>
        <v>0.15</v>
      </c>
      <c r="G1014" s="13" t="n">
        <f aca="false">ROUNDUP((E1014+Parámetros!$C$13)/(1-F1014),0)</f>
        <v>84</v>
      </c>
      <c r="H1014" s="13" t="n">
        <f aca="false">ROUNDUP((E1014+Parámetros!$C$14)/(1-F1014),0)</f>
        <v>90</v>
      </c>
      <c r="I1014" s="13" t="n">
        <f aca="false">ROUNDUP((E1014+Parámetros!$C$15)/(1-F1014),0)</f>
        <v>98</v>
      </c>
      <c r="J1014" s="13" t="n">
        <f aca="false">MAX(ROUNDUP((E1014+Parámetros!$B$8)/(1-F1014),0),Parámetros!$B$7)</f>
        <v>299</v>
      </c>
      <c r="K1014" s="13" t="n">
        <f aca="false">IF(G1014&lt;Parámetros!$B$13,G1014,IF(H1014&lt;Parámetros!$B$14,H1014,IF(I1014&lt;Parámetros!$B$15,I1014,J1014)))</f>
        <v>84</v>
      </c>
      <c r="L1014" s="12"/>
      <c r="M1014" s="12"/>
      <c r="N1014" s="13" t="n">
        <f aca="false">IF(AND(ISNUMBER(M1014),M1014-Parámetros!$B$6&gt;=K1014),M1014-Parámetros!$B$6,K1014)</f>
        <v>84</v>
      </c>
      <c r="O1014" s="3" t="str">
        <f aca="false">IF(ISNUMBER(M1014),N1014/M1014-1,"")</f>
        <v/>
      </c>
      <c r="P1014" s="13" t="n">
        <f aca="false">VLOOKUP(N1014,Parámetros!$A$13:$C$16,3,TRUE())</f>
        <v>25</v>
      </c>
      <c r="Q1014" s="13" t="n">
        <f aca="false">IF(N1014&gt;=Parámetros!$B$7,Parámetros!$B$8,0)</f>
        <v>0</v>
      </c>
      <c r="R1014" s="13" t="n">
        <f aca="false">N1014*(1-F1014)-P1014-Q1014</f>
        <v>46.4</v>
      </c>
      <c r="S1014" s="13" t="n">
        <f aca="false">R1014-E1014</f>
        <v>0.36999999999999</v>
      </c>
    </row>
    <row r="1015" customFormat="false" ht="15" hidden="false" customHeight="false" outlineLevel="0" collapsed="false">
      <c r="A1015" s="8" t="s">
        <v>10494</v>
      </c>
      <c r="B1015" s="10" t="str">
        <f aca="false">'Layout Mercado Libre'!C1015</f>
        <v>Atacand Plus 16 mg/12.5 mg Candesartán 28 Tabletas</v>
      </c>
      <c r="C1015" s="10" t="str">
        <f aca="false">IFERROR(LEFT('Layout Mercado Libre'!E1015,FIND(" &gt; ",'Layout Mercado Libre'!E1015)-1),"")</f>
        <v>Salud y Equipamiento Médico</v>
      </c>
      <c r="D1015" s="12" t="n">
        <v>682.08</v>
      </c>
      <c r="E1015" s="13" t="n">
        <f aca="false">D1015+Parámetros!$B$5</f>
        <v>686.08</v>
      </c>
      <c r="F1015" s="3" t="n">
        <f aca="false">IF(C1015="",Parámetros!$B$9,IFERROR(VLOOKUP(C1015,Parámetros!$A$20:$B$23,2,FALSE()),Parámetros!$B$9))</f>
        <v>0.14</v>
      </c>
      <c r="G1015" s="13" t="n">
        <f aca="false">ROUNDUP((E1015+Parámetros!$C$13)/(1-F1015),0)</f>
        <v>827</v>
      </c>
      <c r="H1015" s="13" t="n">
        <f aca="false">ROUNDUP((E1015+Parámetros!$C$14)/(1-F1015),0)</f>
        <v>833</v>
      </c>
      <c r="I1015" s="13" t="n">
        <f aca="false">ROUNDUP((E1015+Parámetros!$C$15)/(1-F1015),0)</f>
        <v>841</v>
      </c>
      <c r="J1015" s="13" t="n">
        <f aca="false">MAX(ROUNDUP((E1015+Parámetros!$B$8)/(1-F1015),0),Parámetros!$B$7)</f>
        <v>798</v>
      </c>
      <c r="K1015" s="13" t="n">
        <f aca="false">IF(G1015&lt;Parámetros!$B$13,G1015,IF(H1015&lt;Parámetros!$B$14,H1015,IF(I1015&lt;Parámetros!$B$15,I1015,J1015)))</f>
        <v>798</v>
      </c>
      <c r="L1015" s="12"/>
      <c r="M1015" s="12"/>
      <c r="N1015" s="13" t="n">
        <f aca="false">IF(AND(ISNUMBER(M1015),M1015-Parámetros!$B$6&gt;=K1015),M1015-Parámetros!$B$6,K1015)</f>
        <v>798</v>
      </c>
      <c r="O1015" s="3" t="str">
        <f aca="false">IF(ISNUMBER(M1015),N1015/M1015-1,"")</f>
        <v/>
      </c>
      <c r="P1015" s="13" t="n">
        <f aca="false">VLOOKUP(N1015,Parámetros!$A$13:$C$16,3,TRUE())</f>
        <v>0</v>
      </c>
      <c r="Q1015" s="13" t="n">
        <f aca="false">IF(N1015&gt;=Parámetros!$B$7,Parámetros!$B$8,0)</f>
        <v>0</v>
      </c>
      <c r="R1015" s="13" t="n">
        <f aca="false">N1015*(1-F1015)-P1015-Q1015</f>
        <v>686.28</v>
      </c>
      <c r="S1015" s="13" t="n">
        <f aca="false">R1015-E1015</f>
        <v>0.199999999999932</v>
      </c>
    </row>
    <row r="1016" customFormat="false" ht="15" hidden="false" customHeight="false" outlineLevel="0" collapsed="false">
      <c r="A1016" s="8" t="s">
        <v>10506</v>
      </c>
      <c r="B1016" s="10" t="str">
        <f aca="false">'Layout Mercado Libre'!C1016</f>
        <v>Amoxibron Amoxicilina Bromhexina 250 mg Suspensión 75 ml</v>
      </c>
      <c r="C1016" s="10" t="str">
        <f aca="false">IFERROR(LEFT('Layout Mercado Libre'!E1016,FIND(" &gt; ",'Layout Mercado Libre'!E1016)-1),"")</f>
        <v>Salud y Equipamiento Médico</v>
      </c>
      <c r="D1016" s="12" t="n">
        <v>276.38</v>
      </c>
      <c r="E1016" s="13" t="n">
        <f aca="false">D1016+Parámetros!$B$5</f>
        <v>280.38</v>
      </c>
      <c r="F1016" s="3" t="n">
        <f aca="false">IF(C1016="",Parámetros!$B$9,IFERROR(VLOOKUP(C1016,Parámetros!$A$20:$B$23,2,FALSE()),Parámetros!$B$9))</f>
        <v>0.14</v>
      </c>
      <c r="G1016" s="13" t="n">
        <f aca="false">ROUNDUP((E1016+Parámetros!$C$13)/(1-F1016),0)</f>
        <v>356</v>
      </c>
      <c r="H1016" s="13" t="n">
        <f aca="false">ROUNDUP((E1016+Parámetros!$C$14)/(1-F1016),0)</f>
        <v>361</v>
      </c>
      <c r="I1016" s="13" t="n">
        <f aca="false">ROUNDUP((E1016+Parámetros!$C$15)/(1-F1016),0)</f>
        <v>370</v>
      </c>
      <c r="J1016" s="13" t="n">
        <f aca="false">MAX(ROUNDUP((E1016+Parámetros!$B$8)/(1-F1016),0),Parámetros!$B$7)</f>
        <v>327</v>
      </c>
      <c r="K1016" s="13" t="n">
        <f aca="false">IF(G1016&lt;Parámetros!$B$13,G1016,IF(H1016&lt;Parámetros!$B$14,H1016,IF(I1016&lt;Parámetros!$B$15,I1016,J1016)))</f>
        <v>327</v>
      </c>
      <c r="L1016" s="12"/>
      <c r="M1016" s="12"/>
      <c r="N1016" s="13" t="n">
        <f aca="false">IF(AND(ISNUMBER(M1016),M1016-Parámetros!$B$6&gt;=K1016),M1016-Parámetros!$B$6,K1016)</f>
        <v>327</v>
      </c>
      <c r="O1016" s="3" t="str">
        <f aca="false">IF(ISNUMBER(M1016),N1016/M1016-1,"")</f>
        <v/>
      </c>
      <c r="P1016" s="13" t="n">
        <f aca="false">VLOOKUP(N1016,Parámetros!$A$13:$C$16,3,TRUE())</f>
        <v>0</v>
      </c>
      <c r="Q1016" s="13" t="n">
        <f aca="false">IF(N1016&gt;=Parámetros!$B$7,Parámetros!$B$8,0)</f>
        <v>0</v>
      </c>
      <c r="R1016" s="13" t="n">
        <f aca="false">N1016*(1-F1016)-P1016-Q1016</f>
        <v>281.22</v>
      </c>
      <c r="S1016" s="13" t="n">
        <f aca="false">R1016-E1016</f>
        <v>0.839999999999975</v>
      </c>
    </row>
    <row r="1017" customFormat="false" ht="15" hidden="false" customHeight="false" outlineLevel="0" collapsed="false">
      <c r="A1017" s="8" t="s">
        <v>10520</v>
      </c>
      <c r="B1017" s="10" t="str">
        <f aca="false">'Layout Mercado Libre'!C1017</f>
        <v>Tylenol Pediátrico Paracetamol Suspensión 100 mg/ml 15 ml</v>
      </c>
      <c r="C1017" s="10" t="str">
        <f aca="false">IFERROR(LEFT('Layout Mercado Libre'!E1017,FIND(" &gt; ",'Layout Mercado Libre'!E1017)-1),"")</f>
        <v>Salud y Equipamiento Médico</v>
      </c>
      <c r="D1017" s="12" t="n">
        <v>81.82</v>
      </c>
      <c r="E1017" s="13" t="n">
        <f aca="false">D1017+Parámetros!$B$5</f>
        <v>85.82</v>
      </c>
      <c r="F1017" s="3" t="n">
        <f aca="false">IF(C1017="",Parámetros!$B$9,IFERROR(VLOOKUP(C1017,Parámetros!$A$20:$B$23,2,FALSE()),Parámetros!$B$9))</f>
        <v>0.14</v>
      </c>
      <c r="G1017" s="13" t="n">
        <f aca="false">ROUNDUP((E1017+Parámetros!$C$13)/(1-F1017),0)</f>
        <v>129</v>
      </c>
      <c r="H1017" s="13" t="n">
        <f aca="false">ROUNDUP((E1017+Parámetros!$C$14)/(1-F1017),0)</f>
        <v>135</v>
      </c>
      <c r="I1017" s="13" t="n">
        <f aca="false">ROUNDUP((E1017+Parámetros!$C$15)/(1-F1017),0)</f>
        <v>143</v>
      </c>
      <c r="J1017" s="13" t="n">
        <f aca="false">MAX(ROUNDUP((E1017+Parámetros!$B$8)/(1-F1017),0),Parámetros!$B$7)</f>
        <v>299</v>
      </c>
      <c r="K1017" s="13" t="n">
        <f aca="false">IF(G1017&lt;Parámetros!$B$13,G1017,IF(H1017&lt;Parámetros!$B$14,H1017,IF(I1017&lt;Parámetros!$B$15,I1017,J1017)))</f>
        <v>135</v>
      </c>
      <c r="L1017" s="12"/>
      <c r="M1017" s="12"/>
      <c r="N1017" s="13" t="n">
        <f aca="false">IF(AND(ISNUMBER(M1017),M1017-Parámetros!$B$6&gt;=K1017),M1017-Parámetros!$B$6,K1017)</f>
        <v>135</v>
      </c>
      <c r="O1017" s="3" t="str">
        <f aca="false">IF(ISNUMBER(M1017),N1017/M1017-1,"")</f>
        <v/>
      </c>
      <c r="P1017" s="13" t="n">
        <f aca="false">VLOOKUP(N1017,Parámetros!$A$13:$C$16,3,TRUE())</f>
        <v>30</v>
      </c>
      <c r="Q1017" s="13" t="n">
        <f aca="false">IF(N1017&gt;=Parámetros!$B$7,Parámetros!$B$8,0)</f>
        <v>0</v>
      </c>
      <c r="R1017" s="13" t="n">
        <f aca="false">N1017*(1-F1017)-P1017-Q1017</f>
        <v>86.1</v>
      </c>
      <c r="S1017" s="13" t="n">
        <f aca="false">R1017-E1017</f>
        <v>0.280000000000001</v>
      </c>
    </row>
    <row r="1018" customFormat="false" ht="15" hidden="false" customHeight="false" outlineLevel="0" collapsed="false">
      <c r="A1018" s="8" t="s">
        <v>10532</v>
      </c>
      <c r="B1018" s="10" t="str">
        <f aca="false">'Layout Mercado Libre'!C1018</f>
        <v>Buscapina Duo Hioscina Paracetamol 10 mg/500 mg 10 Tabletas</v>
      </c>
      <c r="C1018" s="10" t="str">
        <f aca="false">IFERROR(LEFT('Layout Mercado Libre'!E1018,FIND(" &gt; ",'Layout Mercado Libre'!E1018)-1),"")</f>
        <v>Salud y Equipamiento Médico</v>
      </c>
      <c r="D1018" s="12" t="n">
        <v>107.57</v>
      </c>
      <c r="E1018" s="13" t="n">
        <f aca="false">D1018+Parámetros!$B$5</f>
        <v>111.57</v>
      </c>
      <c r="F1018" s="3" t="n">
        <f aca="false">IF(C1018="",Parámetros!$B$9,IFERROR(VLOOKUP(C1018,Parámetros!$A$20:$B$23,2,FALSE()),Parámetros!$B$9))</f>
        <v>0.14</v>
      </c>
      <c r="G1018" s="13" t="n">
        <f aca="false">ROUNDUP((E1018+Parámetros!$C$13)/(1-F1018),0)</f>
        <v>159</v>
      </c>
      <c r="H1018" s="13" t="n">
        <f aca="false">ROUNDUP((E1018+Parámetros!$C$14)/(1-F1018),0)</f>
        <v>165</v>
      </c>
      <c r="I1018" s="13" t="n">
        <f aca="false">ROUNDUP((E1018+Parámetros!$C$15)/(1-F1018),0)</f>
        <v>173</v>
      </c>
      <c r="J1018" s="13" t="n">
        <f aca="false">MAX(ROUNDUP((E1018+Parámetros!$B$8)/(1-F1018),0),Parámetros!$B$7)</f>
        <v>299</v>
      </c>
      <c r="K1018" s="13" t="n">
        <f aca="false">IF(G1018&lt;Parámetros!$B$13,G1018,IF(H1018&lt;Parámetros!$B$14,H1018,IF(I1018&lt;Parámetros!$B$15,I1018,J1018)))</f>
        <v>173</v>
      </c>
      <c r="L1018" s="12"/>
      <c r="M1018" s="12"/>
      <c r="N1018" s="13" t="n">
        <f aca="false">IF(AND(ISNUMBER(M1018),M1018-Parámetros!$B$6&gt;=K1018),M1018-Parámetros!$B$6,K1018)</f>
        <v>173</v>
      </c>
      <c r="O1018" s="3" t="str">
        <f aca="false">IF(ISNUMBER(M1018),N1018/M1018-1,"")</f>
        <v/>
      </c>
      <c r="P1018" s="13" t="n">
        <f aca="false">VLOOKUP(N1018,Parámetros!$A$13:$C$16,3,TRUE())</f>
        <v>37</v>
      </c>
      <c r="Q1018" s="13" t="n">
        <f aca="false">IF(N1018&gt;=Parámetros!$B$7,Parámetros!$B$8,0)</f>
        <v>0</v>
      </c>
      <c r="R1018" s="13" t="n">
        <f aca="false">N1018*(1-F1018)-P1018-Q1018</f>
        <v>111.78</v>
      </c>
      <c r="S1018" s="13" t="n">
        <f aca="false">R1018-E1018</f>
        <v>0.210000000000008</v>
      </c>
    </row>
    <row r="1019" customFormat="false" ht="15" hidden="false" customHeight="false" outlineLevel="0" collapsed="false">
      <c r="A1019" s="8" t="s">
        <v>10541</v>
      </c>
      <c r="B1019" s="10" t="str">
        <f aca="false">'Layout Mercado Libre'!C1019</f>
        <v>Crema Corporal Lubriderm Reparación Intensiva 200 ml</v>
      </c>
      <c r="C1019" s="10" t="str">
        <f aca="false">IFERROR(LEFT('Layout Mercado Libre'!E1019,FIND(" &gt; ",'Layout Mercado Libre'!E1019)-1),"")</f>
        <v>Belleza y Cuidado Personal</v>
      </c>
      <c r="D1019" s="12" t="n">
        <v>44.36</v>
      </c>
      <c r="E1019" s="13" t="n">
        <f aca="false">D1019+Parámetros!$B$5</f>
        <v>48.36</v>
      </c>
      <c r="F1019" s="3" t="n">
        <f aca="false">IF(C1019="",Parámetros!$B$9,IFERROR(VLOOKUP(C1019,Parámetros!$A$20:$B$23,2,FALSE()),Parámetros!$B$9))</f>
        <v>0.14</v>
      </c>
      <c r="G1019" s="13" t="n">
        <f aca="false">ROUNDUP((E1019+Parámetros!$C$13)/(1-F1019),0)</f>
        <v>86</v>
      </c>
      <c r="H1019" s="13" t="n">
        <f aca="false">ROUNDUP((E1019+Parámetros!$C$14)/(1-F1019),0)</f>
        <v>92</v>
      </c>
      <c r="I1019" s="13" t="n">
        <f aca="false">ROUNDUP((E1019+Parámetros!$C$15)/(1-F1019),0)</f>
        <v>100</v>
      </c>
      <c r="J1019" s="13" t="n">
        <f aca="false">MAX(ROUNDUP((E1019+Parámetros!$B$8)/(1-F1019),0),Parámetros!$B$7)</f>
        <v>299</v>
      </c>
      <c r="K1019" s="13" t="n">
        <f aca="false">IF(G1019&lt;Parámetros!$B$13,G1019,IF(H1019&lt;Parámetros!$B$14,H1019,IF(I1019&lt;Parámetros!$B$15,I1019,J1019)))</f>
        <v>86</v>
      </c>
      <c r="L1019" s="12"/>
      <c r="M1019" s="12"/>
      <c r="N1019" s="13" t="n">
        <f aca="false">IF(AND(ISNUMBER(M1019),M1019-Parámetros!$B$6&gt;=K1019),M1019-Parámetros!$B$6,K1019)</f>
        <v>86</v>
      </c>
      <c r="O1019" s="3" t="str">
        <f aca="false">IF(ISNUMBER(M1019),N1019/M1019-1,"")</f>
        <v/>
      </c>
      <c r="P1019" s="13" t="n">
        <f aca="false">VLOOKUP(N1019,Parámetros!$A$13:$C$16,3,TRUE())</f>
        <v>25</v>
      </c>
      <c r="Q1019" s="13" t="n">
        <f aca="false">IF(N1019&gt;=Parámetros!$B$7,Parámetros!$B$8,0)</f>
        <v>0</v>
      </c>
      <c r="R1019" s="13" t="n">
        <f aca="false">N1019*(1-F1019)-P1019-Q1019</f>
        <v>48.96</v>
      </c>
      <c r="S1019" s="13" t="n">
        <f aca="false">R1019-E1019</f>
        <v>0.599999999999994</v>
      </c>
    </row>
    <row r="1020" customFormat="false" ht="15" hidden="false" customHeight="false" outlineLevel="0" collapsed="false">
      <c r="A1020" s="8" t="s">
        <v>10550</v>
      </c>
      <c r="B1020" s="10" t="str">
        <f aca="false">'Layout Mercado Libre'!C1020</f>
        <v>Evocs III Levofloxacino 500 mg 7 Tabletas</v>
      </c>
      <c r="C1020" s="10" t="str">
        <f aca="false">IFERROR(LEFT('Layout Mercado Libre'!E1020,FIND(" &gt; ",'Layout Mercado Libre'!E1020)-1),"")</f>
        <v>Salud y Equipamiento Médico</v>
      </c>
      <c r="D1020" s="12" t="n">
        <v>431.46</v>
      </c>
      <c r="E1020" s="13" t="n">
        <f aca="false">D1020+Parámetros!$B$5</f>
        <v>435.46</v>
      </c>
      <c r="F1020" s="3" t="n">
        <f aca="false">IF(C1020="",Parámetros!$B$9,IFERROR(VLOOKUP(C1020,Parámetros!$A$20:$B$23,2,FALSE()),Parámetros!$B$9))</f>
        <v>0.14</v>
      </c>
      <c r="G1020" s="13" t="n">
        <f aca="false">ROUNDUP((E1020+Parámetros!$C$13)/(1-F1020),0)</f>
        <v>536</v>
      </c>
      <c r="H1020" s="13" t="n">
        <f aca="false">ROUNDUP((E1020+Parámetros!$C$14)/(1-F1020),0)</f>
        <v>542</v>
      </c>
      <c r="I1020" s="13" t="n">
        <f aca="false">ROUNDUP((E1020+Parámetros!$C$15)/(1-F1020),0)</f>
        <v>550</v>
      </c>
      <c r="J1020" s="13" t="n">
        <f aca="false">MAX(ROUNDUP((E1020+Parámetros!$B$8)/(1-F1020),0),Parámetros!$B$7)</f>
        <v>507</v>
      </c>
      <c r="K1020" s="13" t="n">
        <f aca="false">IF(G1020&lt;Parámetros!$B$13,G1020,IF(H1020&lt;Parámetros!$B$14,H1020,IF(I1020&lt;Parámetros!$B$15,I1020,J1020)))</f>
        <v>507</v>
      </c>
      <c r="L1020" s="12"/>
      <c r="M1020" s="12"/>
      <c r="N1020" s="13" t="n">
        <f aca="false">IF(AND(ISNUMBER(M1020),M1020-Parámetros!$B$6&gt;=K1020),M1020-Parámetros!$B$6,K1020)</f>
        <v>507</v>
      </c>
      <c r="O1020" s="3" t="str">
        <f aca="false">IF(ISNUMBER(M1020),N1020/M1020-1,"")</f>
        <v/>
      </c>
      <c r="P1020" s="13" t="n">
        <f aca="false">VLOOKUP(N1020,Parámetros!$A$13:$C$16,3,TRUE())</f>
        <v>0</v>
      </c>
      <c r="Q1020" s="13" t="n">
        <f aca="false">IF(N1020&gt;=Parámetros!$B$7,Parámetros!$B$8,0)</f>
        <v>0</v>
      </c>
      <c r="R1020" s="13" t="n">
        <f aca="false">N1020*(1-F1020)-P1020-Q1020</f>
        <v>436.02</v>
      </c>
      <c r="S1020" s="13" t="n">
        <f aca="false">R1020-E1020</f>
        <v>0.560000000000002</v>
      </c>
    </row>
    <row r="1021" customFormat="false" ht="15" hidden="false" customHeight="false" outlineLevel="0" collapsed="false">
      <c r="A1021" s="8" t="s">
        <v>10559</v>
      </c>
      <c r="B1021" s="10" t="str">
        <f aca="false">'Layout Mercado Libre'!C1021</f>
        <v>Caudaline Cilostazol 100 mg 30 Tabletas</v>
      </c>
      <c r="C1021" s="10" t="str">
        <f aca="false">IFERROR(LEFT('Layout Mercado Libre'!E1021,FIND(" &gt; ",'Layout Mercado Libre'!E1021)-1),"")</f>
        <v>Salud y Equipamiento Médico</v>
      </c>
      <c r="D1021" s="12" t="n">
        <v>480.56</v>
      </c>
      <c r="E1021" s="13" t="n">
        <f aca="false">D1021+Parámetros!$B$5</f>
        <v>484.56</v>
      </c>
      <c r="F1021" s="3" t="n">
        <f aca="false">IF(C1021="",Parámetros!$B$9,IFERROR(VLOOKUP(C1021,Parámetros!$A$20:$B$23,2,FALSE()),Parámetros!$B$9))</f>
        <v>0.14</v>
      </c>
      <c r="G1021" s="13" t="n">
        <f aca="false">ROUNDUP((E1021+Parámetros!$C$13)/(1-F1021),0)</f>
        <v>593</v>
      </c>
      <c r="H1021" s="13" t="n">
        <f aca="false">ROUNDUP((E1021+Parámetros!$C$14)/(1-F1021),0)</f>
        <v>599</v>
      </c>
      <c r="I1021" s="13" t="n">
        <f aca="false">ROUNDUP((E1021+Parámetros!$C$15)/(1-F1021),0)</f>
        <v>607</v>
      </c>
      <c r="J1021" s="13" t="n">
        <f aca="false">MAX(ROUNDUP((E1021+Parámetros!$B$8)/(1-F1021),0),Parámetros!$B$7)</f>
        <v>564</v>
      </c>
      <c r="K1021" s="13" t="n">
        <f aca="false">IF(G1021&lt;Parámetros!$B$13,G1021,IF(H1021&lt;Parámetros!$B$14,H1021,IF(I1021&lt;Parámetros!$B$15,I1021,J1021)))</f>
        <v>564</v>
      </c>
      <c r="L1021" s="12"/>
      <c r="M1021" s="12"/>
      <c r="N1021" s="13" t="n">
        <f aca="false">IF(AND(ISNUMBER(M1021),M1021-Parámetros!$B$6&gt;=K1021),M1021-Parámetros!$B$6,K1021)</f>
        <v>564</v>
      </c>
      <c r="O1021" s="3" t="str">
        <f aca="false">IF(ISNUMBER(M1021),N1021/M1021-1,"")</f>
        <v/>
      </c>
      <c r="P1021" s="13" t="n">
        <f aca="false">VLOOKUP(N1021,Parámetros!$A$13:$C$16,3,TRUE())</f>
        <v>0</v>
      </c>
      <c r="Q1021" s="13" t="n">
        <f aca="false">IF(N1021&gt;=Parámetros!$B$7,Parámetros!$B$8,0)</f>
        <v>0</v>
      </c>
      <c r="R1021" s="13" t="n">
        <f aca="false">N1021*(1-F1021)-P1021-Q1021</f>
        <v>485.04</v>
      </c>
      <c r="S1021" s="13" t="n">
        <f aca="false">R1021-E1021</f>
        <v>0.480000000000018</v>
      </c>
    </row>
    <row r="1022" customFormat="false" ht="15" hidden="false" customHeight="false" outlineLevel="0" collapsed="false">
      <c r="A1022" s="8" t="s">
        <v>10571</v>
      </c>
      <c r="B1022" s="10" t="str">
        <f aca="false">'Layout Mercado Libre'!C1022</f>
        <v>Advil Max Ibuprofeno 400 mg 20 Cápsulas</v>
      </c>
      <c r="C1022" s="10" t="str">
        <f aca="false">IFERROR(LEFT('Layout Mercado Libre'!E1022,FIND(" &gt; ",'Layout Mercado Libre'!E1022)-1),"")</f>
        <v>Salud y Equipamiento Médico</v>
      </c>
      <c r="D1022" s="12" t="n">
        <v>109.84</v>
      </c>
      <c r="E1022" s="13" t="n">
        <f aca="false">D1022+Parámetros!$B$5</f>
        <v>113.84</v>
      </c>
      <c r="F1022" s="3" t="n">
        <f aca="false">IF(C1022="",Parámetros!$B$9,IFERROR(VLOOKUP(C1022,Parámetros!$A$20:$B$23,2,FALSE()),Parámetros!$B$9))</f>
        <v>0.14</v>
      </c>
      <c r="G1022" s="13" t="n">
        <f aca="false">ROUNDUP((E1022+Parámetros!$C$13)/(1-F1022),0)</f>
        <v>162</v>
      </c>
      <c r="H1022" s="13" t="n">
        <f aca="false">ROUNDUP((E1022+Parámetros!$C$14)/(1-F1022),0)</f>
        <v>168</v>
      </c>
      <c r="I1022" s="13" t="n">
        <f aca="false">ROUNDUP((E1022+Parámetros!$C$15)/(1-F1022),0)</f>
        <v>176</v>
      </c>
      <c r="J1022" s="13" t="n">
        <f aca="false">MAX(ROUNDUP((E1022+Parámetros!$B$8)/(1-F1022),0),Parámetros!$B$7)</f>
        <v>299</v>
      </c>
      <c r="K1022" s="13" t="n">
        <f aca="false">IF(G1022&lt;Parámetros!$B$13,G1022,IF(H1022&lt;Parámetros!$B$14,H1022,IF(I1022&lt;Parámetros!$B$15,I1022,J1022)))</f>
        <v>176</v>
      </c>
      <c r="L1022" s="12"/>
      <c r="M1022" s="12"/>
      <c r="N1022" s="13" t="n">
        <f aca="false">IF(AND(ISNUMBER(M1022),M1022-Parámetros!$B$6&gt;=K1022),M1022-Parámetros!$B$6,K1022)</f>
        <v>176</v>
      </c>
      <c r="O1022" s="3" t="str">
        <f aca="false">IF(ISNUMBER(M1022),N1022/M1022-1,"")</f>
        <v/>
      </c>
      <c r="P1022" s="13" t="n">
        <f aca="false">VLOOKUP(N1022,Parámetros!$A$13:$C$16,3,TRUE())</f>
        <v>37</v>
      </c>
      <c r="Q1022" s="13" t="n">
        <f aca="false">IF(N1022&gt;=Parámetros!$B$7,Parámetros!$B$8,0)</f>
        <v>0</v>
      </c>
      <c r="R1022" s="13" t="n">
        <f aca="false">N1022*(1-F1022)-P1022-Q1022</f>
        <v>114.36</v>
      </c>
      <c r="S1022" s="13" t="n">
        <f aca="false">R1022-E1022</f>
        <v>0.519999999999982</v>
      </c>
    </row>
    <row r="1023" customFormat="false" ht="15" hidden="false" customHeight="false" outlineLevel="0" collapsed="false">
      <c r="A1023" s="8" t="s">
        <v>10582</v>
      </c>
      <c r="B1023" s="10" t="str">
        <f aca="false">'Layout Mercado Libre'!C1023</f>
        <v>Shampoo Bebé Ricitos de Oro Lavanda y Lechuga 2 x 400 ml</v>
      </c>
      <c r="C1023" s="10" t="str">
        <f aca="false">IFERROR(LEFT('Layout Mercado Libre'!E1023,FIND(" &gt; ",'Layout Mercado Libre'!E1023)-1),"")</f>
        <v>Bebés</v>
      </c>
      <c r="D1023" s="12" t="n">
        <v>102.98</v>
      </c>
      <c r="E1023" s="13" t="n">
        <f aca="false">D1023+Parámetros!$B$5</f>
        <v>106.98</v>
      </c>
      <c r="F1023" s="3" t="n">
        <f aca="false">IF(C1023="",Parámetros!$B$9,IFERROR(VLOOKUP(C1023,Parámetros!$A$20:$B$23,2,FALSE()),Parámetros!$B$9))</f>
        <v>0.15</v>
      </c>
      <c r="G1023" s="13" t="n">
        <f aca="false">ROUNDUP((E1023+Parámetros!$C$13)/(1-F1023),0)</f>
        <v>156</v>
      </c>
      <c r="H1023" s="13" t="n">
        <f aca="false">ROUNDUP((E1023+Parámetros!$C$14)/(1-F1023),0)</f>
        <v>162</v>
      </c>
      <c r="I1023" s="13" t="n">
        <f aca="false">ROUNDUP((E1023+Parámetros!$C$15)/(1-F1023),0)</f>
        <v>170</v>
      </c>
      <c r="J1023" s="13" t="n">
        <f aca="false">MAX(ROUNDUP((E1023+Parámetros!$B$8)/(1-F1023),0),Parámetros!$B$7)</f>
        <v>299</v>
      </c>
      <c r="K1023" s="13" t="n">
        <f aca="false">IF(G1023&lt;Parámetros!$B$13,G1023,IF(H1023&lt;Parámetros!$B$14,H1023,IF(I1023&lt;Parámetros!$B$15,I1023,J1023)))</f>
        <v>170</v>
      </c>
      <c r="L1023" s="12"/>
      <c r="M1023" s="12"/>
      <c r="N1023" s="13" t="n">
        <f aca="false">IF(AND(ISNUMBER(M1023),M1023-Parámetros!$B$6&gt;=K1023),M1023-Parámetros!$B$6,K1023)</f>
        <v>170</v>
      </c>
      <c r="O1023" s="3" t="str">
        <f aca="false">IF(ISNUMBER(M1023),N1023/M1023-1,"")</f>
        <v/>
      </c>
      <c r="P1023" s="13" t="n">
        <f aca="false">VLOOKUP(N1023,Parámetros!$A$13:$C$16,3,TRUE())</f>
        <v>37</v>
      </c>
      <c r="Q1023" s="13" t="n">
        <f aca="false">IF(N1023&gt;=Parámetros!$B$7,Parámetros!$B$8,0)</f>
        <v>0</v>
      </c>
      <c r="R1023" s="13" t="n">
        <f aca="false">N1023*(1-F1023)-P1023-Q1023</f>
        <v>107.5</v>
      </c>
      <c r="S1023" s="13" t="n">
        <f aca="false">R1023-E1023</f>
        <v>0.519999999999996</v>
      </c>
    </row>
    <row r="1024" customFormat="false" ht="15" hidden="false" customHeight="false" outlineLevel="0" collapsed="false">
      <c r="A1024" s="8" t="s">
        <v>10595</v>
      </c>
      <c r="B1024" s="10" t="str">
        <f aca="false">'Layout Mercado Libre'!C1024</f>
        <v>Tempra Fen Ibuprofeno 200 mg/5 ml Suspensión 100 ml Fresa</v>
      </c>
      <c r="C1024" s="10" t="str">
        <f aca="false">IFERROR(LEFT('Layout Mercado Libre'!E1024,FIND(" &gt; ",'Layout Mercado Libre'!E1024)-1),"")</f>
        <v>Salud y Equipamiento Médico</v>
      </c>
      <c r="D1024" s="12" t="n">
        <v>184.14</v>
      </c>
      <c r="E1024" s="13" t="n">
        <f aca="false">D1024+Parámetros!$B$5</f>
        <v>188.14</v>
      </c>
      <c r="F1024" s="3" t="n">
        <f aca="false">IF(C1024="",Parámetros!$B$9,IFERROR(VLOOKUP(C1024,Parámetros!$A$20:$B$23,2,FALSE()),Parámetros!$B$9))</f>
        <v>0.14</v>
      </c>
      <c r="G1024" s="13" t="n">
        <f aca="false">ROUNDUP((E1024+Parámetros!$C$13)/(1-F1024),0)</f>
        <v>248</v>
      </c>
      <c r="H1024" s="13" t="n">
        <f aca="false">ROUNDUP((E1024+Parámetros!$C$14)/(1-F1024),0)</f>
        <v>254</v>
      </c>
      <c r="I1024" s="13" t="n">
        <f aca="false">ROUNDUP((E1024+Parámetros!$C$15)/(1-F1024),0)</f>
        <v>262</v>
      </c>
      <c r="J1024" s="13" t="n">
        <f aca="false">MAX(ROUNDUP((E1024+Parámetros!$B$8)/(1-F1024),0),Parámetros!$B$7)</f>
        <v>299</v>
      </c>
      <c r="K1024" s="13" t="n">
        <f aca="false">IF(G1024&lt;Parámetros!$B$13,G1024,IF(H1024&lt;Parámetros!$B$14,H1024,IF(I1024&lt;Parámetros!$B$15,I1024,J1024)))</f>
        <v>262</v>
      </c>
      <c r="L1024" s="12"/>
      <c r="M1024" s="12"/>
      <c r="N1024" s="13" t="n">
        <f aca="false">IF(AND(ISNUMBER(M1024),M1024-Parámetros!$B$6&gt;=K1024),M1024-Parámetros!$B$6,K1024)</f>
        <v>262</v>
      </c>
      <c r="O1024" s="3" t="str">
        <f aca="false">IF(ISNUMBER(M1024),N1024/M1024-1,"")</f>
        <v/>
      </c>
      <c r="P1024" s="13" t="n">
        <f aca="false">VLOOKUP(N1024,Parámetros!$A$13:$C$16,3,TRUE())</f>
        <v>37</v>
      </c>
      <c r="Q1024" s="13" t="n">
        <f aca="false">IF(N1024&gt;=Parámetros!$B$7,Parámetros!$B$8,0)</f>
        <v>0</v>
      </c>
      <c r="R1024" s="13" t="n">
        <f aca="false">N1024*(1-F1024)-P1024-Q1024</f>
        <v>188.32</v>
      </c>
      <c r="S1024" s="13" t="n">
        <f aca="false">R1024-E1024</f>
        <v>0.180000000000007</v>
      </c>
    </row>
    <row r="1025" customFormat="false" ht="15" hidden="false" customHeight="false" outlineLevel="0" collapsed="false">
      <c r="A1025" s="8" t="s">
        <v>10609</v>
      </c>
      <c r="B1025" s="10" t="str">
        <f aca="false">'Layout Mercado Libre'!C1025</f>
        <v>Enjuague Bucal Colgate Orthogard Ortodoncia 250 ml</v>
      </c>
      <c r="C1025" s="10" t="str">
        <f aca="false">IFERROR(LEFT('Layout Mercado Libre'!E1025,FIND(" &gt; ",'Layout Mercado Libre'!E1025)-1),"")</f>
        <v>Belleza y Cuidado Personal</v>
      </c>
      <c r="D1025" s="12" t="n">
        <v>160.06</v>
      </c>
      <c r="E1025" s="13" t="n">
        <f aca="false">D1025+Parámetros!$B$5</f>
        <v>164.06</v>
      </c>
      <c r="F1025" s="3" t="n">
        <f aca="false">IF(C1025="",Parámetros!$B$9,IFERROR(VLOOKUP(C1025,Parámetros!$A$20:$B$23,2,FALSE()),Parámetros!$B$9))</f>
        <v>0.14</v>
      </c>
      <c r="G1025" s="13" t="n">
        <f aca="false">ROUNDUP((E1025+Parámetros!$C$13)/(1-F1025),0)</f>
        <v>220</v>
      </c>
      <c r="H1025" s="13" t="n">
        <f aca="false">ROUNDUP((E1025+Parámetros!$C$14)/(1-F1025),0)</f>
        <v>226</v>
      </c>
      <c r="I1025" s="13" t="n">
        <f aca="false">ROUNDUP((E1025+Parámetros!$C$15)/(1-F1025),0)</f>
        <v>234</v>
      </c>
      <c r="J1025" s="13" t="n">
        <f aca="false">MAX(ROUNDUP((E1025+Parámetros!$B$8)/(1-F1025),0),Parámetros!$B$7)</f>
        <v>299</v>
      </c>
      <c r="K1025" s="13" t="n">
        <f aca="false">IF(G1025&lt;Parámetros!$B$13,G1025,IF(H1025&lt;Parámetros!$B$14,H1025,IF(I1025&lt;Parámetros!$B$15,I1025,J1025)))</f>
        <v>234</v>
      </c>
      <c r="L1025" s="12"/>
      <c r="M1025" s="12"/>
      <c r="N1025" s="13" t="n">
        <f aca="false">IF(AND(ISNUMBER(M1025),M1025-Parámetros!$B$6&gt;=K1025),M1025-Parámetros!$B$6,K1025)</f>
        <v>234</v>
      </c>
      <c r="O1025" s="3" t="str">
        <f aca="false">IF(ISNUMBER(M1025),N1025/M1025-1,"")</f>
        <v/>
      </c>
      <c r="P1025" s="13" t="n">
        <f aca="false">VLOOKUP(N1025,Parámetros!$A$13:$C$16,3,TRUE())</f>
        <v>37</v>
      </c>
      <c r="Q1025" s="13" t="n">
        <f aca="false">IF(N1025&gt;=Parámetros!$B$7,Parámetros!$B$8,0)</f>
        <v>0</v>
      </c>
      <c r="R1025" s="13" t="n">
        <f aca="false">N1025*(1-F1025)-P1025-Q1025</f>
        <v>164.24</v>
      </c>
      <c r="S1025" s="13" t="n">
        <f aca="false">R1025-E1025</f>
        <v>0.180000000000007</v>
      </c>
    </row>
    <row r="1026" customFormat="false" ht="15" hidden="false" customHeight="false" outlineLevel="0" collapsed="false">
      <c r="A1026" s="8" t="s">
        <v>10618</v>
      </c>
      <c r="B1026" s="10" t="str">
        <f aca="false">'Layout Mercado Libre'!C1026</f>
        <v>Hilo Dental GUM Encerado Sabor Menta 129 m</v>
      </c>
      <c r="C1026" s="10" t="str">
        <f aca="false">IFERROR(LEFT('Layout Mercado Libre'!E1026,FIND(" &gt; ",'Layout Mercado Libre'!E1026)-1),"")</f>
        <v>Belleza y Cuidado Personal</v>
      </c>
      <c r="D1026" s="12" t="n">
        <v>48.8</v>
      </c>
      <c r="E1026" s="13" t="n">
        <f aca="false">D1026+Parámetros!$B$5</f>
        <v>52.8</v>
      </c>
      <c r="F1026" s="3" t="n">
        <f aca="false">IF(C1026="",Parámetros!$B$9,IFERROR(VLOOKUP(C1026,Parámetros!$A$20:$B$23,2,FALSE()),Parámetros!$B$9))</f>
        <v>0.14</v>
      </c>
      <c r="G1026" s="13" t="n">
        <f aca="false">ROUNDUP((E1026+Parámetros!$C$13)/(1-F1026),0)</f>
        <v>91</v>
      </c>
      <c r="H1026" s="13" t="n">
        <f aca="false">ROUNDUP((E1026+Parámetros!$C$14)/(1-F1026),0)</f>
        <v>97</v>
      </c>
      <c r="I1026" s="13" t="n">
        <f aca="false">ROUNDUP((E1026+Parámetros!$C$15)/(1-F1026),0)</f>
        <v>105</v>
      </c>
      <c r="J1026" s="13" t="n">
        <f aca="false">MAX(ROUNDUP((E1026+Parámetros!$B$8)/(1-F1026),0),Parámetros!$B$7)</f>
        <v>299</v>
      </c>
      <c r="K1026" s="13" t="n">
        <f aca="false">IF(G1026&lt;Parámetros!$B$13,G1026,IF(H1026&lt;Parámetros!$B$14,H1026,IF(I1026&lt;Parámetros!$B$15,I1026,J1026)))</f>
        <v>91</v>
      </c>
      <c r="L1026" s="12"/>
      <c r="M1026" s="12"/>
      <c r="N1026" s="13" t="n">
        <f aca="false">IF(AND(ISNUMBER(M1026),M1026-Parámetros!$B$6&gt;=K1026),M1026-Parámetros!$B$6,K1026)</f>
        <v>91</v>
      </c>
      <c r="O1026" s="3" t="str">
        <f aca="false">IF(ISNUMBER(M1026),N1026/M1026-1,"")</f>
        <v/>
      </c>
      <c r="P1026" s="13" t="n">
        <f aca="false">VLOOKUP(N1026,Parámetros!$A$13:$C$16,3,TRUE())</f>
        <v>25</v>
      </c>
      <c r="Q1026" s="13" t="n">
        <f aca="false">IF(N1026&gt;=Parámetros!$B$7,Parámetros!$B$8,0)</f>
        <v>0</v>
      </c>
      <c r="R1026" s="13" t="n">
        <f aca="false">N1026*(1-F1026)-P1026-Q1026</f>
        <v>53.26</v>
      </c>
      <c r="S1026" s="13" t="n">
        <f aca="false">R1026-E1026</f>
        <v>0.460000000000008</v>
      </c>
    </row>
    <row r="1027" customFormat="false" ht="15" hidden="false" customHeight="false" outlineLevel="0" collapsed="false">
      <c r="A1027" s="8" t="s">
        <v>10626</v>
      </c>
      <c r="B1027" s="10" t="str">
        <f aca="false">'Layout Mercado Libre'!C1027</f>
        <v>Alin Depot Dexametasona 4 mg/ml Inyectable 2 ml</v>
      </c>
      <c r="C1027" s="10" t="str">
        <f aca="false">IFERROR(LEFT('Layout Mercado Libre'!E1027,FIND(" &gt; ",'Layout Mercado Libre'!E1027)-1),"")</f>
        <v>Salud y Equipamiento Médico</v>
      </c>
      <c r="D1027" s="12" t="n">
        <v>204.16</v>
      </c>
      <c r="E1027" s="13" t="n">
        <f aca="false">D1027+Parámetros!$B$5</f>
        <v>208.16</v>
      </c>
      <c r="F1027" s="3" t="n">
        <f aca="false">IF(C1027="",Parámetros!$B$9,IFERROR(VLOOKUP(C1027,Parámetros!$A$20:$B$23,2,FALSE()),Parámetros!$B$9))</f>
        <v>0.14</v>
      </c>
      <c r="G1027" s="13" t="n">
        <f aca="false">ROUNDUP((E1027+Parámetros!$C$13)/(1-F1027),0)</f>
        <v>272</v>
      </c>
      <c r="H1027" s="13" t="n">
        <f aca="false">ROUNDUP((E1027+Parámetros!$C$14)/(1-F1027),0)</f>
        <v>277</v>
      </c>
      <c r="I1027" s="13" t="n">
        <f aca="false">ROUNDUP((E1027+Parámetros!$C$15)/(1-F1027),0)</f>
        <v>286</v>
      </c>
      <c r="J1027" s="13" t="n">
        <f aca="false">MAX(ROUNDUP((E1027+Parámetros!$B$8)/(1-F1027),0),Parámetros!$B$7)</f>
        <v>299</v>
      </c>
      <c r="K1027" s="13" t="n">
        <f aca="false">IF(G1027&lt;Parámetros!$B$13,G1027,IF(H1027&lt;Parámetros!$B$14,H1027,IF(I1027&lt;Parámetros!$B$15,I1027,J1027)))</f>
        <v>286</v>
      </c>
      <c r="L1027" s="12"/>
      <c r="M1027" s="12"/>
      <c r="N1027" s="13" t="n">
        <f aca="false">IF(AND(ISNUMBER(M1027),M1027-Parámetros!$B$6&gt;=K1027),M1027-Parámetros!$B$6,K1027)</f>
        <v>286</v>
      </c>
      <c r="O1027" s="3" t="str">
        <f aca="false">IF(ISNUMBER(M1027),N1027/M1027-1,"")</f>
        <v/>
      </c>
      <c r="P1027" s="13" t="n">
        <f aca="false">VLOOKUP(N1027,Parámetros!$A$13:$C$16,3,TRUE())</f>
        <v>37</v>
      </c>
      <c r="Q1027" s="13" t="n">
        <f aca="false">IF(N1027&gt;=Parámetros!$B$7,Parámetros!$B$8,0)</f>
        <v>0</v>
      </c>
      <c r="R1027" s="13" t="n">
        <f aca="false">N1027*(1-F1027)-P1027-Q1027</f>
        <v>208.96</v>
      </c>
      <c r="S1027" s="13" t="n">
        <f aca="false">R1027-E1027</f>
        <v>0.800000000000011</v>
      </c>
    </row>
    <row r="1028" customFormat="false" ht="15" hidden="false" customHeight="false" outlineLevel="0" collapsed="false">
      <c r="A1028" s="8" t="s">
        <v>10634</v>
      </c>
      <c r="B1028" s="10" t="str">
        <f aca="false">'Layout Mercado Libre'!C1028</f>
        <v>A.M.K. Amikacina 500 mg/2 ml Solución Inyectable</v>
      </c>
      <c r="C1028" s="10" t="str">
        <f aca="false">IFERROR(LEFT('Layout Mercado Libre'!E1028,FIND(" &gt; ",'Layout Mercado Libre'!E1028)-1),"")</f>
        <v>Salud y Equipamiento Médico</v>
      </c>
      <c r="D1028" s="12" t="n">
        <v>19.9</v>
      </c>
      <c r="E1028" s="13" t="n">
        <f aca="false">D1028+Parámetros!$B$5</f>
        <v>23.9</v>
      </c>
      <c r="F1028" s="3" t="n">
        <f aca="false">IF(C1028="",Parámetros!$B$9,IFERROR(VLOOKUP(C1028,Parámetros!$A$20:$B$23,2,FALSE()),Parámetros!$B$9))</f>
        <v>0.14</v>
      </c>
      <c r="G1028" s="13" t="n">
        <f aca="false">ROUNDUP((E1028+Parámetros!$C$13)/(1-F1028),0)</f>
        <v>57</v>
      </c>
      <c r="H1028" s="13" t="n">
        <f aca="false">ROUNDUP((E1028+Parámetros!$C$14)/(1-F1028),0)</f>
        <v>63</v>
      </c>
      <c r="I1028" s="13" t="n">
        <f aca="false">ROUNDUP((E1028+Parámetros!$C$15)/(1-F1028),0)</f>
        <v>71</v>
      </c>
      <c r="J1028" s="13" t="n">
        <f aca="false">MAX(ROUNDUP((E1028+Parámetros!$B$8)/(1-F1028),0),Parámetros!$B$7)</f>
        <v>299</v>
      </c>
      <c r="K1028" s="13" t="n">
        <f aca="false">IF(G1028&lt;Parámetros!$B$13,G1028,IF(H1028&lt;Parámetros!$B$14,H1028,IF(I1028&lt;Parámetros!$B$15,I1028,J1028)))</f>
        <v>57</v>
      </c>
      <c r="L1028" s="12"/>
      <c r="M1028" s="12"/>
      <c r="N1028" s="13" t="n">
        <f aca="false">IF(AND(ISNUMBER(M1028),M1028-Parámetros!$B$6&gt;=K1028),M1028-Parámetros!$B$6,K1028)</f>
        <v>57</v>
      </c>
      <c r="O1028" s="3" t="str">
        <f aca="false">IF(ISNUMBER(M1028),N1028/M1028-1,"")</f>
        <v/>
      </c>
      <c r="P1028" s="13" t="n">
        <f aca="false">VLOOKUP(N1028,Parámetros!$A$13:$C$16,3,TRUE())</f>
        <v>25</v>
      </c>
      <c r="Q1028" s="13" t="n">
        <f aca="false">IF(N1028&gt;=Parámetros!$B$7,Parámetros!$B$8,0)</f>
        <v>0</v>
      </c>
      <c r="R1028" s="13" t="n">
        <f aca="false">N1028*(1-F1028)-P1028-Q1028</f>
        <v>24.02</v>
      </c>
      <c r="S1028" s="13" t="n">
        <f aca="false">R1028-E1028</f>
        <v>0.119999999999997</v>
      </c>
    </row>
    <row r="1029" customFormat="false" ht="15" hidden="false" customHeight="false" outlineLevel="0" collapsed="false">
      <c r="A1029" s="8" t="s">
        <v>10644</v>
      </c>
      <c r="B1029" s="10" t="str">
        <f aca="false">'Layout Mercado Libre'!C1029</f>
        <v>Shampoo Palmolive Optims 2 en 1 Extra Intensivo 200 ml</v>
      </c>
      <c r="C1029" s="10" t="str">
        <f aca="false">IFERROR(LEFT('Layout Mercado Libre'!E1029,FIND(" &gt; ",'Layout Mercado Libre'!E1029)-1),"")</f>
        <v>Belleza y Cuidado Personal</v>
      </c>
      <c r="D1029" s="12" t="n">
        <v>24.37</v>
      </c>
      <c r="E1029" s="13" t="n">
        <f aca="false">D1029+Parámetros!$B$5</f>
        <v>28.37</v>
      </c>
      <c r="F1029" s="3" t="n">
        <f aca="false">IF(C1029="",Parámetros!$B$9,IFERROR(VLOOKUP(C1029,Parámetros!$A$20:$B$23,2,FALSE()),Parámetros!$B$9))</f>
        <v>0.14</v>
      </c>
      <c r="G1029" s="13" t="n">
        <f aca="false">ROUNDUP((E1029+Parámetros!$C$13)/(1-F1029),0)</f>
        <v>63</v>
      </c>
      <c r="H1029" s="13" t="n">
        <f aca="false">ROUNDUP((E1029+Parámetros!$C$14)/(1-F1029),0)</f>
        <v>68</v>
      </c>
      <c r="I1029" s="13" t="n">
        <f aca="false">ROUNDUP((E1029+Parámetros!$C$15)/(1-F1029),0)</f>
        <v>77</v>
      </c>
      <c r="J1029" s="13" t="n">
        <f aca="false">MAX(ROUNDUP((E1029+Parámetros!$B$8)/(1-F1029),0),Parámetros!$B$7)</f>
        <v>299</v>
      </c>
      <c r="K1029" s="13" t="n">
        <f aca="false">IF(G1029&lt;Parámetros!$B$13,G1029,IF(H1029&lt;Parámetros!$B$14,H1029,IF(I1029&lt;Parámetros!$B$15,I1029,J1029)))</f>
        <v>63</v>
      </c>
      <c r="L1029" s="12"/>
      <c r="M1029" s="12"/>
      <c r="N1029" s="13" t="n">
        <f aca="false">IF(AND(ISNUMBER(M1029),M1029-Parámetros!$B$6&gt;=K1029),M1029-Parámetros!$B$6,K1029)</f>
        <v>63</v>
      </c>
      <c r="O1029" s="3" t="str">
        <f aca="false">IF(ISNUMBER(M1029),N1029/M1029-1,"")</f>
        <v/>
      </c>
      <c r="P1029" s="13" t="n">
        <f aca="false">VLOOKUP(N1029,Parámetros!$A$13:$C$16,3,TRUE())</f>
        <v>25</v>
      </c>
      <c r="Q1029" s="13" t="n">
        <f aca="false">IF(N1029&gt;=Parámetros!$B$7,Parámetros!$B$8,0)</f>
        <v>0</v>
      </c>
      <c r="R1029" s="13" t="n">
        <f aca="false">N1029*(1-F1029)-P1029-Q1029</f>
        <v>29.18</v>
      </c>
      <c r="S1029" s="13" t="n">
        <f aca="false">R1029-E1029</f>
        <v>0.809999999999999</v>
      </c>
    </row>
    <row r="1030" customFormat="false" ht="15" hidden="false" customHeight="false" outlineLevel="0" collapsed="false">
      <c r="A1030" s="8" t="s">
        <v>10652</v>
      </c>
      <c r="B1030" s="10" t="str">
        <f aca="false">'Layout Mercado Libre'!C1030</f>
        <v>Broncolin Bicoestol Sabor Cereza 16 Pastillas</v>
      </c>
      <c r="C1030" s="10" t="str">
        <f aca="false">IFERROR(LEFT('Layout Mercado Libre'!E1030,FIND(" &gt; ",'Layout Mercado Libre'!E1030)-1),"")</f>
        <v>Salud y Equipamiento Médico</v>
      </c>
      <c r="D1030" s="12" t="n">
        <v>26.21</v>
      </c>
      <c r="E1030" s="13" t="n">
        <f aca="false">D1030+Parámetros!$B$5</f>
        <v>30.21</v>
      </c>
      <c r="F1030" s="3" t="n">
        <f aca="false">IF(C1030="",Parámetros!$B$9,IFERROR(VLOOKUP(C1030,Parámetros!$A$20:$B$23,2,FALSE()),Parámetros!$B$9))</f>
        <v>0.14</v>
      </c>
      <c r="G1030" s="13" t="n">
        <f aca="false">ROUNDUP((E1030+Parámetros!$C$13)/(1-F1030),0)</f>
        <v>65</v>
      </c>
      <c r="H1030" s="13" t="n">
        <f aca="false">ROUNDUP((E1030+Parámetros!$C$14)/(1-F1030),0)</f>
        <v>71</v>
      </c>
      <c r="I1030" s="13" t="n">
        <f aca="false">ROUNDUP((E1030+Parámetros!$C$15)/(1-F1030),0)</f>
        <v>79</v>
      </c>
      <c r="J1030" s="13" t="n">
        <f aca="false">MAX(ROUNDUP((E1030+Parámetros!$B$8)/(1-F1030),0),Parámetros!$B$7)</f>
        <v>299</v>
      </c>
      <c r="K1030" s="13" t="n">
        <f aca="false">IF(G1030&lt;Parámetros!$B$13,G1030,IF(H1030&lt;Parámetros!$B$14,H1030,IF(I1030&lt;Parámetros!$B$15,I1030,J1030)))</f>
        <v>65</v>
      </c>
      <c r="L1030" s="12"/>
      <c r="M1030" s="12"/>
      <c r="N1030" s="13" t="n">
        <f aca="false">IF(AND(ISNUMBER(M1030),M1030-Parámetros!$B$6&gt;=K1030),M1030-Parámetros!$B$6,K1030)</f>
        <v>65</v>
      </c>
      <c r="O1030" s="3" t="str">
        <f aca="false">IF(ISNUMBER(M1030),N1030/M1030-1,"")</f>
        <v/>
      </c>
      <c r="P1030" s="13" t="n">
        <f aca="false">VLOOKUP(N1030,Parámetros!$A$13:$C$16,3,TRUE())</f>
        <v>25</v>
      </c>
      <c r="Q1030" s="13" t="n">
        <f aca="false">IF(N1030&gt;=Parámetros!$B$7,Parámetros!$B$8,0)</f>
        <v>0</v>
      </c>
      <c r="R1030" s="13" t="n">
        <f aca="false">N1030*(1-F1030)-P1030-Q1030</f>
        <v>30.9</v>
      </c>
      <c r="S1030" s="13" t="n">
        <f aca="false">R1030-E1030</f>
        <v>0.689999999999998</v>
      </c>
    </row>
    <row r="1031" customFormat="false" ht="15" hidden="false" customHeight="false" outlineLevel="0" collapsed="false">
      <c r="A1031" s="8" t="s">
        <v>10660</v>
      </c>
      <c r="B1031" s="10" t="str">
        <f aca="false">'Layout Mercado Libre'!C1031</f>
        <v>Broncolin Bicoestol Sabor Limón 16 Pastillas</v>
      </c>
      <c r="C1031" s="10" t="str">
        <f aca="false">IFERROR(LEFT('Layout Mercado Libre'!E1031,FIND(" &gt; ",'Layout Mercado Libre'!E1031)-1),"")</f>
        <v>Salud y Equipamiento Médico</v>
      </c>
      <c r="D1031" s="12" t="n">
        <v>26.21</v>
      </c>
      <c r="E1031" s="13" t="n">
        <f aca="false">D1031+Parámetros!$B$5</f>
        <v>30.21</v>
      </c>
      <c r="F1031" s="3" t="n">
        <f aca="false">IF(C1031="",Parámetros!$B$9,IFERROR(VLOOKUP(C1031,Parámetros!$A$20:$B$23,2,FALSE()),Parámetros!$B$9))</f>
        <v>0.14</v>
      </c>
      <c r="G1031" s="13" t="n">
        <f aca="false">ROUNDUP((E1031+Parámetros!$C$13)/(1-F1031),0)</f>
        <v>65</v>
      </c>
      <c r="H1031" s="13" t="n">
        <f aca="false">ROUNDUP((E1031+Parámetros!$C$14)/(1-F1031),0)</f>
        <v>71</v>
      </c>
      <c r="I1031" s="13" t="n">
        <f aca="false">ROUNDUP((E1031+Parámetros!$C$15)/(1-F1031),0)</f>
        <v>79</v>
      </c>
      <c r="J1031" s="13" t="n">
        <f aca="false">MAX(ROUNDUP((E1031+Parámetros!$B$8)/(1-F1031),0),Parámetros!$B$7)</f>
        <v>299</v>
      </c>
      <c r="K1031" s="13" t="n">
        <f aca="false">IF(G1031&lt;Parámetros!$B$13,G1031,IF(H1031&lt;Parámetros!$B$14,H1031,IF(I1031&lt;Parámetros!$B$15,I1031,J1031)))</f>
        <v>65</v>
      </c>
      <c r="L1031" s="12"/>
      <c r="M1031" s="12"/>
      <c r="N1031" s="13" t="n">
        <f aca="false">IF(AND(ISNUMBER(M1031),M1031-Parámetros!$B$6&gt;=K1031),M1031-Parámetros!$B$6,K1031)</f>
        <v>65</v>
      </c>
      <c r="O1031" s="3" t="str">
        <f aca="false">IF(ISNUMBER(M1031),N1031/M1031-1,"")</f>
        <v/>
      </c>
      <c r="P1031" s="13" t="n">
        <f aca="false">VLOOKUP(N1031,Parámetros!$A$13:$C$16,3,TRUE())</f>
        <v>25</v>
      </c>
      <c r="Q1031" s="13" t="n">
        <f aca="false">IF(N1031&gt;=Parámetros!$B$7,Parámetros!$B$8,0)</f>
        <v>0</v>
      </c>
      <c r="R1031" s="13" t="n">
        <f aca="false">N1031*(1-F1031)-P1031-Q1031</f>
        <v>30.9</v>
      </c>
      <c r="S1031" s="13" t="n">
        <f aca="false">R1031-E1031</f>
        <v>0.689999999999998</v>
      </c>
    </row>
    <row r="1032" customFormat="false" ht="15" hidden="false" customHeight="false" outlineLevel="0" collapsed="false">
      <c r="A1032" s="8" t="s">
        <v>10665</v>
      </c>
      <c r="B1032" s="10" t="str">
        <f aca="false">'Layout Mercado Libre'!C1032</f>
        <v>Taza Entrenadora Evenflo Animal con Popote 11 oz</v>
      </c>
      <c r="C1032" s="10" t="str">
        <f aca="false">IFERROR(LEFT('Layout Mercado Libre'!E1032,FIND(" &gt; ",'Layout Mercado Libre'!E1032)-1),"")</f>
        <v>Bebés</v>
      </c>
      <c r="D1032" s="12" t="n">
        <v>56.11</v>
      </c>
      <c r="E1032" s="13" t="n">
        <f aca="false">D1032+Parámetros!$B$5</f>
        <v>60.11</v>
      </c>
      <c r="F1032" s="3" t="n">
        <f aca="false">IF(C1032="",Parámetros!$B$9,IFERROR(VLOOKUP(C1032,Parámetros!$A$20:$B$23,2,FALSE()),Parámetros!$B$9))</f>
        <v>0.15</v>
      </c>
      <c r="G1032" s="13" t="n">
        <f aca="false">ROUNDUP((E1032+Parámetros!$C$13)/(1-F1032),0)</f>
        <v>101</v>
      </c>
      <c r="H1032" s="13" t="n">
        <f aca="false">ROUNDUP((E1032+Parámetros!$C$14)/(1-F1032),0)</f>
        <v>107</v>
      </c>
      <c r="I1032" s="13" t="n">
        <f aca="false">ROUNDUP((E1032+Parámetros!$C$15)/(1-F1032),0)</f>
        <v>115</v>
      </c>
      <c r="J1032" s="13" t="n">
        <f aca="false">MAX(ROUNDUP((E1032+Parámetros!$B$8)/(1-F1032),0),Parámetros!$B$7)</f>
        <v>299</v>
      </c>
      <c r="K1032" s="13" t="n">
        <f aca="false">IF(G1032&lt;Parámetros!$B$13,G1032,IF(H1032&lt;Parámetros!$B$14,H1032,IF(I1032&lt;Parámetros!$B$15,I1032,J1032)))</f>
        <v>107</v>
      </c>
      <c r="L1032" s="12"/>
      <c r="M1032" s="12"/>
      <c r="N1032" s="13" t="n">
        <f aca="false">IF(AND(ISNUMBER(M1032),M1032-Parámetros!$B$6&gt;=K1032),M1032-Parámetros!$B$6,K1032)</f>
        <v>107</v>
      </c>
      <c r="O1032" s="3" t="str">
        <f aca="false">IF(ISNUMBER(M1032),N1032/M1032-1,"")</f>
        <v/>
      </c>
      <c r="P1032" s="13" t="n">
        <f aca="false">VLOOKUP(N1032,Parámetros!$A$13:$C$16,3,TRUE())</f>
        <v>30</v>
      </c>
      <c r="Q1032" s="13" t="n">
        <f aca="false">IF(N1032&gt;=Parámetros!$B$7,Parámetros!$B$8,0)</f>
        <v>0</v>
      </c>
      <c r="R1032" s="13" t="n">
        <f aca="false">N1032*(1-F1032)-P1032-Q1032</f>
        <v>60.95</v>
      </c>
      <c r="S1032" s="13" t="n">
        <f aca="false">R1032-E1032</f>
        <v>0.840000000000003</v>
      </c>
    </row>
    <row r="1033" customFormat="false" ht="15" hidden="false" customHeight="false" outlineLevel="0" collapsed="false">
      <c r="A1033" s="8" t="s">
        <v>10675</v>
      </c>
      <c r="B1033" s="10" t="str">
        <f aca="false">'Layout Mercado Libre'!C1033</f>
        <v>Janumet Sitagliptina/Metformina 50 mg/850 mg 28 Tabletas</v>
      </c>
      <c r="C1033" s="10" t="str">
        <f aca="false">IFERROR(LEFT('Layout Mercado Libre'!E1033,FIND(" &gt; ",'Layout Mercado Libre'!E1033)-1),"")</f>
        <v>Salud y Equipamiento Médico</v>
      </c>
      <c r="D1033" s="12" t="n">
        <v>448.28</v>
      </c>
      <c r="E1033" s="13" t="n">
        <f aca="false">D1033+Parámetros!$B$5</f>
        <v>452.28</v>
      </c>
      <c r="F1033" s="3" t="n">
        <f aca="false">IF(C1033="",Parámetros!$B$9,IFERROR(VLOOKUP(C1033,Parámetros!$A$20:$B$23,2,FALSE()),Parámetros!$B$9))</f>
        <v>0.14</v>
      </c>
      <c r="G1033" s="13" t="n">
        <f aca="false">ROUNDUP((E1033+Parámetros!$C$13)/(1-F1033),0)</f>
        <v>555</v>
      </c>
      <c r="H1033" s="13" t="n">
        <f aca="false">ROUNDUP((E1033+Parámetros!$C$14)/(1-F1033),0)</f>
        <v>561</v>
      </c>
      <c r="I1033" s="13" t="n">
        <f aca="false">ROUNDUP((E1033+Parámetros!$C$15)/(1-F1033),0)</f>
        <v>569</v>
      </c>
      <c r="J1033" s="13" t="n">
        <f aca="false">MAX(ROUNDUP((E1033+Parámetros!$B$8)/(1-F1033),0),Parámetros!$B$7)</f>
        <v>526</v>
      </c>
      <c r="K1033" s="13" t="n">
        <f aca="false">IF(G1033&lt;Parámetros!$B$13,G1033,IF(H1033&lt;Parámetros!$B$14,H1033,IF(I1033&lt;Parámetros!$B$15,I1033,J1033)))</f>
        <v>526</v>
      </c>
      <c r="L1033" s="12"/>
      <c r="M1033" s="12"/>
      <c r="N1033" s="13" t="n">
        <f aca="false">IF(AND(ISNUMBER(M1033),M1033-Parámetros!$B$6&gt;=K1033),M1033-Parámetros!$B$6,K1033)</f>
        <v>526</v>
      </c>
      <c r="O1033" s="3" t="str">
        <f aca="false">IF(ISNUMBER(M1033),N1033/M1033-1,"")</f>
        <v/>
      </c>
      <c r="P1033" s="13" t="n">
        <f aca="false">VLOOKUP(N1033,Parámetros!$A$13:$C$16,3,TRUE())</f>
        <v>0</v>
      </c>
      <c r="Q1033" s="13" t="n">
        <f aca="false">IF(N1033&gt;=Parámetros!$B$7,Parámetros!$B$8,0)</f>
        <v>0</v>
      </c>
      <c r="R1033" s="13" t="n">
        <f aca="false">N1033*(1-F1033)-P1033-Q1033</f>
        <v>452.36</v>
      </c>
      <c r="S1033" s="13" t="n">
        <f aca="false">R1033-E1033</f>
        <v>0.0800000000000409</v>
      </c>
    </row>
    <row r="1034" customFormat="false" ht="15" hidden="false" customHeight="false" outlineLevel="0" collapsed="false">
      <c r="A1034" s="8" t="s">
        <v>10684</v>
      </c>
      <c r="B1034" s="10" t="str">
        <f aca="false">'Layout Mercado Libre'!C1034</f>
        <v>Jarabe Ajolotius Ajolomiel con Propóleo 250 ml</v>
      </c>
      <c r="C1034" s="10" t="str">
        <f aca="false">IFERROR(LEFT('Layout Mercado Libre'!E1034,FIND(" &gt; ",'Layout Mercado Libre'!E1034)-1),"")</f>
        <v>Salud y Equipamiento Médico</v>
      </c>
      <c r="D1034" s="12" t="n">
        <v>47.5</v>
      </c>
      <c r="E1034" s="13" t="n">
        <f aca="false">D1034+Parámetros!$B$5</f>
        <v>51.5</v>
      </c>
      <c r="F1034" s="3" t="n">
        <f aca="false">IF(C1034="",Parámetros!$B$9,IFERROR(VLOOKUP(C1034,Parámetros!$A$20:$B$23,2,FALSE()),Parámetros!$B$9))</f>
        <v>0.14</v>
      </c>
      <c r="G1034" s="13" t="n">
        <f aca="false">ROUNDUP((E1034+Parámetros!$C$13)/(1-F1034),0)</f>
        <v>89</v>
      </c>
      <c r="H1034" s="13" t="n">
        <f aca="false">ROUNDUP((E1034+Parámetros!$C$14)/(1-F1034),0)</f>
        <v>95</v>
      </c>
      <c r="I1034" s="13" t="n">
        <f aca="false">ROUNDUP((E1034+Parámetros!$C$15)/(1-F1034),0)</f>
        <v>103</v>
      </c>
      <c r="J1034" s="13" t="n">
        <f aca="false">MAX(ROUNDUP((E1034+Parámetros!$B$8)/(1-F1034),0),Parámetros!$B$7)</f>
        <v>299</v>
      </c>
      <c r="K1034" s="13" t="n">
        <f aca="false">IF(G1034&lt;Parámetros!$B$13,G1034,IF(H1034&lt;Parámetros!$B$14,H1034,IF(I1034&lt;Parámetros!$B$15,I1034,J1034)))</f>
        <v>89</v>
      </c>
      <c r="L1034" s="12"/>
      <c r="M1034" s="12"/>
      <c r="N1034" s="13" t="n">
        <f aca="false">IF(AND(ISNUMBER(M1034),M1034-Parámetros!$B$6&gt;=K1034),M1034-Parámetros!$B$6,K1034)</f>
        <v>89</v>
      </c>
      <c r="O1034" s="3" t="str">
        <f aca="false">IF(ISNUMBER(M1034),N1034/M1034-1,"")</f>
        <v/>
      </c>
      <c r="P1034" s="13" t="n">
        <f aca="false">VLOOKUP(N1034,Parámetros!$A$13:$C$16,3,TRUE())</f>
        <v>25</v>
      </c>
      <c r="Q1034" s="13" t="n">
        <f aca="false">IF(N1034&gt;=Parámetros!$B$7,Parámetros!$B$8,0)</f>
        <v>0</v>
      </c>
      <c r="R1034" s="13" t="n">
        <f aca="false">N1034*(1-F1034)-P1034-Q1034</f>
        <v>51.54</v>
      </c>
      <c r="S1034" s="13" t="n">
        <f aca="false">R1034-E1034</f>
        <v>0.039999999999992</v>
      </c>
    </row>
    <row r="1035" customFormat="false" ht="15" hidden="false" customHeight="false" outlineLevel="0" collapsed="false">
      <c r="A1035" s="8" t="s">
        <v>10696</v>
      </c>
      <c r="B1035" s="10" t="str">
        <f aca="false">'Layout Mercado Libre'!C1035</f>
        <v>Charyn Azitromicina 500 mg 3 Tabletas</v>
      </c>
      <c r="C1035" s="10" t="str">
        <f aca="false">IFERROR(LEFT('Layout Mercado Libre'!E1035,FIND(" &gt; ",'Layout Mercado Libre'!E1035)-1),"")</f>
        <v>Salud y Equipamiento Médico</v>
      </c>
      <c r="D1035" s="12" t="n">
        <v>22.99</v>
      </c>
      <c r="E1035" s="13" t="n">
        <f aca="false">D1035+Parámetros!$B$5</f>
        <v>26.99</v>
      </c>
      <c r="F1035" s="3" t="n">
        <f aca="false">IF(C1035="",Parámetros!$B$9,IFERROR(VLOOKUP(C1035,Parámetros!$A$20:$B$23,2,FALSE()),Parámetros!$B$9))</f>
        <v>0.14</v>
      </c>
      <c r="G1035" s="13" t="n">
        <f aca="false">ROUNDUP((E1035+Parámetros!$C$13)/(1-F1035),0)</f>
        <v>61</v>
      </c>
      <c r="H1035" s="13" t="n">
        <f aca="false">ROUNDUP((E1035+Parámetros!$C$14)/(1-F1035),0)</f>
        <v>67</v>
      </c>
      <c r="I1035" s="13" t="n">
        <f aca="false">ROUNDUP((E1035+Parámetros!$C$15)/(1-F1035),0)</f>
        <v>75</v>
      </c>
      <c r="J1035" s="13" t="n">
        <f aca="false">MAX(ROUNDUP((E1035+Parámetros!$B$8)/(1-F1035),0),Parámetros!$B$7)</f>
        <v>299</v>
      </c>
      <c r="K1035" s="13" t="n">
        <f aca="false">IF(G1035&lt;Parámetros!$B$13,G1035,IF(H1035&lt;Parámetros!$B$14,H1035,IF(I1035&lt;Parámetros!$B$15,I1035,J1035)))</f>
        <v>61</v>
      </c>
      <c r="L1035" s="12"/>
      <c r="M1035" s="12"/>
      <c r="N1035" s="13" t="n">
        <f aca="false">IF(AND(ISNUMBER(M1035),M1035-Parámetros!$B$6&gt;=K1035),M1035-Parámetros!$B$6,K1035)</f>
        <v>61</v>
      </c>
      <c r="O1035" s="3" t="str">
        <f aca="false">IF(ISNUMBER(M1035),N1035/M1035-1,"")</f>
        <v/>
      </c>
      <c r="P1035" s="13" t="n">
        <f aca="false">VLOOKUP(N1035,Parámetros!$A$13:$C$16,3,TRUE())</f>
        <v>25</v>
      </c>
      <c r="Q1035" s="13" t="n">
        <f aca="false">IF(N1035&gt;=Parámetros!$B$7,Parámetros!$B$8,0)</f>
        <v>0</v>
      </c>
      <c r="R1035" s="13" t="n">
        <f aca="false">N1035*(1-F1035)-P1035-Q1035</f>
        <v>27.46</v>
      </c>
      <c r="S1035" s="13" t="n">
        <f aca="false">R1035-E1035</f>
        <v>0.470000000000002</v>
      </c>
    </row>
    <row r="1036" customFormat="false" ht="15" hidden="false" customHeight="false" outlineLevel="0" collapsed="false">
      <c r="A1036" s="8" t="s">
        <v>10704</v>
      </c>
      <c r="B1036" s="10" t="str">
        <f aca="false">'Layout Mercado Libre'!C1036</f>
        <v>Desodorante Axe Young en Aerosol 150 ml</v>
      </c>
      <c r="C1036" s="10" t="str">
        <f aca="false">IFERROR(LEFT('Layout Mercado Libre'!E1036,FIND(" &gt; ",'Layout Mercado Libre'!E1036)-1),"")</f>
        <v>Belleza y Cuidado Personal</v>
      </c>
      <c r="D1036" s="12" t="n">
        <v>39.51</v>
      </c>
      <c r="E1036" s="13" t="n">
        <f aca="false">D1036+Parámetros!$B$5</f>
        <v>43.51</v>
      </c>
      <c r="F1036" s="3" t="n">
        <f aca="false">IF(C1036="",Parámetros!$B$9,IFERROR(VLOOKUP(C1036,Parámetros!$A$20:$B$23,2,FALSE()),Parámetros!$B$9))</f>
        <v>0.14</v>
      </c>
      <c r="G1036" s="13" t="n">
        <f aca="false">ROUNDUP((E1036+Parámetros!$C$13)/(1-F1036),0)</f>
        <v>80</v>
      </c>
      <c r="H1036" s="13" t="n">
        <f aca="false">ROUNDUP((E1036+Parámetros!$C$14)/(1-F1036),0)</f>
        <v>86</v>
      </c>
      <c r="I1036" s="13" t="n">
        <f aca="false">ROUNDUP((E1036+Parámetros!$C$15)/(1-F1036),0)</f>
        <v>94</v>
      </c>
      <c r="J1036" s="13" t="n">
        <f aca="false">MAX(ROUNDUP((E1036+Parámetros!$B$8)/(1-F1036),0),Parámetros!$B$7)</f>
        <v>299</v>
      </c>
      <c r="K1036" s="13" t="n">
        <f aca="false">IF(G1036&lt;Parámetros!$B$13,G1036,IF(H1036&lt;Parámetros!$B$14,H1036,IF(I1036&lt;Parámetros!$B$15,I1036,J1036)))</f>
        <v>80</v>
      </c>
      <c r="L1036" s="12"/>
      <c r="M1036" s="12"/>
      <c r="N1036" s="13" t="n">
        <f aca="false">IF(AND(ISNUMBER(M1036),M1036-Parámetros!$B$6&gt;=K1036),M1036-Parámetros!$B$6,K1036)</f>
        <v>80</v>
      </c>
      <c r="O1036" s="3" t="str">
        <f aca="false">IF(ISNUMBER(M1036),N1036/M1036-1,"")</f>
        <v/>
      </c>
      <c r="P1036" s="13" t="n">
        <f aca="false">VLOOKUP(N1036,Parámetros!$A$13:$C$16,3,TRUE())</f>
        <v>25</v>
      </c>
      <c r="Q1036" s="13" t="n">
        <f aca="false">IF(N1036&gt;=Parámetros!$B$7,Parámetros!$B$8,0)</f>
        <v>0</v>
      </c>
      <c r="R1036" s="13" t="n">
        <f aca="false">N1036*(1-F1036)-P1036-Q1036</f>
        <v>43.8</v>
      </c>
      <c r="S1036" s="13" t="n">
        <f aca="false">R1036-E1036</f>
        <v>0.289999999999999</v>
      </c>
    </row>
    <row r="1037" customFormat="false" ht="15" hidden="false" customHeight="false" outlineLevel="0" collapsed="false">
      <c r="A1037" s="8" t="s">
        <v>10712</v>
      </c>
      <c r="B1037" s="10" t="str">
        <f aca="false">'Layout Mercado Libre'!C1037</f>
        <v>Shampoo Mennen Lavanda y Avena Hidratación 700 ml</v>
      </c>
      <c r="C1037" s="10" t="str">
        <f aca="false">IFERROR(LEFT('Layout Mercado Libre'!E1037,FIND(" &gt; ",'Layout Mercado Libre'!E1037)-1),"")</f>
        <v>Belleza y Cuidado Personal</v>
      </c>
      <c r="D1037" s="12" t="n">
        <v>62.74</v>
      </c>
      <c r="E1037" s="13" t="n">
        <f aca="false">D1037+Parámetros!$B$5</f>
        <v>66.74</v>
      </c>
      <c r="F1037" s="3" t="n">
        <f aca="false">IF(C1037="",Parámetros!$B$9,IFERROR(VLOOKUP(C1037,Parámetros!$A$20:$B$23,2,FALSE()),Parámetros!$B$9))</f>
        <v>0.14</v>
      </c>
      <c r="G1037" s="13" t="n">
        <f aca="false">ROUNDUP((E1037+Parámetros!$C$13)/(1-F1037),0)</f>
        <v>107</v>
      </c>
      <c r="H1037" s="13" t="n">
        <f aca="false">ROUNDUP((E1037+Parámetros!$C$14)/(1-F1037),0)</f>
        <v>113</v>
      </c>
      <c r="I1037" s="13" t="n">
        <f aca="false">ROUNDUP((E1037+Parámetros!$C$15)/(1-F1037),0)</f>
        <v>121</v>
      </c>
      <c r="J1037" s="13" t="n">
        <f aca="false">MAX(ROUNDUP((E1037+Parámetros!$B$8)/(1-F1037),0),Parámetros!$B$7)</f>
        <v>299</v>
      </c>
      <c r="K1037" s="13" t="n">
        <f aca="false">IF(G1037&lt;Parámetros!$B$13,G1037,IF(H1037&lt;Parámetros!$B$14,H1037,IF(I1037&lt;Parámetros!$B$15,I1037,J1037)))</f>
        <v>113</v>
      </c>
      <c r="L1037" s="12"/>
      <c r="M1037" s="12"/>
      <c r="N1037" s="13" t="n">
        <f aca="false">IF(AND(ISNUMBER(M1037),M1037-Parámetros!$B$6&gt;=K1037),M1037-Parámetros!$B$6,K1037)</f>
        <v>113</v>
      </c>
      <c r="O1037" s="3" t="str">
        <f aca="false">IF(ISNUMBER(M1037),N1037/M1037-1,"")</f>
        <v/>
      </c>
      <c r="P1037" s="13" t="n">
        <f aca="false">VLOOKUP(N1037,Parámetros!$A$13:$C$16,3,TRUE())</f>
        <v>30</v>
      </c>
      <c r="Q1037" s="13" t="n">
        <f aca="false">IF(N1037&gt;=Parámetros!$B$7,Parámetros!$B$8,0)</f>
        <v>0</v>
      </c>
      <c r="R1037" s="13" t="n">
        <f aca="false">N1037*(1-F1037)-P1037-Q1037</f>
        <v>67.18</v>
      </c>
      <c r="S1037" s="13" t="n">
        <f aca="false">R1037-E1037</f>
        <v>0.439999999999984</v>
      </c>
    </row>
    <row r="1038" customFormat="false" ht="15" hidden="false" customHeight="false" outlineLevel="0" collapsed="false">
      <c r="A1038" s="8" t="s">
        <v>10721</v>
      </c>
      <c r="B1038" s="10" t="str">
        <f aca="false">'Layout Mercado Libre'!C1038</f>
        <v>Ki-Cab Tegoprazán 50 mg 10 Tabletas</v>
      </c>
      <c r="C1038" s="10" t="str">
        <f aca="false">IFERROR(LEFT('Layout Mercado Libre'!E1038,FIND(" &gt; ",'Layout Mercado Libre'!E1038)-1),"")</f>
        <v>Salud y Equipamiento Médico</v>
      </c>
      <c r="D1038" s="12" t="n">
        <v>729.64</v>
      </c>
      <c r="E1038" s="13" t="n">
        <f aca="false">D1038+Parámetros!$B$5</f>
        <v>733.64</v>
      </c>
      <c r="F1038" s="3" t="n">
        <f aca="false">IF(C1038="",Parámetros!$B$9,IFERROR(VLOOKUP(C1038,Parámetros!$A$20:$B$23,2,FALSE()),Parámetros!$B$9))</f>
        <v>0.14</v>
      </c>
      <c r="G1038" s="13" t="n">
        <f aca="false">ROUNDUP((E1038+Parámetros!$C$13)/(1-F1038),0)</f>
        <v>883</v>
      </c>
      <c r="H1038" s="13" t="n">
        <f aca="false">ROUNDUP((E1038+Parámetros!$C$14)/(1-F1038),0)</f>
        <v>888</v>
      </c>
      <c r="I1038" s="13" t="n">
        <f aca="false">ROUNDUP((E1038+Parámetros!$C$15)/(1-F1038),0)</f>
        <v>897</v>
      </c>
      <c r="J1038" s="13" t="n">
        <f aca="false">MAX(ROUNDUP((E1038+Parámetros!$B$8)/(1-F1038),0),Parámetros!$B$7)</f>
        <v>854</v>
      </c>
      <c r="K1038" s="13" t="n">
        <f aca="false">IF(G1038&lt;Parámetros!$B$13,G1038,IF(H1038&lt;Parámetros!$B$14,H1038,IF(I1038&lt;Parámetros!$B$15,I1038,J1038)))</f>
        <v>854</v>
      </c>
      <c r="L1038" s="12"/>
      <c r="M1038" s="12"/>
      <c r="N1038" s="13" t="n">
        <f aca="false">IF(AND(ISNUMBER(M1038),M1038-Parámetros!$B$6&gt;=K1038),M1038-Parámetros!$B$6,K1038)</f>
        <v>854</v>
      </c>
      <c r="O1038" s="3" t="str">
        <f aca="false">IF(ISNUMBER(M1038),N1038/M1038-1,"")</f>
        <v/>
      </c>
      <c r="P1038" s="13" t="n">
        <f aca="false">VLOOKUP(N1038,Parámetros!$A$13:$C$16,3,TRUE())</f>
        <v>0</v>
      </c>
      <c r="Q1038" s="13" t="n">
        <f aca="false">IF(N1038&gt;=Parámetros!$B$7,Parámetros!$B$8,0)</f>
        <v>0</v>
      </c>
      <c r="R1038" s="13" t="n">
        <f aca="false">N1038*(1-F1038)-P1038-Q1038</f>
        <v>734.44</v>
      </c>
      <c r="S1038" s="13" t="n">
        <f aca="false">R1038-E1038</f>
        <v>0.799999999999955</v>
      </c>
    </row>
    <row r="1039" customFormat="false" ht="15" hidden="false" customHeight="false" outlineLevel="0" collapsed="false">
      <c r="A1039" s="8" t="s">
        <v>10730</v>
      </c>
      <c r="B1039" s="10" t="str">
        <f aca="false">'Layout Mercado Libre'!C1039</f>
        <v>Sensibit XP Loratadina Ambroxol 5 mg/30 mg 20 Tabletas</v>
      </c>
      <c r="C1039" s="10" t="str">
        <f aca="false">IFERROR(LEFT('Layout Mercado Libre'!E1039,FIND(" &gt; ",'Layout Mercado Libre'!E1039)-1),"")</f>
        <v>Salud y Equipamiento Médico</v>
      </c>
      <c r="D1039" s="12" t="n">
        <v>214.92</v>
      </c>
      <c r="E1039" s="13" t="n">
        <f aca="false">D1039+Parámetros!$B$5</f>
        <v>218.92</v>
      </c>
      <c r="F1039" s="3" t="n">
        <f aca="false">IF(C1039="",Parámetros!$B$9,IFERROR(VLOOKUP(C1039,Parámetros!$A$20:$B$23,2,FALSE()),Parámetros!$B$9))</f>
        <v>0.14</v>
      </c>
      <c r="G1039" s="13" t="n">
        <f aca="false">ROUNDUP((E1039+Parámetros!$C$13)/(1-F1039),0)</f>
        <v>284</v>
      </c>
      <c r="H1039" s="13" t="n">
        <f aca="false">ROUNDUP((E1039+Parámetros!$C$14)/(1-F1039),0)</f>
        <v>290</v>
      </c>
      <c r="I1039" s="13" t="n">
        <f aca="false">ROUNDUP((E1039+Parámetros!$C$15)/(1-F1039),0)</f>
        <v>298</v>
      </c>
      <c r="J1039" s="13" t="n">
        <f aca="false">MAX(ROUNDUP((E1039+Parámetros!$B$8)/(1-F1039),0),Parámetros!$B$7)</f>
        <v>299</v>
      </c>
      <c r="K1039" s="13" t="n">
        <f aca="false">IF(G1039&lt;Parámetros!$B$13,G1039,IF(H1039&lt;Parámetros!$B$14,H1039,IF(I1039&lt;Parámetros!$B$15,I1039,J1039)))</f>
        <v>298</v>
      </c>
      <c r="L1039" s="12"/>
      <c r="M1039" s="12"/>
      <c r="N1039" s="13" t="n">
        <f aca="false">IF(AND(ISNUMBER(M1039),M1039-Parámetros!$B$6&gt;=K1039),M1039-Parámetros!$B$6,K1039)</f>
        <v>298</v>
      </c>
      <c r="O1039" s="3" t="str">
        <f aca="false">IF(ISNUMBER(M1039),N1039/M1039-1,"")</f>
        <v/>
      </c>
      <c r="P1039" s="13" t="n">
        <f aca="false">VLOOKUP(N1039,Parámetros!$A$13:$C$16,3,TRUE())</f>
        <v>37</v>
      </c>
      <c r="Q1039" s="13" t="n">
        <f aca="false">IF(N1039&gt;=Parámetros!$B$7,Parámetros!$B$8,0)</f>
        <v>0</v>
      </c>
      <c r="R1039" s="13" t="n">
        <f aca="false">N1039*(1-F1039)-P1039-Q1039</f>
        <v>219.28</v>
      </c>
      <c r="S1039" s="13" t="n">
        <f aca="false">R1039-E1039</f>
        <v>0.359999999999985</v>
      </c>
    </row>
    <row r="1040" customFormat="false" ht="15" hidden="false" customHeight="false" outlineLevel="0" collapsed="false">
      <c r="A1040" s="8" t="s">
        <v>10739</v>
      </c>
      <c r="B1040" s="10" t="str">
        <f aca="false">'Layout Mercado Libre'!C1040</f>
        <v>Flagenase 400 Pediátrico Suspensión 120 ml</v>
      </c>
      <c r="C1040" s="10" t="str">
        <f aca="false">IFERROR(LEFT('Layout Mercado Libre'!E1040,FIND(" &gt; ",'Layout Mercado Libre'!E1040)-1),"")</f>
        <v>Salud y Equipamiento Médico</v>
      </c>
      <c r="D1040" s="12" t="n">
        <v>166.32</v>
      </c>
      <c r="E1040" s="13" t="n">
        <f aca="false">D1040+Parámetros!$B$5</f>
        <v>170.32</v>
      </c>
      <c r="F1040" s="3" t="n">
        <f aca="false">IF(C1040="",Parámetros!$B$9,IFERROR(VLOOKUP(C1040,Parámetros!$A$20:$B$23,2,FALSE()),Parámetros!$B$9))</f>
        <v>0.14</v>
      </c>
      <c r="G1040" s="13" t="n">
        <f aca="false">ROUNDUP((E1040+Parámetros!$C$13)/(1-F1040),0)</f>
        <v>228</v>
      </c>
      <c r="H1040" s="13" t="n">
        <f aca="false">ROUNDUP((E1040+Parámetros!$C$14)/(1-F1040),0)</f>
        <v>233</v>
      </c>
      <c r="I1040" s="13" t="n">
        <f aca="false">ROUNDUP((E1040+Parámetros!$C$15)/(1-F1040),0)</f>
        <v>242</v>
      </c>
      <c r="J1040" s="13" t="n">
        <f aca="false">MAX(ROUNDUP((E1040+Parámetros!$B$8)/(1-F1040),0),Parámetros!$B$7)</f>
        <v>299</v>
      </c>
      <c r="K1040" s="13" t="n">
        <f aca="false">IF(G1040&lt;Parámetros!$B$13,G1040,IF(H1040&lt;Parámetros!$B$14,H1040,IF(I1040&lt;Parámetros!$B$15,I1040,J1040)))</f>
        <v>242</v>
      </c>
      <c r="L1040" s="12"/>
      <c r="M1040" s="12"/>
      <c r="N1040" s="13" t="n">
        <f aca="false">IF(AND(ISNUMBER(M1040),M1040-Parámetros!$B$6&gt;=K1040),M1040-Parámetros!$B$6,K1040)</f>
        <v>242</v>
      </c>
      <c r="O1040" s="3" t="str">
        <f aca="false">IF(ISNUMBER(M1040),N1040/M1040-1,"")</f>
        <v/>
      </c>
      <c r="P1040" s="13" t="n">
        <f aca="false">VLOOKUP(N1040,Parámetros!$A$13:$C$16,3,TRUE())</f>
        <v>37</v>
      </c>
      <c r="Q1040" s="13" t="n">
        <f aca="false">IF(N1040&gt;=Parámetros!$B$7,Parámetros!$B$8,0)</f>
        <v>0</v>
      </c>
      <c r="R1040" s="13" t="n">
        <f aca="false">N1040*(1-F1040)-P1040-Q1040</f>
        <v>171.12</v>
      </c>
      <c r="S1040" s="13" t="n">
        <f aca="false">R1040-E1040</f>
        <v>0.800000000000011</v>
      </c>
    </row>
    <row r="1041" customFormat="false" ht="15" hidden="false" customHeight="false" outlineLevel="0" collapsed="false">
      <c r="A1041" s="8" t="s">
        <v>10753</v>
      </c>
      <c r="B1041" s="10" t="str">
        <f aca="false">'Layout Mercado Libre'!C1041</f>
        <v>Enjuague Bucal Listerine Cuidado Total 500 ml</v>
      </c>
      <c r="C1041" s="10" t="str">
        <f aca="false">IFERROR(LEFT('Layout Mercado Libre'!E1041,FIND(" &gt; ",'Layout Mercado Libre'!E1041)-1),"")</f>
        <v>Belleza y Cuidado Personal</v>
      </c>
      <c r="D1041" s="12" t="n">
        <v>94.09</v>
      </c>
      <c r="E1041" s="13" t="n">
        <f aca="false">D1041+Parámetros!$B$5</f>
        <v>98.09</v>
      </c>
      <c r="F1041" s="3" t="n">
        <f aca="false">IF(C1041="",Parámetros!$B$9,IFERROR(VLOOKUP(C1041,Parámetros!$A$20:$B$23,2,FALSE()),Parámetros!$B$9))</f>
        <v>0.14</v>
      </c>
      <c r="G1041" s="13" t="n">
        <f aca="false">ROUNDUP((E1041+Parámetros!$C$13)/(1-F1041),0)</f>
        <v>144</v>
      </c>
      <c r="H1041" s="13" t="n">
        <f aca="false">ROUNDUP((E1041+Parámetros!$C$14)/(1-F1041),0)</f>
        <v>149</v>
      </c>
      <c r="I1041" s="13" t="n">
        <f aca="false">ROUNDUP((E1041+Parámetros!$C$15)/(1-F1041),0)</f>
        <v>158</v>
      </c>
      <c r="J1041" s="13" t="n">
        <f aca="false">MAX(ROUNDUP((E1041+Parámetros!$B$8)/(1-F1041),0),Parámetros!$B$7)</f>
        <v>299</v>
      </c>
      <c r="K1041" s="13" t="n">
        <f aca="false">IF(G1041&lt;Parámetros!$B$13,G1041,IF(H1041&lt;Parámetros!$B$14,H1041,IF(I1041&lt;Parámetros!$B$15,I1041,J1041)))</f>
        <v>158</v>
      </c>
      <c r="L1041" s="12"/>
      <c r="M1041" s="12"/>
      <c r="N1041" s="13" t="n">
        <f aca="false">IF(AND(ISNUMBER(M1041),M1041-Parámetros!$B$6&gt;=K1041),M1041-Parámetros!$B$6,K1041)</f>
        <v>158</v>
      </c>
      <c r="O1041" s="3" t="str">
        <f aca="false">IF(ISNUMBER(M1041),N1041/M1041-1,"")</f>
        <v/>
      </c>
      <c r="P1041" s="13" t="n">
        <f aca="false">VLOOKUP(N1041,Parámetros!$A$13:$C$16,3,TRUE())</f>
        <v>37</v>
      </c>
      <c r="Q1041" s="13" t="n">
        <f aca="false">IF(N1041&gt;=Parámetros!$B$7,Parámetros!$B$8,0)</f>
        <v>0</v>
      </c>
      <c r="R1041" s="13" t="n">
        <f aca="false">N1041*(1-F1041)-P1041-Q1041</f>
        <v>98.88</v>
      </c>
      <c r="S1041" s="13" t="n">
        <f aca="false">R1041-E1041</f>
        <v>0.789999999999992</v>
      </c>
    </row>
    <row r="1042" customFormat="false" ht="15" hidden="false" customHeight="false" outlineLevel="0" collapsed="false">
      <c r="A1042" s="8" t="s">
        <v>10760</v>
      </c>
      <c r="B1042" s="10" t="str">
        <f aca="false">'Layout Mercado Libre'!C1042</f>
        <v>Jabón Líquido Corporal Grisi Neutro Hipoalergénico 450 ml</v>
      </c>
      <c r="C1042" s="10" t="str">
        <f aca="false">IFERROR(LEFT('Layout Mercado Libre'!E1042,FIND(" &gt; ",'Layout Mercado Libre'!E1042)-1),"")</f>
        <v>Belleza y Cuidado Personal</v>
      </c>
      <c r="D1042" s="12" t="n">
        <v>46.33</v>
      </c>
      <c r="E1042" s="13" t="n">
        <f aca="false">D1042+Parámetros!$B$5</f>
        <v>50.33</v>
      </c>
      <c r="F1042" s="3" t="n">
        <f aca="false">IF(C1042="",Parámetros!$B$9,IFERROR(VLOOKUP(C1042,Parámetros!$A$20:$B$23,2,FALSE()),Parámetros!$B$9))</f>
        <v>0.14</v>
      </c>
      <c r="G1042" s="13" t="n">
        <f aca="false">ROUNDUP((E1042+Parámetros!$C$13)/(1-F1042),0)</f>
        <v>88</v>
      </c>
      <c r="H1042" s="13" t="n">
        <f aca="false">ROUNDUP((E1042+Parámetros!$C$14)/(1-F1042),0)</f>
        <v>94</v>
      </c>
      <c r="I1042" s="13" t="n">
        <f aca="false">ROUNDUP((E1042+Parámetros!$C$15)/(1-F1042),0)</f>
        <v>102</v>
      </c>
      <c r="J1042" s="13" t="n">
        <f aca="false">MAX(ROUNDUP((E1042+Parámetros!$B$8)/(1-F1042),0),Parámetros!$B$7)</f>
        <v>299</v>
      </c>
      <c r="K1042" s="13" t="n">
        <f aca="false">IF(G1042&lt;Parámetros!$B$13,G1042,IF(H1042&lt;Parámetros!$B$14,H1042,IF(I1042&lt;Parámetros!$B$15,I1042,J1042)))</f>
        <v>88</v>
      </c>
      <c r="L1042" s="12"/>
      <c r="M1042" s="12"/>
      <c r="N1042" s="13" t="n">
        <f aca="false">IF(AND(ISNUMBER(M1042),M1042-Parámetros!$B$6&gt;=K1042),M1042-Parámetros!$B$6,K1042)</f>
        <v>88</v>
      </c>
      <c r="O1042" s="3" t="str">
        <f aca="false">IF(ISNUMBER(M1042),N1042/M1042-1,"")</f>
        <v/>
      </c>
      <c r="P1042" s="13" t="n">
        <f aca="false">VLOOKUP(N1042,Parámetros!$A$13:$C$16,3,TRUE())</f>
        <v>25</v>
      </c>
      <c r="Q1042" s="13" t="n">
        <f aca="false">IF(N1042&gt;=Parámetros!$B$7,Parámetros!$B$8,0)</f>
        <v>0</v>
      </c>
      <c r="R1042" s="13" t="n">
        <f aca="false">N1042*(1-F1042)-P1042-Q1042</f>
        <v>50.68</v>
      </c>
      <c r="S1042" s="13" t="n">
        <f aca="false">R1042-E1042</f>
        <v>0.349999999999994</v>
      </c>
    </row>
    <row r="1043" customFormat="false" ht="15" hidden="false" customHeight="false" outlineLevel="0" collapsed="false">
      <c r="A1043" s="8" t="s">
        <v>10771</v>
      </c>
      <c r="B1043" s="10" t="str">
        <f aca="false">'Layout Mercado Libre'!C1043</f>
        <v>Espuma Modeladora Caprice Final Touch 200 g</v>
      </c>
      <c r="C1043" s="10" t="str">
        <f aca="false">IFERROR(LEFT('Layout Mercado Libre'!E1043,FIND(" &gt; ",'Layout Mercado Libre'!E1043)-1),"")</f>
        <v>Belleza y Cuidado Personal</v>
      </c>
      <c r="D1043" s="12" t="n">
        <v>46.93</v>
      </c>
      <c r="E1043" s="13" t="n">
        <f aca="false">D1043+Parámetros!$B$5</f>
        <v>50.93</v>
      </c>
      <c r="F1043" s="3" t="n">
        <f aca="false">IF(C1043="",Parámetros!$B$9,IFERROR(VLOOKUP(C1043,Parámetros!$A$20:$B$23,2,FALSE()),Parámetros!$B$9))</f>
        <v>0.14</v>
      </c>
      <c r="G1043" s="13" t="n">
        <f aca="false">ROUNDUP((E1043+Parámetros!$C$13)/(1-F1043),0)</f>
        <v>89</v>
      </c>
      <c r="H1043" s="13" t="n">
        <f aca="false">ROUNDUP((E1043+Parámetros!$C$14)/(1-F1043),0)</f>
        <v>95</v>
      </c>
      <c r="I1043" s="13" t="n">
        <f aca="false">ROUNDUP((E1043+Parámetros!$C$15)/(1-F1043),0)</f>
        <v>103</v>
      </c>
      <c r="J1043" s="13" t="n">
        <f aca="false">MAX(ROUNDUP((E1043+Parámetros!$B$8)/(1-F1043),0),Parámetros!$B$7)</f>
        <v>299</v>
      </c>
      <c r="K1043" s="13" t="n">
        <f aca="false">IF(G1043&lt;Parámetros!$B$13,G1043,IF(H1043&lt;Parámetros!$B$14,H1043,IF(I1043&lt;Parámetros!$B$15,I1043,J1043)))</f>
        <v>89</v>
      </c>
      <c r="L1043" s="12"/>
      <c r="M1043" s="12"/>
      <c r="N1043" s="13" t="n">
        <f aca="false">IF(AND(ISNUMBER(M1043),M1043-Parámetros!$B$6&gt;=K1043),M1043-Parámetros!$B$6,K1043)</f>
        <v>89</v>
      </c>
      <c r="O1043" s="3" t="str">
        <f aca="false">IF(ISNUMBER(M1043),N1043/M1043-1,"")</f>
        <v/>
      </c>
      <c r="P1043" s="13" t="n">
        <f aca="false">VLOOKUP(N1043,Parámetros!$A$13:$C$16,3,TRUE())</f>
        <v>25</v>
      </c>
      <c r="Q1043" s="13" t="n">
        <f aca="false">IF(N1043&gt;=Parámetros!$B$7,Parámetros!$B$8,0)</f>
        <v>0</v>
      </c>
      <c r="R1043" s="13" t="n">
        <f aca="false">N1043*(1-F1043)-P1043-Q1043</f>
        <v>51.54</v>
      </c>
      <c r="S1043" s="13" t="n">
        <f aca="false">R1043-E1043</f>
        <v>0.609999999999992</v>
      </c>
    </row>
    <row r="1044" customFormat="false" ht="15" hidden="false" customHeight="false" outlineLevel="0" collapsed="false">
      <c r="A1044" s="8" t="s">
        <v>10779</v>
      </c>
      <c r="B1044" s="10" t="str">
        <f aca="false">'Layout Mercado Libre'!C1044</f>
        <v>Madecassol C Metronidazol 300 mg/15 mg/6 mg 12 Óvulos</v>
      </c>
      <c r="C1044" s="10" t="str">
        <f aca="false">IFERROR(LEFT('Layout Mercado Libre'!E1044,FIND(" &gt; ",'Layout Mercado Libre'!E1044)-1),"")</f>
        <v>Salud y Equipamiento Médico</v>
      </c>
      <c r="D1044" s="12" t="n">
        <v>525.4</v>
      </c>
      <c r="E1044" s="13" t="n">
        <f aca="false">D1044+Parámetros!$B$5</f>
        <v>529.4</v>
      </c>
      <c r="F1044" s="3" t="n">
        <f aca="false">IF(C1044="",Parámetros!$B$9,IFERROR(VLOOKUP(C1044,Parámetros!$A$20:$B$23,2,FALSE()),Parámetros!$B$9))</f>
        <v>0.14</v>
      </c>
      <c r="G1044" s="13" t="n">
        <f aca="false">ROUNDUP((E1044+Parámetros!$C$13)/(1-F1044),0)</f>
        <v>645</v>
      </c>
      <c r="H1044" s="13" t="n">
        <f aca="false">ROUNDUP((E1044+Parámetros!$C$14)/(1-F1044),0)</f>
        <v>651</v>
      </c>
      <c r="I1044" s="13" t="n">
        <f aca="false">ROUNDUP((E1044+Parámetros!$C$15)/(1-F1044),0)</f>
        <v>659</v>
      </c>
      <c r="J1044" s="13" t="n">
        <f aca="false">MAX(ROUNDUP((E1044+Parámetros!$B$8)/(1-F1044),0),Parámetros!$B$7)</f>
        <v>616</v>
      </c>
      <c r="K1044" s="13" t="n">
        <f aca="false">IF(G1044&lt;Parámetros!$B$13,G1044,IF(H1044&lt;Parámetros!$B$14,H1044,IF(I1044&lt;Parámetros!$B$15,I1044,J1044)))</f>
        <v>616</v>
      </c>
      <c r="L1044" s="12"/>
      <c r="M1044" s="12"/>
      <c r="N1044" s="13" t="n">
        <f aca="false">IF(AND(ISNUMBER(M1044),M1044-Parámetros!$B$6&gt;=K1044),M1044-Parámetros!$B$6,K1044)</f>
        <v>616</v>
      </c>
      <c r="O1044" s="3" t="str">
        <f aca="false">IF(ISNUMBER(M1044),N1044/M1044-1,"")</f>
        <v/>
      </c>
      <c r="P1044" s="13" t="n">
        <f aca="false">VLOOKUP(N1044,Parámetros!$A$13:$C$16,3,TRUE())</f>
        <v>0</v>
      </c>
      <c r="Q1044" s="13" t="n">
        <f aca="false">IF(N1044&gt;=Parámetros!$B$7,Parámetros!$B$8,0)</f>
        <v>0</v>
      </c>
      <c r="R1044" s="13" t="n">
        <f aca="false">N1044*(1-F1044)-P1044-Q1044</f>
        <v>529.76</v>
      </c>
      <c r="S1044" s="13" t="n">
        <f aca="false">R1044-E1044</f>
        <v>0.360000000000014</v>
      </c>
    </row>
    <row r="1045" customFormat="false" ht="15" hidden="false" customHeight="false" outlineLevel="0" collapsed="false">
      <c r="A1045" s="8" t="s">
        <v>10789</v>
      </c>
      <c r="B1045" s="10" t="str">
        <f aca="false">'Layout Mercado Libre'!C1045</f>
        <v>Plaquenil Hidroxicloroquina 200 mg 20 Tabletas</v>
      </c>
      <c r="C1045" s="10" t="str">
        <f aca="false">IFERROR(LEFT('Layout Mercado Libre'!E1045,FIND(" &gt; ",'Layout Mercado Libre'!E1045)-1),"")</f>
        <v>Salud y Equipamiento Médico</v>
      </c>
      <c r="D1045" s="12" t="n">
        <v>695.69</v>
      </c>
      <c r="E1045" s="13" t="n">
        <f aca="false">D1045+Parámetros!$B$5</f>
        <v>699.69</v>
      </c>
      <c r="F1045" s="3" t="n">
        <f aca="false">IF(C1045="",Parámetros!$B$9,IFERROR(VLOOKUP(C1045,Parámetros!$A$20:$B$23,2,FALSE()),Parámetros!$B$9))</f>
        <v>0.14</v>
      </c>
      <c r="G1045" s="13" t="n">
        <f aca="false">ROUNDUP((E1045+Parámetros!$C$13)/(1-F1045),0)</f>
        <v>843</v>
      </c>
      <c r="H1045" s="13" t="n">
        <f aca="false">ROUNDUP((E1045+Parámetros!$C$14)/(1-F1045),0)</f>
        <v>849</v>
      </c>
      <c r="I1045" s="13" t="n">
        <f aca="false">ROUNDUP((E1045+Parámetros!$C$15)/(1-F1045),0)</f>
        <v>857</v>
      </c>
      <c r="J1045" s="13" t="n">
        <f aca="false">MAX(ROUNDUP((E1045+Parámetros!$B$8)/(1-F1045),0),Parámetros!$B$7)</f>
        <v>814</v>
      </c>
      <c r="K1045" s="13" t="n">
        <f aca="false">IF(G1045&lt;Parámetros!$B$13,G1045,IF(H1045&lt;Parámetros!$B$14,H1045,IF(I1045&lt;Parámetros!$B$15,I1045,J1045)))</f>
        <v>814</v>
      </c>
      <c r="L1045" s="12"/>
      <c r="M1045" s="12"/>
      <c r="N1045" s="13" t="n">
        <f aca="false">IF(AND(ISNUMBER(M1045),M1045-Parámetros!$B$6&gt;=K1045),M1045-Parámetros!$B$6,K1045)</f>
        <v>814</v>
      </c>
      <c r="O1045" s="3" t="str">
        <f aca="false">IF(ISNUMBER(M1045),N1045/M1045-1,"")</f>
        <v/>
      </c>
      <c r="P1045" s="13" t="n">
        <f aca="false">VLOOKUP(N1045,Parámetros!$A$13:$C$16,3,TRUE())</f>
        <v>0</v>
      </c>
      <c r="Q1045" s="13" t="n">
        <f aca="false">IF(N1045&gt;=Parámetros!$B$7,Parámetros!$B$8,0)</f>
        <v>0</v>
      </c>
      <c r="R1045" s="13" t="n">
        <f aca="false">N1045*(1-F1045)-P1045-Q1045</f>
        <v>700.04</v>
      </c>
      <c r="S1045" s="13" t="n">
        <f aca="false">R1045-E1045</f>
        <v>0.349999999999909</v>
      </c>
    </row>
    <row r="1046" customFormat="false" ht="15" hidden="false" customHeight="false" outlineLevel="0" collapsed="false">
      <c r="A1046" s="8" t="s">
        <v>10797</v>
      </c>
      <c r="B1046" s="10" t="str">
        <f aca="false">'Layout Mercado Libre'!C1046</f>
        <v>Edarbi Azilsartán Medoxomilo 80 mg 28 Tabletas</v>
      </c>
      <c r="C1046" s="10" t="str">
        <f aca="false">IFERROR(LEFT('Layout Mercado Libre'!E1046,FIND(" &gt; ",'Layout Mercado Libre'!E1046)-1),"")</f>
        <v>Salud y Equipamiento Médico</v>
      </c>
      <c r="D1046" s="12" t="n">
        <v>965.42</v>
      </c>
      <c r="E1046" s="13" t="n">
        <f aca="false">D1046+Parámetros!$B$5</f>
        <v>969.42</v>
      </c>
      <c r="F1046" s="3" t="n">
        <f aca="false">IF(C1046="",Parámetros!$B$9,IFERROR(VLOOKUP(C1046,Parámetros!$A$20:$B$23,2,FALSE()),Parámetros!$B$9))</f>
        <v>0.14</v>
      </c>
      <c r="G1046" s="13" t="n">
        <f aca="false">ROUNDUP((E1046+Parámetros!$C$13)/(1-F1046),0)</f>
        <v>1157</v>
      </c>
      <c r="H1046" s="13" t="n">
        <f aca="false">ROUNDUP((E1046+Parámetros!$C$14)/(1-F1046),0)</f>
        <v>1163</v>
      </c>
      <c r="I1046" s="13" t="n">
        <f aca="false">ROUNDUP((E1046+Parámetros!$C$15)/(1-F1046),0)</f>
        <v>1171</v>
      </c>
      <c r="J1046" s="13" t="n">
        <f aca="false">MAX(ROUNDUP((E1046+Parámetros!$B$8)/(1-F1046),0),Parámetros!$B$7)</f>
        <v>1128</v>
      </c>
      <c r="K1046" s="13" t="n">
        <f aca="false">IF(G1046&lt;Parámetros!$B$13,G1046,IF(H1046&lt;Parámetros!$B$14,H1046,IF(I1046&lt;Parámetros!$B$15,I1046,J1046)))</f>
        <v>1128</v>
      </c>
      <c r="L1046" s="12"/>
      <c r="M1046" s="12"/>
      <c r="N1046" s="13" t="n">
        <f aca="false">IF(AND(ISNUMBER(M1046),M1046-Parámetros!$B$6&gt;=K1046),M1046-Parámetros!$B$6,K1046)</f>
        <v>1128</v>
      </c>
      <c r="O1046" s="3" t="str">
        <f aca="false">IF(ISNUMBER(M1046),N1046/M1046-1,"")</f>
        <v/>
      </c>
      <c r="P1046" s="13" t="n">
        <f aca="false">VLOOKUP(N1046,Parámetros!$A$13:$C$16,3,TRUE())</f>
        <v>0</v>
      </c>
      <c r="Q1046" s="13" t="n">
        <f aca="false">IF(N1046&gt;=Parámetros!$B$7,Parámetros!$B$8,0)</f>
        <v>0</v>
      </c>
      <c r="R1046" s="13" t="n">
        <f aca="false">N1046*(1-F1046)-P1046-Q1046</f>
        <v>970.08</v>
      </c>
      <c r="S1046" s="13" t="n">
        <f aca="false">R1046-E1046</f>
        <v>0.660000000000082</v>
      </c>
    </row>
    <row r="1047" customFormat="false" ht="15" hidden="false" customHeight="false" outlineLevel="0" collapsed="false">
      <c r="A1047" s="8" t="s">
        <v>10808</v>
      </c>
      <c r="B1047" s="10" t="str">
        <f aca="false">'Layout Mercado Libre'!C1047</f>
        <v>Cepillo Dental Oral-B Indicator 40 Suave 2 Piezas</v>
      </c>
      <c r="C1047" s="10" t="str">
        <f aca="false">IFERROR(LEFT('Layout Mercado Libre'!E1047,FIND(" &gt; ",'Layout Mercado Libre'!E1047)-1),"")</f>
        <v>Belleza y Cuidado Personal</v>
      </c>
      <c r="D1047" s="12" t="n">
        <v>29.68</v>
      </c>
      <c r="E1047" s="13" t="n">
        <f aca="false">D1047+Parámetros!$B$5</f>
        <v>33.68</v>
      </c>
      <c r="F1047" s="3" t="n">
        <f aca="false">IF(C1047="",Parámetros!$B$9,IFERROR(VLOOKUP(C1047,Parámetros!$A$20:$B$23,2,FALSE()),Parámetros!$B$9))</f>
        <v>0.14</v>
      </c>
      <c r="G1047" s="13" t="n">
        <f aca="false">ROUNDUP((E1047+Parámetros!$C$13)/(1-F1047),0)</f>
        <v>69</v>
      </c>
      <c r="H1047" s="13" t="n">
        <f aca="false">ROUNDUP((E1047+Parámetros!$C$14)/(1-F1047),0)</f>
        <v>75</v>
      </c>
      <c r="I1047" s="13" t="n">
        <f aca="false">ROUNDUP((E1047+Parámetros!$C$15)/(1-F1047),0)</f>
        <v>83</v>
      </c>
      <c r="J1047" s="13" t="n">
        <f aca="false">MAX(ROUNDUP((E1047+Parámetros!$B$8)/(1-F1047),0),Parámetros!$B$7)</f>
        <v>299</v>
      </c>
      <c r="K1047" s="13" t="n">
        <f aca="false">IF(G1047&lt;Parámetros!$B$13,G1047,IF(H1047&lt;Parámetros!$B$14,H1047,IF(I1047&lt;Parámetros!$B$15,I1047,J1047)))</f>
        <v>69</v>
      </c>
      <c r="L1047" s="12"/>
      <c r="M1047" s="12"/>
      <c r="N1047" s="13" t="n">
        <f aca="false">IF(AND(ISNUMBER(M1047),M1047-Parámetros!$B$6&gt;=K1047),M1047-Parámetros!$B$6,K1047)</f>
        <v>69</v>
      </c>
      <c r="O1047" s="3" t="str">
        <f aca="false">IF(ISNUMBER(M1047),N1047/M1047-1,"")</f>
        <v/>
      </c>
      <c r="P1047" s="13" t="n">
        <f aca="false">VLOOKUP(N1047,Parámetros!$A$13:$C$16,3,TRUE())</f>
        <v>25</v>
      </c>
      <c r="Q1047" s="13" t="n">
        <f aca="false">IF(N1047&gt;=Parámetros!$B$7,Parámetros!$B$8,0)</f>
        <v>0</v>
      </c>
      <c r="R1047" s="13" t="n">
        <f aca="false">N1047*(1-F1047)-P1047-Q1047</f>
        <v>34.34</v>
      </c>
      <c r="S1047" s="13" t="n">
        <f aca="false">R1047-E1047</f>
        <v>0.659999999999997</v>
      </c>
    </row>
    <row r="1048" customFormat="false" ht="15" hidden="false" customHeight="false" outlineLevel="0" collapsed="false">
      <c r="A1048" s="8" t="s">
        <v>10816</v>
      </c>
      <c r="B1048" s="10" t="str">
        <f aca="false">'Layout Mercado Libre'!C1048</f>
        <v>Xarelto Rivaroxabán 10 mg 30 Comprimidos</v>
      </c>
      <c r="C1048" s="10" t="str">
        <f aca="false">IFERROR(LEFT('Layout Mercado Libre'!E1048,FIND(" &gt; ",'Layout Mercado Libre'!E1048)-1),"")</f>
        <v>Salud y Equipamiento Médico</v>
      </c>
      <c r="D1048" s="12" t="n">
        <v>820</v>
      </c>
      <c r="E1048" s="13" t="n">
        <f aca="false">D1048+Parámetros!$B$5</f>
        <v>824</v>
      </c>
      <c r="F1048" s="3" t="n">
        <f aca="false">IF(C1048="",Parámetros!$B$9,IFERROR(VLOOKUP(C1048,Parámetros!$A$20:$B$23,2,FALSE()),Parámetros!$B$9))</f>
        <v>0.14</v>
      </c>
      <c r="G1048" s="13" t="n">
        <f aca="false">ROUNDUP((E1048+Parámetros!$C$13)/(1-F1048),0)</f>
        <v>988</v>
      </c>
      <c r="H1048" s="13" t="n">
        <f aca="false">ROUNDUP((E1048+Parámetros!$C$14)/(1-F1048),0)</f>
        <v>994</v>
      </c>
      <c r="I1048" s="13" t="n">
        <f aca="false">ROUNDUP((E1048+Parámetros!$C$15)/(1-F1048),0)</f>
        <v>1002</v>
      </c>
      <c r="J1048" s="13" t="n">
        <f aca="false">MAX(ROUNDUP((E1048+Parámetros!$B$8)/(1-F1048),0),Parámetros!$B$7)</f>
        <v>959</v>
      </c>
      <c r="K1048" s="13" t="n">
        <f aca="false">IF(G1048&lt;Parámetros!$B$13,G1048,IF(H1048&lt;Parámetros!$B$14,H1048,IF(I1048&lt;Parámetros!$B$15,I1048,J1048)))</f>
        <v>959</v>
      </c>
      <c r="L1048" s="12"/>
      <c r="M1048" s="12"/>
      <c r="N1048" s="13" t="n">
        <f aca="false">IF(AND(ISNUMBER(M1048),M1048-Parámetros!$B$6&gt;=K1048),M1048-Parámetros!$B$6,K1048)</f>
        <v>959</v>
      </c>
      <c r="O1048" s="3" t="str">
        <f aca="false">IF(ISNUMBER(M1048),N1048/M1048-1,"")</f>
        <v/>
      </c>
      <c r="P1048" s="13" t="n">
        <f aca="false">VLOOKUP(N1048,Parámetros!$A$13:$C$16,3,TRUE())</f>
        <v>0</v>
      </c>
      <c r="Q1048" s="13" t="n">
        <f aca="false">IF(N1048&gt;=Parámetros!$B$7,Parámetros!$B$8,0)</f>
        <v>0</v>
      </c>
      <c r="R1048" s="13" t="n">
        <f aca="false">N1048*(1-F1048)-P1048-Q1048</f>
        <v>824.74</v>
      </c>
      <c r="S1048" s="13" t="n">
        <f aca="false">R1048-E1048</f>
        <v>0.740000000000009</v>
      </c>
    </row>
    <row r="1049" customFormat="false" ht="15" hidden="false" customHeight="false" outlineLevel="0" collapsed="false">
      <c r="A1049" s="8" t="s">
        <v>10822</v>
      </c>
      <c r="B1049" s="10" t="str">
        <f aca="false">'Layout Mercado Libre'!C1049</f>
        <v>Clobesol Crema Clobetasol 0.05% 30 g</v>
      </c>
      <c r="C1049" s="10" t="str">
        <f aca="false">IFERROR(LEFT('Layout Mercado Libre'!E1049,FIND(" &gt; ",'Layout Mercado Libre'!E1049)-1),"")</f>
        <v>Salud y Equipamiento Médico</v>
      </c>
      <c r="D1049" s="12" t="n">
        <v>337.08</v>
      </c>
      <c r="E1049" s="13" t="n">
        <f aca="false">D1049+Parámetros!$B$5</f>
        <v>341.08</v>
      </c>
      <c r="F1049" s="3" t="n">
        <f aca="false">IF(C1049="",Parámetros!$B$9,IFERROR(VLOOKUP(C1049,Parámetros!$A$20:$B$23,2,FALSE()),Parámetros!$B$9))</f>
        <v>0.14</v>
      </c>
      <c r="G1049" s="13" t="n">
        <f aca="false">ROUNDUP((E1049+Parámetros!$C$13)/(1-F1049),0)</f>
        <v>426</v>
      </c>
      <c r="H1049" s="13" t="n">
        <f aca="false">ROUNDUP((E1049+Parámetros!$C$14)/(1-F1049),0)</f>
        <v>432</v>
      </c>
      <c r="I1049" s="13" t="n">
        <f aca="false">ROUNDUP((E1049+Parámetros!$C$15)/(1-F1049),0)</f>
        <v>440</v>
      </c>
      <c r="J1049" s="13" t="n">
        <f aca="false">MAX(ROUNDUP((E1049+Parámetros!$B$8)/(1-F1049),0),Parámetros!$B$7)</f>
        <v>397</v>
      </c>
      <c r="K1049" s="13" t="n">
        <f aca="false">IF(G1049&lt;Parámetros!$B$13,G1049,IF(H1049&lt;Parámetros!$B$14,H1049,IF(I1049&lt;Parámetros!$B$15,I1049,J1049)))</f>
        <v>397</v>
      </c>
      <c r="L1049" s="12"/>
      <c r="M1049" s="12"/>
      <c r="N1049" s="13" t="n">
        <f aca="false">IF(AND(ISNUMBER(M1049),M1049-Parámetros!$B$6&gt;=K1049),M1049-Parámetros!$B$6,K1049)</f>
        <v>397</v>
      </c>
      <c r="O1049" s="3" t="str">
        <f aca="false">IF(ISNUMBER(M1049),N1049/M1049-1,"")</f>
        <v/>
      </c>
      <c r="P1049" s="13" t="n">
        <f aca="false">VLOOKUP(N1049,Parámetros!$A$13:$C$16,3,TRUE())</f>
        <v>0</v>
      </c>
      <c r="Q1049" s="13" t="n">
        <f aca="false">IF(N1049&gt;=Parámetros!$B$7,Parámetros!$B$8,0)</f>
        <v>0</v>
      </c>
      <c r="R1049" s="13" t="n">
        <f aca="false">N1049*(1-F1049)-P1049-Q1049</f>
        <v>341.42</v>
      </c>
      <c r="S1049" s="13" t="n">
        <f aca="false">R1049-E1049</f>
        <v>0.340000000000032</v>
      </c>
    </row>
    <row r="1050" customFormat="false" ht="15" hidden="false" customHeight="false" outlineLevel="0" collapsed="false">
      <c r="A1050" s="8" t="s">
        <v>10832</v>
      </c>
      <c r="B1050" s="10" t="str">
        <f aca="false">'Layout Mercado Libre'!C1050</f>
        <v>Degregan Clopidogrel 75 mg 28 Tabletas</v>
      </c>
      <c r="C1050" s="10" t="str">
        <f aca="false">IFERROR(LEFT('Layout Mercado Libre'!E1050,FIND(" &gt; ",'Layout Mercado Libre'!E1050)-1),"")</f>
        <v>Salud y Equipamiento Médico</v>
      </c>
      <c r="D1050" s="12" t="n">
        <v>692.82</v>
      </c>
      <c r="E1050" s="13" t="n">
        <f aca="false">D1050+Parámetros!$B$5</f>
        <v>696.82</v>
      </c>
      <c r="F1050" s="3" t="n">
        <f aca="false">IF(C1050="",Parámetros!$B$9,IFERROR(VLOOKUP(C1050,Parámetros!$A$20:$B$23,2,FALSE()),Parámetros!$B$9))</f>
        <v>0.14</v>
      </c>
      <c r="G1050" s="13" t="n">
        <f aca="false">ROUNDUP((E1050+Parámetros!$C$13)/(1-F1050),0)</f>
        <v>840</v>
      </c>
      <c r="H1050" s="13" t="n">
        <f aca="false">ROUNDUP((E1050+Parámetros!$C$14)/(1-F1050),0)</f>
        <v>846</v>
      </c>
      <c r="I1050" s="13" t="n">
        <f aca="false">ROUNDUP((E1050+Parámetros!$C$15)/(1-F1050),0)</f>
        <v>854</v>
      </c>
      <c r="J1050" s="13" t="n">
        <f aca="false">MAX(ROUNDUP((E1050+Parámetros!$B$8)/(1-F1050),0),Parámetros!$B$7)</f>
        <v>811</v>
      </c>
      <c r="K1050" s="13" t="n">
        <f aca="false">IF(G1050&lt;Parámetros!$B$13,G1050,IF(H1050&lt;Parámetros!$B$14,H1050,IF(I1050&lt;Parámetros!$B$15,I1050,J1050)))</f>
        <v>811</v>
      </c>
      <c r="L1050" s="12"/>
      <c r="M1050" s="12"/>
      <c r="N1050" s="13" t="n">
        <f aca="false">IF(AND(ISNUMBER(M1050),M1050-Parámetros!$B$6&gt;=K1050),M1050-Parámetros!$B$6,K1050)</f>
        <v>811</v>
      </c>
      <c r="O1050" s="3" t="str">
        <f aca="false">IF(ISNUMBER(M1050),N1050/M1050-1,"")</f>
        <v/>
      </c>
      <c r="P1050" s="13" t="n">
        <f aca="false">VLOOKUP(N1050,Parámetros!$A$13:$C$16,3,TRUE())</f>
        <v>0</v>
      </c>
      <c r="Q1050" s="13" t="n">
        <f aca="false">IF(N1050&gt;=Parámetros!$B$7,Parámetros!$B$8,0)</f>
        <v>0</v>
      </c>
      <c r="R1050" s="13" t="n">
        <f aca="false">N1050*(1-F1050)-P1050-Q1050</f>
        <v>697.46</v>
      </c>
      <c r="S1050" s="13" t="n">
        <f aca="false">R1050-E1050</f>
        <v>0.639999999999986</v>
      </c>
    </row>
    <row r="1051" customFormat="false" ht="15" hidden="false" customHeight="false" outlineLevel="0" collapsed="false">
      <c r="A1051" s="8" t="s">
        <v>10842</v>
      </c>
      <c r="B1051" s="10" t="str">
        <f aca="false">'Layout Mercado Libre'!C1051</f>
        <v>Pañales Kleenbebé Movilastic Extra Jumbo Etapa 6 40 Piezas</v>
      </c>
      <c r="C1051" s="10" t="str">
        <f aca="false">IFERROR(LEFT('Layout Mercado Libre'!E1051,FIND(" &gt; ",'Layout Mercado Libre'!E1051)-1),"")</f>
        <v>Bebés</v>
      </c>
      <c r="D1051" s="12" t="n">
        <v>227.06</v>
      </c>
      <c r="E1051" s="13" t="n">
        <f aca="false">D1051+Parámetros!$B$5</f>
        <v>231.06</v>
      </c>
      <c r="F1051" s="3" t="n">
        <f aca="false">IF(C1051="",Parámetros!$B$9,IFERROR(VLOOKUP(C1051,Parámetros!$A$20:$B$23,2,FALSE()),Parámetros!$B$9))</f>
        <v>0.15</v>
      </c>
      <c r="G1051" s="13" t="n">
        <f aca="false">ROUNDUP((E1051+Parámetros!$C$13)/(1-F1051),0)</f>
        <v>302</v>
      </c>
      <c r="H1051" s="13" t="n">
        <f aca="false">ROUNDUP((E1051+Parámetros!$C$14)/(1-F1051),0)</f>
        <v>308</v>
      </c>
      <c r="I1051" s="13" t="n">
        <f aca="false">ROUNDUP((E1051+Parámetros!$C$15)/(1-F1051),0)</f>
        <v>316</v>
      </c>
      <c r="J1051" s="13" t="n">
        <f aca="false">MAX(ROUNDUP((E1051+Parámetros!$B$8)/(1-F1051),0),Parámetros!$B$7)</f>
        <v>299</v>
      </c>
      <c r="K1051" s="13" t="n">
        <f aca="false">IF(G1051&lt;Parámetros!$B$13,G1051,IF(H1051&lt;Parámetros!$B$14,H1051,IF(I1051&lt;Parámetros!$B$15,I1051,J1051)))</f>
        <v>299</v>
      </c>
      <c r="L1051" s="12"/>
      <c r="M1051" s="12"/>
      <c r="N1051" s="13" t="n">
        <f aca="false">IF(AND(ISNUMBER(M1051),M1051-Parámetros!$B$6&gt;=K1051),M1051-Parámetros!$B$6,K1051)</f>
        <v>299</v>
      </c>
      <c r="O1051" s="3" t="str">
        <f aca="false">IF(ISNUMBER(M1051),N1051/M1051-1,"")</f>
        <v/>
      </c>
      <c r="P1051" s="13" t="n">
        <f aca="false">VLOOKUP(N1051,Parámetros!$A$13:$C$16,3,TRUE())</f>
        <v>0</v>
      </c>
      <c r="Q1051" s="13" t="n">
        <f aca="false">IF(N1051&gt;=Parámetros!$B$7,Parámetros!$B$8,0)</f>
        <v>0</v>
      </c>
      <c r="R1051" s="13" t="n">
        <f aca="false">N1051*(1-F1051)-P1051-Q1051</f>
        <v>254.15</v>
      </c>
      <c r="S1051" s="13" t="n">
        <f aca="false">R1051-E1051</f>
        <v>23.09</v>
      </c>
    </row>
    <row r="1052" customFormat="false" ht="15" hidden="false" customHeight="false" outlineLevel="0" collapsed="false">
      <c r="A1052" s="8" t="s">
        <v>10851</v>
      </c>
      <c r="B1052" s="10" t="str">
        <f aca="false">'Layout Mercado Libre'!C1052</f>
        <v>Divelgel Pinaverio 100 mg Dimeticona 300 mg 16 Cápsulas</v>
      </c>
      <c r="C1052" s="10" t="str">
        <f aca="false">IFERROR(LEFT('Layout Mercado Libre'!E1052,FIND(" &gt; ",'Layout Mercado Libre'!E1052)-1),"")</f>
        <v>Salud y Equipamiento Médico</v>
      </c>
      <c r="D1052" s="12" t="n">
        <v>92.86</v>
      </c>
      <c r="E1052" s="13" t="n">
        <f aca="false">D1052+Parámetros!$B$5</f>
        <v>96.86</v>
      </c>
      <c r="F1052" s="3" t="n">
        <f aca="false">IF(C1052="",Parámetros!$B$9,IFERROR(VLOOKUP(C1052,Parámetros!$A$20:$B$23,2,FALSE()),Parámetros!$B$9))</f>
        <v>0.14</v>
      </c>
      <c r="G1052" s="13" t="n">
        <f aca="false">ROUNDUP((E1052+Parámetros!$C$13)/(1-F1052),0)</f>
        <v>142</v>
      </c>
      <c r="H1052" s="13" t="n">
        <f aca="false">ROUNDUP((E1052+Parámetros!$C$14)/(1-F1052),0)</f>
        <v>148</v>
      </c>
      <c r="I1052" s="13" t="n">
        <f aca="false">ROUNDUP((E1052+Parámetros!$C$15)/(1-F1052),0)</f>
        <v>156</v>
      </c>
      <c r="J1052" s="13" t="n">
        <f aca="false">MAX(ROUNDUP((E1052+Parámetros!$B$8)/(1-F1052),0),Parámetros!$B$7)</f>
        <v>299</v>
      </c>
      <c r="K1052" s="13" t="n">
        <f aca="false">IF(G1052&lt;Parámetros!$B$13,G1052,IF(H1052&lt;Parámetros!$B$14,H1052,IF(I1052&lt;Parámetros!$B$15,I1052,J1052)))</f>
        <v>148</v>
      </c>
      <c r="L1052" s="12"/>
      <c r="M1052" s="12"/>
      <c r="N1052" s="13" t="n">
        <f aca="false">IF(AND(ISNUMBER(M1052),M1052-Parámetros!$B$6&gt;=K1052),M1052-Parámetros!$B$6,K1052)</f>
        <v>148</v>
      </c>
      <c r="O1052" s="3" t="str">
        <f aca="false">IF(ISNUMBER(M1052),N1052/M1052-1,"")</f>
        <v/>
      </c>
      <c r="P1052" s="13" t="n">
        <f aca="false">VLOOKUP(N1052,Parámetros!$A$13:$C$16,3,TRUE())</f>
        <v>30</v>
      </c>
      <c r="Q1052" s="13" t="n">
        <f aca="false">IF(N1052&gt;=Parámetros!$B$7,Parámetros!$B$8,0)</f>
        <v>0</v>
      </c>
      <c r="R1052" s="13" t="n">
        <f aca="false">N1052*(1-F1052)-P1052-Q1052</f>
        <v>97.28</v>
      </c>
      <c r="S1052" s="13" t="n">
        <f aca="false">R1052-E1052</f>
        <v>0.420000000000002</v>
      </c>
    </row>
    <row r="1053" customFormat="false" ht="15" hidden="false" customHeight="false" outlineLevel="0" collapsed="false">
      <c r="A1053" s="8" t="s">
        <v>10862</v>
      </c>
      <c r="B1053" s="10" t="str">
        <f aca="false">'Layout Mercado Libre'!C1053</f>
        <v>Ulsen Omeprazol 20 mg 28 Cápsulas Duo Pack</v>
      </c>
      <c r="C1053" s="10" t="str">
        <f aca="false">IFERROR(LEFT('Layout Mercado Libre'!E1053,FIND(" &gt; ",'Layout Mercado Libre'!E1053)-1),"")</f>
        <v>Salud y Equipamiento Médico</v>
      </c>
      <c r="D1053" s="12" t="n">
        <v>362.95</v>
      </c>
      <c r="E1053" s="13" t="n">
        <f aca="false">D1053+Parámetros!$B$5</f>
        <v>366.95</v>
      </c>
      <c r="F1053" s="3" t="n">
        <f aca="false">IF(C1053="",Parámetros!$B$9,IFERROR(VLOOKUP(C1053,Parámetros!$A$20:$B$23,2,FALSE()),Parámetros!$B$9))</f>
        <v>0.14</v>
      </c>
      <c r="G1053" s="13" t="n">
        <f aca="false">ROUNDUP((E1053+Parámetros!$C$13)/(1-F1053),0)</f>
        <v>456</v>
      </c>
      <c r="H1053" s="13" t="n">
        <f aca="false">ROUNDUP((E1053+Parámetros!$C$14)/(1-F1053),0)</f>
        <v>462</v>
      </c>
      <c r="I1053" s="13" t="n">
        <f aca="false">ROUNDUP((E1053+Parámetros!$C$15)/(1-F1053),0)</f>
        <v>470</v>
      </c>
      <c r="J1053" s="13" t="n">
        <f aca="false">MAX(ROUNDUP((E1053+Parámetros!$B$8)/(1-F1053),0),Parámetros!$B$7)</f>
        <v>427</v>
      </c>
      <c r="K1053" s="13" t="n">
        <f aca="false">IF(G1053&lt;Parámetros!$B$13,G1053,IF(H1053&lt;Parámetros!$B$14,H1053,IF(I1053&lt;Parámetros!$B$15,I1053,J1053)))</f>
        <v>427</v>
      </c>
      <c r="L1053" s="12"/>
      <c r="M1053" s="12"/>
      <c r="N1053" s="13" t="n">
        <f aca="false">IF(AND(ISNUMBER(M1053),M1053-Parámetros!$B$6&gt;=K1053),M1053-Parámetros!$B$6,K1053)</f>
        <v>427</v>
      </c>
      <c r="O1053" s="3" t="str">
        <f aca="false">IF(ISNUMBER(M1053),N1053/M1053-1,"")</f>
        <v/>
      </c>
      <c r="P1053" s="13" t="n">
        <f aca="false">VLOOKUP(N1053,Parámetros!$A$13:$C$16,3,TRUE())</f>
        <v>0</v>
      </c>
      <c r="Q1053" s="13" t="n">
        <f aca="false">IF(N1053&gt;=Parámetros!$B$7,Parámetros!$B$8,0)</f>
        <v>0</v>
      </c>
      <c r="R1053" s="13" t="n">
        <f aca="false">N1053*(1-F1053)-P1053-Q1053</f>
        <v>367.22</v>
      </c>
      <c r="S1053" s="13" t="n">
        <f aca="false">R1053-E1053</f>
        <v>0.269999999999982</v>
      </c>
    </row>
    <row r="1054" customFormat="false" ht="15" hidden="false" customHeight="false" outlineLevel="0" collapsed="false">
      <c r="A1054" s="8" t="s">
        <v>10872</v>
      </c>
      <c r="B1054" s="10" t="str">
        <f aca="false">'Layout Mercado Libre'!C1054</f>
        <v>Cinta Microporosa Cintapore Piel 1.25 cm x 9 m 24 Rollos</v>
      </c>
      <c r="C1054" s="10" t="str">
        <f aca="false">IFERROR(LEFT('Layout Mercado Libre'!E1054,FIND(" &gt; ",'Layout Mercado Libre'!E1054)-1),"")</f>
        <v>Salud y Equipamiento Médico</v>
      </c>
      <c r="D1054" s="12" t="n">
        <v>200</v>
      </c>
      <c r="E1054" s="13" t="n">
        <f aca="false">D1054+Parámetros!$B$5</f>
        <v>204</v>
      </c>
      <c r="F1054" s="3" t="n">
        <f aca="false">IF(C1054="",Parámetros!$B$9,IFERROR(VLOOKUP(C1054,Parámetros!$A$20:$B$23,2,FALSE()),Parámetros!$B$9))</f>
        <v>0.14</v>
      </c>
      <c r="G1054" s="13" t="n">
        <f aca="false">ROUNDUP((E1054+Parámetros!$C$13)/(1-F1054),0)</f>
        <v>267</v>
      </c>
      <c r="H1054" s="13" t="n">
        <f aca="false">ROUNDUP((E1054+Parámetros!$C$14)/(1-F1054),0)</f>
        <v>273</v>
      </c>
      <c r="I1054" s="13" t="n">
        <f aca="false">ROUNDUP((E1054+Parámetros!$C$15)/(1-F1054),0)</f>
        <v>281</v>
      </c>
      <c r="J1054" s="13" t="n">
        <f aca="false">MAX(ROUNDUP((E1054+Parámetros!$B$8)/(1-F1054),0),Parámetros!$B$7)</f>
        <v>299</v>
      </c>
      <c r="K1054" s="13" t="n">
        <f aca="false">IF(G1054&lt;Parámetros!$B$13,G1054,IF(H1054&lt;Parámetros!$B$14,H1054,IF(I1054&lt;Parámetros!$B$15,I1054,J1054)))</f>
        <v>281</v>
      </c>
      <c r="L1054" s="12"/>
      <c r="M1054" s="12"/>
      <c r="N1054" s="13" t="n">
        <f aca="false">IF(AND(ISNUMBER(M1054),M1054-Parámetros!$B$6&gt;=K1054),M1054-Parámetros!$B$6,K1054)</f>
        <v>281</v>
      </c>
      <c r="O1054" s="3" t="str">
        <f aca="false">IF(ISNUMBER(M1054),N1054/M1054-1,"")</f>
        <v/>
      </c>
      <c r="P1054" s="13" t="n">
        <f aca="false">VLOOKUP(N1054,Parámetros!$A$13:$C$16,3,TRUE())</f>
        <v>37</v>
      </c>
      <c r="Q1054" s="13" t="n">
        <f aca="false">IF(N1054&gt;=Parámetros!$B$7,Parámetros!$B$8,0)</f>
        <v>0</v>
      </c>
      <c r="R1054" s="13" t="n">
        <f aca="false">N1054*(1-F1054)-P1054-Q1054</f>
        <v>204.66</v>
      </c>
      <c r="S1054" s="13" t="n">
        <f aca="false">R1054-E1054</f>
        <v>0.659999999999997</v>
      </c>
    </row>
    <row r="1055" customFormat="false" ht="15" hidden="false" customHeight="false" outlineLevel="0" collapsed="false">
      <c r="A1055" s="8" t="s">
        <v>10878</v>
      </c>
      <c r="B1055" s="10" t="str">
        <f aca="false">'Layout Mercado Libre'!C1055</f>
        <v>Jabón en Barra Grisi Neutro 3 Piezas de 150 g</v>
      </c>
      <c r="C1055" s="10" t="str">
        <f aca="false">IFERROR(LEFT('Layout Mercado Libre'!E1055,FIND(" &gt; ",'Layout Mercado Libre'!E1055)-1),"")</f>
        <v>Belleza y Cuidado Personal</v>
      </c>
      <c r="D1055" s="12" t="n">
        <v>33.59</v>
      </c>
      <c r="E1055" s="13" t="n">
        <f aca="false">D1055+Parámetros!$B$5</f>
        <v>37.59</v>
      </c>
      <c r="F1055" s="3" t="n">
        <f aca="false">IF(C1055="",Parámetros!$B$9,IFERROR(VLOOKUP(C1055,Parámetros!$A$20:$B$23,2,FALSE()),Parámetros!$B$9))</f>
        <v>0.14</v>
      </c>
      <c r="G1055" s="13" t="n">
        <f aca="false">ROUNDUP((E1055+Parámetros!$C$13)/(1-F1055),0)</f>
        <v>73</v>
      </c>
      <c r="H1055" s="13" t="n">
        <f aca="false">ROUNDUP((E1055+Parámetros!$C$14)/(1-F1055),0)</f>
        <v>79</v>
      </c>
      <c r="I1055" s="13" t="n">
        <f aca="false">ROUNDUP((E1055+Parámetros!$C$15)/(1-F1055),0)</f>
        <v>87</v>
      </c>
      <c r="J1055" s="13" t="n">
        <f aca="false">MAX(ROUNDUP((E1055+Parámetros!$B$8)/(1-F1055),0),Parámetros!$B$7)</f>
        <v>299</v>
      </c>
      <c r="K1055" s="13" t="n">
        <f aca="false">IF(G1055&lt;Parámetros!$B$13,G1055,IF(H1055&lt;Parámetros!$B$14,H1055,IF(I1055&lt;Parámetros!$B$15,I1055,J1055)))</f>
        <v>73</v>
      </c>
      <c r="L1055" s="12"/>
      <c r="M1055" s="12"/>
      <c r="N1055" s="13" t="n">
        <f aca="false">IF(AND(ISNUMBER(M1055),M1055-Parámetros!$B$6&gt;=K1055),M1055-Parámetros!$B$6,K1055)</f>
        <v>73</v>
      </c>
      <c r="O1055" s="3" t="str">
        <f aca="false">IF(ISNUMBER(M1055),N1055/M1055-1,"")</f>
        <v/>
      </c>
      <c r="P1055" s="13" t="n">
        <f aca="false">VLOOKUP(N1055,Parámetros!$A$13:$C$16,3,TRUE())</f>
        <v>25</v>
      </c>
      <c r="Q1055" s="13" t="n">
        <f aca="false">IF(N1055&gt;=Parámetros!$B$7,Parámetros!$B$8,0)</f>
        <v>0</v>
      </c>
      <c r="R1055" s="13" t="n">
        <f aca="false">N1055*(1-F1055)-P1055-Q1055</f>
        <v>37.78</v>
      </c>
      <c r="S1055" s="13" t="n">
        <f aca="false">R1055-E1055</f>
        <v>0.189999999999998</v>
      </c>
    </row>
    <row r="1056" customFormat="false" ht="15" hidden="false" customHeight="false" outlineLevel="0" collapsed="false">
      <c r="A1056" s="8" t="s">
        <v>10888</v>
      </c>
      <c r="B1056" s="10" t="str">
        <f aca="false">'Layout Mercado Libre'!C1056</f>
        <v>Inhibitron Dual Omeprazol 20 mg 14 Cápsulas</v>
      </c>
      <c r="C1056" s="10" t="str">
        <f aca="false">IFERROR(LEFT('Layout Mercado Libre'!E1056,FIND(" &gt; ",'Layout Mercado Libre'!E1056)-1),"")</f>
        <v>Salud y Equipamiento Médico</v>
      </c>
      <c r="D1056" s="12" t="n">
        <v>223.56</v>
      </c>
      <c r="E1056" s="13" t="n">
        <f aca="false">D1056+Parámetros!$B$5</f>
        <v>227.56</v>
      </c>
      <c r="F1056" s="3" t="n">
        <f aca="false">IF(C1056="",Parámetros!$B$9,IFERROR(VLOOKUP(C1056,Parámetros!$A$20:$B$23,2,FALSE()),Parámetros!$B$9))</f>
        <v>0.14</v>
      </c>
      <c r="G1056" s="13" t="n">
        <f aca="false">ROUNDUP((E1056+Parámetros!$C$13)/(1-F1056),0)</f>
        <v>294</v>
      </c>
      <c r="H1056" s="13" t="n">
        <f aca="false">ROUNDUP((E1056+Parámetros!$C$14)/(1-F1056),0)</f>
        <v>300</v>
      </c>
      <c r="I1056" s="13" t="n">
        <f aca="false">ROUNDUP((E1056+Parámetros!$C$15)/(1-F1056),0)</f>
        <v>308</v>
      </c>
      <c r="J1056" s="13" t="n">
        <f aca="false">MAX(ROUNDUP((E1056+Parámetros!$B$8)/(1-F1056),0),Parámetros!$B$7)</f>
        <v>299</v>
      </c>
      <c r="K1056" s="13" t="n">
        <f aca="false">IF(G1056&lt;Parámetros!$B$13,G1056,IF(H1056&lt;Parámetros!$B$14,H1056,IF(I1056&lt;Parámetros!$B$15,I1056,J1056)))</f>
        <v>299</v>
      </c>
      <c r="L1056" s="12"/>
      <c r="M1056" s="12"/>
      <c r="N1056" s="13" t="n">
        <f aca="false">IF(AND(ISNUMBER(M1056),M1056-Parámetros!$B$6&gt;=K1056),M1056-Parámetros!$B$6,K1056)</f>
        <v>299</v>
      </c>
      <c r="O1056" s="3" t="str">
        <f aca="false">IF(ISNUMBER(M1056),N1056/M1056-1,"")</f>
        <v/>
      </c>
      <c r="P1056" s="13" t="n">
        <f aca="false">VLOOKUP(N1056,Parámetros!$A$13:$C$16,3,TRUE())</f>
        <v>0</v>
      </c>
      <c r="Q1056" s="13" t="n">
        <f aca="false">IF(N1056&gt;=Parámetros!$B$7,Parámetros!$B$8,0)</f>
        <v>0</v>
      </c>
      <c r="R1056" s="13" t="n">
        <f aca="false">N1056*(1-F1056)-P1056-Q1056</f>
        <v>257.14</v>
      </c>
      <c r="S1056" s="13" t="n">
        <f aca="false">R1056-E1056</f>
        <v>29.58</v>
      </c>
    </row>
    <row r="1057" customFormat="false" ht="15" hidden="false" customHeight="false" outlineLevel="0" collapsed="false">
      <c r="A1057" s="8" t="s">
        <v>10895</v>
      </c>
      <c r="B1057" s="10" t="str">
        <f aca="false">'Layout Mercado Libre'!C1057</f>
        <v>Desodorante Axe Anarchy Mujer Aerosol 150 ml</v>
      </c>
      <c r="C1057" s="10" t="str">
        <f aca="false">IFERROR(LEFT('Layout Mercado Libre'!E1057,FIND(" &gt; ",'Layout Mercado Libre'!E1057)-1),"")</f>
        <v>Belleza y Cuidado Personal</v>
      </c>
      <c r="D1057" s="12" t="n">
        <v>39.51</v>
      </c>
      <c r="E1057" s="13" t="n">
        <f aca="false">D1057+Parámetros!$B$5</f>
        <v>43.51</v>
      </c>
      <c r="F1057" s="3" t="n">
        <f aca="false">IF(C1057="",Parámetros!$B$9,IFERROR(VLOOKUP(C1057,Parámetros!$A$20:$B$23,2,FALSE()),Parámetros!$B$9))</f>
        <v>0.14</v>
      </c>
      <c r="G1057" s="13" t="n">
        <f aca="false">ROUNDUP((E1057+Parámetros!$C$13)/(1-F1057),0)</f>
        <v>80</v>
      </c>
      <c r="H1057" s="13" t="n">
        <f aca="false">ROUNDUP((E1057+Parámetros!$C$14)/(1-F1057),0)</f>
        <v>86</v>
      </c>
      <c r="I1057" s="13" t="n">
        <f aca="false">ROUNDUP((E1057+Parámetros!$C$15)/(1-F1057),0)</f>
        <v>94</v>
      </c>
      <c r="J1057" s="13" t="n">
        <f aca="false">MAX(ROUNDUP((E1057+Parámetros!$B$8)/(1-F1057),0),Parámetros!$B$7)</f>
        <v>299</v>
      </c>
      <c r="K1057" s="13" t="n">
        <f aca="false">IF(G1057&lt;Parámetros!$B$13,G1057,IF(H1057&lt;Parámetros!$B$14,H1057,IF(I1057&lt;Parámetros!$B$15,I1057,J1057)))</f>
        <v>80</v>
      </c>
      <c r="L1057" s="12"/>
      <c r="M1057" s="12"/>
      <c r="N1057" s="13" t="n">
        <f aca="false">IF(AND(ISNUMBER(M1057),M1057-Parámetros!$B$6&gt;=K1057),M1057-Parámetros!$B$6,K1057)</f>
        <v>80</v>
      </c>
      <c r="O1057" s="3" t="str">
        <f aca="false">IF(ISNUMBER(M1057),N1057/M1057-1,"")</f>
        <v/>
      </c>
      <c r="P1057" s="13" t="n">
        <f aca="false">VLOOKUP(N1057,Parámetros!$A$13:$C$16,3,TRUE())</f>
        <v>25</v>
      </c>
      <c r="Q1057" s="13" t="n">
        <f aca="false">IF(N1057&gt;=Parámetros!$B$7,Parámetros!$B$8,0)</f>
        <v>0</v>
      </c>
      <c r="R1057" s="13" t="n">
        <f aca="false">N1057*(1-F1057)-P1057-Q1057</f>
        <v>43.8</v>
      </c>
      <c r="S1057" s="13" t="n">
        <f aca="false">R1057-E1057</f>
        <v>0.289999999999999</v>
      </c>
    </row>
    <row r="1058" customFormat="false" ht="15" hidden="false" customHeight="false" outlineLevel="0" collapsed="false">
      <c r="A1058" s="8" t="s">
        <v>10905</v>
      </c>
      <c r="B1058" s="10" t="str">
        <f aca="false">'Layout Mercado Libre'!C1058</f>
        <v>Cepillo Dental Oral-B Indicator Suave 60 1 Pieza</v>
      </c>
      <c r="C1058" s="10" t="str">
        <f aca="false">IFERROR(LEFT('Layout Mercado Libre'!E1058,FIND(" &gt; ",'Layout Mercado Libre'!E1058)-1),"")</f>
        <v>Belleza y Cuidado Personal</v>
      </c>
      <c r="D1058" s="12" t="n">
        <v>26.74</v>
      </c>
      <c r="E1058" s="13" t="n">
        <f aca="false">D1058+Parámetros!$B$5</f>
        <v>30.74</v>
      </c>
      <c r="F1058" s="3" t="n">
        <f aca="false">IF(C1058="",Parámetros!$B$9,IFERROR(VLOOKUP(C1058,Parámetros!$A$20:$B$23,2,FALSE()),Parámetros!$B$9))</f>
        <v>0.14</v>
      </c>
      <c r="G1058" s="13" t="n">
        <f aca="false">ROUNDUP((E1058+Parámetros!$C$13)/(1-F1058),0)</f>
        <v>65</v>
      </c>
      <c r="H1058" s="13" t="n">
        <f aca="false">ROUNDUP((E1058+Parámetros!$C$14)/(1-F1058),0)</f>
        <v>71</v>
      </c>
      <c r="I1058" s="13" t="n">
        <f aca="false">ROUNDUP((E1058+Parámetros!$C$15)/(1-F1058),0)</f>
        <v>79</v>
      </c>
      <c r="J1058" s="13" t="n">
        <f aca="false">MAX(ROUNDUP((E1058+Parámetros!$B$8)/(1-F1058),0),Parámetros!$B$7)</f>
        <v>299</v>
      </c>
      <c r="K1058" s="13" t="n">
        <f aca="false">IF(G1058&lt;Parámetros!$B$13,G1058,IF(H1058&lt;Parámetros!$B$14,H1058,IF(I1058&lt;Parámetros!$B$15,I1058,J1058)))</f>
        <v>65</v>
      </c>
      <c r="L1058" s="12"/>
      <c r="M1058" s="12"/>
      <c r="N1058" s="13" t="n">
        <f aca="false">IF(AND(ISNUMBER(M1058),M1058-Parámetros!$B$6&gt;=K1058),M1058-Parámetros!$B$6,K1058)</f>
        <v>65</v>
      </c>
      <c r="O1058" s="3" t="str">
        <f aca="false">IF(ISNUMBER(M1058),N1058/M1058-1,"")</f>
        <v/>
      </c>
      <c r="P1058" s="13" t="n">
        <f aca="false">VLOOKUP(N1058,Parámetros!$A$13:$C$16,3,TRUE())</f>
        <v>25</v>
      </c>
      <c r="Q1058" s="13" t="n">
        <f aca="false">IF(N1058&gt;=Parámetros!$B$7,Parámetros!$B$8,0)</f>
        <v>0</v>
      </c>
      <c r="R1058" s="13" t="n">
        <f aca="false">N1058*(1-F1058)-P1058-Q1058</f>
        <v>30.9</v>
      </c>
      <c r="S1058" s="13" t="n">
        <f aca="false">R1058-E1058</f>
        <v>0.16</v>
      </c>
    </row>
    <row r="1059" customFormat="false" ht="15" hidden="false" customHeight="false" outlineLevel="0" collapsed="false">
      <c r="A1059" s="8" t="s">
        <v>10913</v>
      </c>
      <c r="B1059" s="10" t="str">
        <f aca="false">'Layout Mercado Libre'!C1059</f>
        <v>Cicloferon Xtrm Aciclovir Lidocaína Spray 50 ml</v>
      </c>
      <c r="C1059" s="10" t="str">
        <f aca="false">IFERROR(LEFT('Layout Mercado Libre'!E1059,FIND(" &gt; ",'Layout Mercado Libre'!E1059)-1),"")</f>
        <v>Salud y Equipamiento Médico</v>
      </c>
      <c r="D1059" s="12" t="n">
        <v>517.9</v>
      </c>
      <c r="E1059" s="13" t="n">
        <f aca="false">D1059+Parámetros!$B$5</f>
        <v>521.9</v>
      </c>
      <c r="F1059" s="3" t="n">
        <f aca="false">IF(C1059="",Parámetros!$B$9,IFERROR(VLOOKUP(C1059,Parámetros!$A$20:$B$23,2,FALSE()),Parámetros!$B$9))</f>
        <v>0.14</v>
      </c>
      <c r="G1059" s="13" t="n">
        <f aca="false">ROUNDUP((E1059+Parámetros!$C$13)/(1-F1059),0)</f>
        <v>636</v>
      </c>
      <c r="H1059" s="13" t="n">
        <f aca="false">ROUNDUP((E1059+Parámetros!$C$14)/(1-F1059),0)</f>
        <v>642</v>
      </c>
      <c r="I1059" s="13" t="n">
        <f aca="false">ROUNDUP((E1059+Parámetros!$C$15)/(1-F1059),0)</f>
        <v>650</v>
      </c>
      <c r="J1059" s="13" t="n">
        <f aca="false">MAX(ROUNDUP((E1059+Parámetros!$B$8)/(1-F1059),0),Parámetros!$B$7)</f>
        <v>607</v>
      </c>
      <c r="K1059" s="13" t="n">
        <f aca="false">IF(G1059&lt;Parámetros!$B$13,G1059,IF(H1059&lt;Parámetros!$B$14,H1059,IF(I1059&lt;Parámetros!$B$15,I1059,J1059)))</f>
        <v>607</v>
      </c>
      <c r="L1059" s="12"/>
      <c r="M1059" s="12"/>
      <c r="N1059" s="13" t="n">
        <f aca="false">IF(AND(ISNUMBER(M1059),M1059-Parámetros!$B$6&gt;=K1059),M1059-Parámetros!$B$6,K1059)</f>
        <v>607</v>
      </c>
      <c r="O1059" s="3" t="str">
        <f aca="false">IF(ISNUMBER(M1059),N1059/M1059-1,"")</f>
        <v/>
      </c>
      <c r="P1059" s="13" t="n">
        <f aca="false">VLOOKUP(N1059,Parámetros!$A$13:$C$16,3,TRUE())</f>
        <v>0</v>
      </c>
      <c r="Q1059" s="13" t="n">
        <f aca="false">IF(N1059&gt;=Parámetros!$B$7,Parámetros!$B$8,0)</f>
        <v>0</v>
      </c>
      <c r="R1059" s="13" t="n">
        <f aca="false">N1059*(1-F1059)-P1059-Q1059</f>
        <v>522.02</v>
      </c>
      <c r="S1059" s="13" t="n">
        <f aca="false">R1059-E1059</f>
        <v>0.120000000000005</v>
      </c>
    </row>
    <row r="1060" customFormat="false" ht="15" hidden="false" customHeight="false" outlineLevel="0" collapsed="false">
      <c r="A1060" s="8" t="s">
        <v>10924</v>
      </c>
      <c r="B1060" s="10" t="str">
        <f aca="false">'Layout Mercado Libre'!C1060</f>
        <v>Amoxiclav 250 mg/62.5 mg por 5 ml Suspensión 75 ml</v>
      </c>
      <c r="C1060" s="10" t="str">
        <f aca="false">IFERROR(LEFT('Layout Mercado Libre'!E1060,FIND(" &gt; ",'Layout Mercado Libre'!E1060)-1),"")</f>
        <v>Salud y Equipamiento Médico</v>
      </c>
      <c r="D1060" s="12" t="n">
        <v>207.34</v>
      </c>
      <c r="E1060" s="13" t="n">
        <f aca="false">D1060+Parámetros!$B$5</f>
        <v>211.34</v>
      </c>
      <c r="F1060" s="3" t="n">
        <f aca="false">IF(C1060="",Parámetros!$B$9,IFERROR(VLOOKUP(C1060,Parámetros!$A$20:$B$23,2,FALSE()),Parámetros!$B$9))</f>
        <v>0.14</v>
      </c>
      <c r="G1060" s="13" t="n">
        <f aca="false">ROUNDUP((E1060+Parámetros!$C$13)/(1-F1060),0)</f>
        <v>275</v>
      </c>
      <c r="H1060" s="13" t="n">
        <f aca="false">ROUNDUP((E1060+Parámetros!$C$14)/(1-F1060),0)</f>
        <v>281</v>
      </c>
      <c r="I1060" s="13" t="n">
        <f aca="false">ROUNDUP((E1060+Parámetros!$C$15)/(1-F1060),0)</f>
        <v>289</v>
      </c>
      <c r="J1060" s="13" t="n">
        <f aca="false">MAX(ROUNDUP((E1060+Parámetros!$B$8)/(1-F1060),0),Parámetros!$B$7)</f>
        <v>299</v>
      </c>
      <c r="K1060" s="13" t="n">
        <f aca="false">IF(G1060&lt;Parámetros!$B$13,G1060,IF(H1060&lt;Parámetros!$B$14,H1060,IF(I1060&lt;Parámetros!$B$15,I1060,J1060)))</f>
        <v>289</v>
      </c>
      <c r="L1060" s="12"/>
      <c r="M1060" s="12"/>
      <c r="N1060" s="13" t="n">
        <f aca="false">IF(AND(ISNUMBER(M1060),M1060-Parámetros!$B$6&gt;=K1060),M1060-Parámetros!$B$6,K1060)</f>
        <v>289</v>
      </c>
      <c r="O1060" s="3" t="str">
        <f aca="false">IF(ISNUMBER(M1060),N1060/M1060-1,"")</f>
        <v/>
      </c>
      <c r="P1060" s="13" t="n">
        <f aca="false">VLOOKUP(N1060,Parámetros!$A$13:$C$16,3,TRUE())</f>
        <v>37</v>
      </c>
      <c r="Q1060" s="13" t="n">
        <f aca="false">IF(N1060&gt;=Parámetros!$B$7,Parámetros!$B$8,0)</f>
        <v>0</v>
      </c>
      <c r="R1060" s="13" t="n">
        <f aca="false">N1060*(1-F1060)-P1060-Q1060</f>
        <v>211.54</v>
      </c>
      <c r="S1060" s="13" t="n">
        <f aca="false">R1060-E1060</f>
        <v>0.199999999999989</v>
      </c>
    </row>
    <row r="1061" customFormat="false" ht="15" hidden="false" customHeight="false" outlineLevel="0" collapsed="false">
      <c r="A1061" s="8" t="s">
        <v>10935</v>
      </c>
      <c r="B1061" s="10" t="str">
        <f aca="false">'Layout Mercado Libre'!C1061</f>
        <v>Aderogyl C Infantil Gotas Vitaminas A C D 30 ml</v>
      </c>
      <c r="C1061" s="10" t="str">
        <f aca="false">IFERROR(LEFT('Layout Mercado Libre'!E1061,FIND(" &gt; ",'Layout Mercado Libre'!E1061)-1),"")</f>
        <v>Salud y Equipamiento Médico</v>
      </c>
      <c r="D1061" s="12" t="n">
        <v>126.86</v>
      </c>
      <c r="E1061" s="13" t="n">
        <f aca="false">D1061+Parámetros!$B$5</f>
        <v>130.86</v>
      </c>
      <c r="F1061" s="3" t="n">
        <f aca="false">IF(C1061="",Parámetros!$B$9,IFERROR(VLOOKUP(C1061,Parámetros!$A$20:$B$23,2,FALSE()),Parámetros!$B$9))</f>
        <v>0.14</v>
      </c>
      <c r="G1061" s="13" t="n">
        <f aca="false">ROUNDUP((E1061+Parámetros!$C$13)/(1-F1061),0)</f>
        <v>182</v>
      </c>
      <c r="H1061" s="13" t="n">
        <f aca="false">ROUNDUP((E1061+Parámetros!$C$14)/(1-F1061),0)</f>
        <v>188</v>
      </c>
      <c r="I1061" s="13" t="n">
        <f aca="false">ROUNDUP((E1061+Parámetros!$C$15)/(1-F1061),0)</f>
        <v>196</v>
      </c>
      <c r="J1061" s="13" t="n">
        <f aca="false">MAX(ROUNDUP((E1061+Parámetros!$B$8)/(1-F1061),0),Parámetros!$B$7)</f>
        <v>299</v>
      </c>
      <c r="K1061" s="13" t="n">
        <f aca="false">IF(G1061&lt;Parámetros!$B$13,G1061,IF(H1061&lt;Parámetros!$B$14,H1061,IF(I1061&lt;Parámetros!$B$15,I1061,J1061)))</f>
        <v>196</v>
      </c>
      <c r="L1061" s="12"/>
      <c r="M1061" s="12"/>
      <c r="N1061" s="13" t="n">
        <f aca="false">IF(AND(ISNUMBER(M1061),M1061-Parámetros!$B$6&gt;=K1061),M1061-Parámetros!$B$6,K1061)</f>
        <v>196</v>
      </c>
      <c r="O1061" s="3" t="str">
        <f aca="false">IF(ISNUMBER(M1061),N1061/M1061-1,"")</f>
        <v/>
      </c>
      <c r="P1061" s="13" t="n">
        <f aca="false">VLOOKUP(N1061,Parámetros!$A$13:$C$16,3,TRUE())</f>
        <v>37</v>
      </c>
      <c r="Q1061" s="13" t="n">
        <f aca="false">IF(N1061&gt;=Parámetros!$B$7,Parámetros!$B$8,0)</f>
        <v>0</v>
      </c>
      <c r="R1061" s="13" t="n">
        <f aca="false">N1061*(1-F1061)-P1061-Q1061</f>
        <v>131.56</v>
      </c>
      <c r="S1061" s="13" t="n">
        <f aca="false">R1061-E1061</f>
        <v>0.699999999999989</v>
      </c>
    </row>
    <row r="1062" customFormat="false" ht="15" hidden="false" customHeight="false" outlineLevel="0" collapsed="false">
      <c r="A1062" s="8" t="s">
        <v>10946</v>
      </c>
      <c r="B1062" s="10" t="str">
        <f aca="false">'Layout Mercado Libre'!C1062</f>
        <v>Gasas Estériles Dibar Monarca 10 x 10 cm 100 Piezas</v>
      </c>
      <c r="C1062" s="10" t="str">
        <f aca="false">IFERROR(LEFT('Layout Mercado Libre'!E1062,FIND(" &gt; ",'Layout Mercado Libre'!E1062)-1),"")</f>
        <v>Salud y Equipamiento Médico</v>
      </c>
      <c r="D1062" s="12" t="n">
        <v>121.03</v>
      </c>
      <c r="E1062" s="13" t="n">
        <f aca="false">D1062+Parámetros!$B$5</f>
        <v>125.03</v>
      </c>
      <c r="F1062" s="3" t="n">
        <f aca="false">IF(C1062="",Parámetros!$B$9,IFERROR(VLOOKUP(C1062,Parámetros!$A$20:$B$23,2,FALSE()),Parámetros!$B$9))</f>
        <v>0.14</v>
      </c>
      <c r="G1062" s="13" t="n">
        <f aca="false">ROUNDUP((E1062+Parámetros!$C$13)/(1-F1062),0)</f>
        <v>175</v>
      </c>
      <c r="H1062" s="13" t="n">
        <f aca="false">ROUNDUP((E1062+Parámetros!$C$14)/(1-F1062),0)</f>
        <v>181</v>
      </c>
      <c r="I1062" s="13" t="n">
        <f aca="false">ROUNDUP((E1062+Parámetros!$C$15)/(1-F1062),0)</f>
        <v>189</v>
      </c>
      <c r="J1062" s="13" t="n">
        <f aca="false">MAX(ROUNDUP((E1062+Parámetros!$B$8)/(1-F1062),0),Parámetros!$B$7)</f>
        <v>299</v>
      </c>
      <c r="K1062" s="13" t="n">
        <f aca="false">IF(G1062&lt;Parámetros!$B$13,G1062,IF(H1062&lt;Parámetros!$B$14,H1062,IF(I1062&lt;Parámetros!$B$15,I1062,J1062)))</f>
        <v>189</v>
      </c>
      <c r="L1062" s="12"/>
      <c r="M1062" s="12"/>
      <c r="N1062" s="13" t="n">
        <f aca="false">IF(AND(ISNUMBER(M1062),M1062-Parámetros!$B$6&gt;=K1062),M1062-Parámetros!$B$6,K1062)</f>
        <v>189</v>
      </c>
      <c r="O1062" s="3" t="str">
        <f aca="false">IF(ISNUMBER(M1062),N1062/M1062-1,"")</f>
        <v/>
      </c>
      <c r="P1062" s="13" t="n">
        <f aca="false">VLOOKUP(N1062,Parámetros!$A$13:$C$16,3,TRUE())</f>
        <v>37</v>
      </c>
      <c r="Q1062" s="13" t="n">
        <f aca="false">IF(N1062&gt;=Parámetros!$B$7,Parámetros!$B$8,0)</f>
        <v>0</v>
      </c>
      <c r="R1062" s="13" t="n">
        <f aca="false">N1062*(1-F1062)-P1062-Q1062</f>
        <v>125.54</v>
      </c>
      <c r="S1062" s="13" t="n">
        <f aca="false">R1062-E1062</f>
        <v>0.509999999999991</v>
      </c>
    </row>
    <row r="1063" customFormat="false" ht="15" hidden="false" customHeight="false" outlineLevel="0" collapsed="false">
      <c r="A1063" s="8" t="s">
        <v>10956</v>
      </c>
      <c r="B1063" s="10" t="str">
        <f aca="false">'Layout Mercado Libre'!C1063</f>
        <v>Jabón en Barra Grisi Neutro 150 g</v>
      </c>
      <c r="C1063" s="10" t="str">
        <f aca="false">IFERROR(LEFT('Layout Mercado Libre'!E1063,FIND(" &gt; ",'Layout Mercado Libre'!E1063)-1),"")</f>
        <v>Belleza y Cuidado Personal</v>
      </c>
      <c r="D1063" s="12" t="n">
        <v>18.62</v>
      </c>
      <c r="E1063" s="13" t="n">
        <f aca="false">D1063+Parámetros!$B$5</f>
        <v>22.62</v>
      </c>
      <c r="F1063" s="3" t="n">
        <f aca="false">IF(C1063="",Parámetros!$B$9,IFERROR(VLOOKUP(C1063,Parámetros!$A$20:$B$23,2,FALSE()),Parámetros!$B$9))</f>
        <v>0.14</v>
      </c>
      <c r="G1063" s="13" t="n">
        <f aca="false">ROUNDUP((E1063+Parámetros!$C$13)/(1-F1063),0)</f>
        <v>56</v>
      </c>
      <c r="H1063" s="13" t="n">
        <f aca="false">ROUNDUP((E1063+Parámetros!$C$14)/(1-F1063),0)</f>
        <v>62</v>
      </c>
      <c r="I1063" s="13" t="n">
        <f aca="false">ROUNDUP((E1063+Parámetros!$C$15)/(1-F1063),0)</f>
        <v>70</v>
      </c>
      <c r="J1063" s="13" t="n">
        <f aca="false">MAX(ROUNDUP((E1063+Parámetros!$B$8)/(1-F1063),0),Parámetros!$B$7)</f>
        <v>299</v>
      </c>
      <c r="K1063" s="13" t="n">
        <f aca="false">IF(G1063&lt;Parámetros!$B$13,G1063,IF(H1063&lt;Parámetros!$B$14,H1063,IF(I1063&lt;Parámetros!$B$15,I1063,J1063)))</f>
        <v>56</v>
      </c>
      <c r="L1063" s="12"/>
      <c r="M1063" s="12"/>
      <c r="N1063" s="13" t="n">
        <f aca="false">IF(AND(ISNUMBER(M1063),M1063-Parámetros!$B$6&gt;=K1063),M1063-Parámetros!$B$6,K1063)</f>
        <v>56</v>
      </c>
      <c r="O1063" s="3" t="str">
        <f aca="false">IF(ISNUMBER(M1063),N1063/M1063-1,"")</f>
        <v/>
      </c>
      <c r="P1063" s="13" t="n">
        <f aca="false">VLOOKUP(N1063,Parámetros!$A$13:$C$16,3,TRUE())</f>
        <v>25</v>
      </c>
      <c r="Q1063" s="13" t="n">
        <f aca="false">IF(N1063&gt;=Parámetros!$B$7,Parámetros!$B$8,0)</f>
        <v>0</v>
      </c>
      <c r="R1063" s="13" t="n">
        <f aca="false">N1063*(1-F1063)-P1063-Q1063</f>
        <v>23.16</v>
      </c>
      <c r="S1063" s="13" t="n">
        <f aca="false">R1063-E1063</f>
        <v>0.539999999999996</v>
      </c>
    </row>
    <row r="1064" customFormat="false" ht="15" hidden="false" customHeight="false" outlineLevel="0" collapsed="false">
      <c r="A1064" s="8" t="s">
        <v>10963</v>
      </c>
      <c r="B1064" s="10" t="str">
        <f aca="false">'Layout Mercado Libre'!C1064</f>
        <v>Mascarilla Garnier Fructis Hair Food Banana 350 ml</v>
      </c>
      <c r="C1064" s="10" t="str">
        <f aca="false">IFERROR(LEFT('Layout Mercado Libre'!E1064,FIND(" &gt; ",'Layout Mercado Libre'!E1064)-1),"")</f>
        <v>Belleza y Cuidado Personal</v>
      </c>
      <c r="D1064" s="12" t="n">
        <v>47.74</v>
      </c>
      <c r="E1064" s="13" t="n">
        <f aca="false">D1064+Parámetros!$B$5</f>
        <v>51.74</v>
      </c>
      <c r="F1064" s="3" t="n">
        <f aca="false">IF(C1064="",Parámetros!$B$9,IFERROR(VLOOKUP(C1064,Parámetros!$A$20:$B$23,2,FALSE()),Parámetros!$B$9))</f>
        <v>0.14</v>
      </c>
      <c r="G1064" s="13" t="n">
        <f aca="false">ROUNDUP((E1064+Parámetros!$C$13)/(1-F1064),0)</f>
        <v>90</v>
      </c>
      <c r="H1064" s="13" t="n">
        <f aca="false">ROUNDUP((E1064+Parámetros!$C$14)/(1-F1064),0)</f>
        <v>96</v>
      </c>
      <c r="I1064" s="13" t="n">
        <f aca="false">ROUNDUP((E1064+Parámetros!$C$15)/(1-F1064),0)</f>
        <v>104</v>
      </c>
      <c r="J1064" s="13" t="n">
        <f aca="false">MAX(ROUNDUP((E1064+Parámetros!$B$8)/(1-F1064),0),Parámetros!$B$7)</f>
        <v>299</v>
      </c>
      <c r="K1064" s="13" t="n">
        <f aca="false">IF(G1064&lt;Parámetros!$B$13,G1064,IF(H1064&lt;Parámetros!$B$14,H1064,IF(I1064&lt;Parámetros!$B$15,I1064,J1064)))</f>
        <v>90</v>
      </c>
      <c r="L1064" s="12"/>
      <c r="M1064" s="12"/>
      <c r="N1064" s="13" t="n">
        <f aca="false">IF(AND(ISNUMBER(M1064),M1064-Parámetros!$B$6&gt;=K1064),M1064-Parámetros!$B$6,K1064)</f>
        <v>90</v>
      </c>
      <c r="O1064" s="3" t="str">
        <f aca="false">IF(ISNUMBER(M1064),N1064/M1064-1,"")</f>
        <v/>
      </c>
      <c r="P1064" s="13" t="n">
        <f aca="false">VLOOKUP(N1064,Parámetros!$A$13:$C$16,3,TRUE())</f>
        <v>25</v>
      </c>
      <c r="Q1064" s="13" t="n">
        <f aca="false">IF(N1064&gt;=Parámetros!$B$7,Parámetros!$B$8,0)</f>
        <v>0</v>
      </c>
      <c r="R1064" s="13" t="n">
        <f aca="false">N1064*(1-F1064)-P1064-Q1064</f>
        <v>52.4</v>
      </c>
      <c r="S1064" s="13" t="n">
        <f aca="false">R1064-E1064</f>
        <v>0.660000000000004</v>
      </c>
    </row>
    <row r="1065" customFormat="false" ht="15" hidden="false" customHeight="false" outlineLevel="0" collapsed="false">
      <c r="A1065" s="8" t="s">
        <v>10976</v>
      </c>
      <c r="B1065" s="10" t="str">
        <f aca="false">'Layout Mercado Libre'!C1065</f>
        <v>Sensibit D NF Antigripal 12 Tabletas</v>
      </c>
      <c r="C1065" s="10" t="str">
        <f aca="false">IFERROR(LEFT('Layout Mercado Libre'!E1065,FIND(" &gt; ",'Layout Mercado Libre'!E1065)-1),"")</f>
        <v>Salud y Equipamiento Médico</v>
      </c>
      <c r="D1065" s="12" t="n">
        <v>38.88</v>
      </c>
      <c r="E1065" s="13" t="n">
        <f aca="false">D1065+Parámetros!$B$5</f>
        <v>42.88</v>
      </c>
      <c r="F1065" s="3" t="n">
        <f aca="false">IF(C1065="",Parámetros!$B$9,IFERROR(VLOOKUP(C1065,Parámetros!$A$20:$B$23,2,FALSE()),Parámetros!$B$9))</f>
        <v>0.14</v>
      </c>
      <c r="G1065" s="13" t="n">
        <f aca="false">ROUNDUP((E1065+Parámetros!$C$13)/(1-F1065),0)</f>
        <v>79</v>
      </c>
      <c r="H1065" s="13" t="n">
        <f aca="false">ROUNDUP((E1065+Parámetros!$C$14)/(1-F1065),0)</f>
        <v>85</v>
      </c>
      <c r="I1065" s="13" t="n">
        <f aca="false">ROUNDUP((E1065+Parámetros!$C$15)/(1-F1065),0)</f>
        <v>93</v>
      </c>
      <c r="J1065" s="13" t="n">
        <f aca="false">MAX(ROUNDUP((E1065+Parámetros!$B$8)/(1-F1065),0),Parámetros!$B$7)</f>
        <v>299</v>
      </c>
      <c r="K1065" s="13" t="n">
        <f aca="false">IF(G1065&lt;Parámetros!$B$13,G1065,IF(H1065&lt;Parámetros!$B$14,H1065,IF(I1065&lt;Parámetros!$B$15,I1065,J1065)))</f>
        <v>79</v>
      </c>
      <c r="L1065" s="12"/>
      <c r="M1065" s="12"/>
      <c r="N1065" s="13" t="n">
        <f aca="false">IF(AND(ISNUMBER(M1065),M1065-Parámetros!$B$6&gt;=K1065),M1065-Parámetros!$B$6,K1065)</f>
        <v>79</v>
      </c>
      <c r="O1065" s="3" t="str">
        <f aca="false">IF(ISNUMBER(M1065),N1065/M1065-1,"")</f>
        <v/>
      </c>
      <c r="P1065" s="13" t="n">
        <f aca="false">VLOOKUP(N1065,Parámetros!$A$13:$C$16,3,TRUE())</f>
        <v>25</v>
      </c>
      <c r="Q1065" s="13" t="n">
        <f aca="false">IF(N1065&gt;=Parámetros!$B$7,Parámetros!$B$8,0)</f>
        <v>0</v>
      </c>
      <c r="R1065" s="13" t="n">
        <f aca="false">N1065*(1-F1065)-P1065-Q1065</f>
        <v>42.94</v>
      </c>
      <c r="S1065" s="13" t="n">
        <f aca="false">R1065-E1065</f>
        <v>0.0599999999999952</v>
      </c>
    </row>
    <row r="1066" customFormat="false" ht="15" hidden="false" customHeight="false" outlineLevel="0" collapsed="false">
      <c r="A1066" s="8" t="s">
        <v>10987</v>
      </c>
      <c r="B1066" s="10" t="str">
        <f aca="false">'Layout Mercado Libre'!C1066</f>
        <v>Spiolto Respimat Tiotropio Olodaterol Cartucho 4 ml</v>
      </c>
      <c r="C1066" s="10" t="str">
        <f aca="false">IFERROR(LEFT('Layout Mercado Libre'!E1066,FIND(" &gt; ",'Layout Mercado Libre'!E1066)-1),"")</f>
        <v>Salud y Equipamiento Médico</v>
      </c>
      <c r="D1066" s="12" t="n">
        <v>1635.48</v>
      </c>
      <c r="E1066" s="13" t="n">
        <f aca="false">D1066+Parámetros!$B$5</f>
        <v>1639.48</v>
      </c>
      <c r="F1066" s="3" t="n">
        <f aca="false">IF(C1066="",Parámetros!$B$9,IFERROR(VLOOKUP(C1066,Parámetros!$A$20:$B$23,2,FALSE()),Parámetros!$B$9))</f>
        <v>0.14</v>
      </c>
      <c r="G1066" s="13" t="n">
        <f aca="false">ROUNDUP((E1066+Parámetros!$C$13)/(1-F1066),0)</f>
        <v>1936</v>
      </c>
      <c r="H1066" s="13" t="n">
        <f aca="false">ROUNDUP((E1066+Parámetros!$C$14)/(1-F1066),0)</f>
        <v>1942</v>
      </c>
      <c r="I1066" s="13" t="n">
        <f aca="false">ROUNDUP((E1066+Parámetros!$C$15)/(1-F1066),0)</f>
        <v>1950</v>
      </c>
      <c r="J1066" s="13" t="n">
        <f aca="false">MAX(ROUNDUP((E1066+Parámetros!$B$8)/(1-F1066),0),Parámetros!$B$7)</f>
        <v>1907</v>
      </c>
      <c r="K1066" s="13" t="n">
        <f aca="false">IF(G1066&lt;Parámetros!$B$13,G1066,IF(H1066&lt;Parámetros!$B$14,H1066,IF(I1066&lt;Parámetros!$B$15,I1066,J1066)))</f>
        <v>1907</v>
      </c>
      <c r="L1066" s="12"/>
      <c r="M1066" s="12"/>
      <c r="N1066" s="13" t="n">
        <f aca="false">IF(AND(ISNUMBER(M1066),M1066-Parámetros!$B$6&gt;=K1066),M1066-Parámetros!$B$6,K1066)</f>
        <v>1907</v>
      </c>
      <c r="O1066" s="3" t="str">
        <f aca="false">IF(ISNUMBER(M1066),N1066/M1066-1,"")</f>
        <v/>
      </c>
      <c r="P1066" s="13" t="n">
        <f aca="false">VLOOKUP(N1066,Parámetros!$A$13:$C$16,3,TRUE())</f>
        <v>0</v>
      </c>
      <c r="Q1066" s="13" t="n">
        <f aca="false">IF(N1066&gt;=Parámetros!$B$7,Parámetros!$B$8,0)</f>
        <v>0</v>
      </c>
      <c r="R1066" s="13" t="n">
        <f aca="false">N1066*(1-F1066)-P1066-Q1066</f>
        <v>1640.02</v>
      </c>
      <c r="S1066" s="13" t="n">
        <f aca="false">R1066-E1066</f>
        <v>0.539999999999964</v>
      </c>
    </row>
    <row r="1067" customFormat="false" ht="15" hidden="false" customHeight="false" outlineLevel="0" collapsed="false">
      <c r="A1067" s="8" t="s">
        <v>10999</v>
      </c>
      <c r="B1067" s="10" t="str">
        <f aca="false">'Layout Mercado Libre'!C1067</f>
        <v>Femisan Crema Vaginal Ketoconazol Clindamicina 30 g</v>
      </c>
      <c r="C1067" s="10" t="str">
        <f aca="false">IFERROR(LEFT('Layout Mercado Libre'!E1067,FIND(" &gt; ",'Layout Mercado Libre'!E1067)-1),"")</f>
        <v>Salud y Equipamiento Médico</v>
      </c>
      <c r="D1067" s="12" t="n">
        <v>322.42</v>
      </c>
      <c r="E1067" s="13" t="n">
        <f aca="false">D1067+Parámetros!$B$5</f>
        <v>326.42</v>
      </c>
      <c r="F1067" s="3" t="n">
        <f aca="false">IF(C1067="",Parámetros!$B$9,IFERROR(VLOOKUP(C1067,Parámetros!$A$20:$B$23,2,FALSE()),Parámetros!$B$9))</f>
        <v>0.14</v>
      </c>
      <c r="G1067" s="13" t="n">
        <f aca="false">ROUNDUP((E1067+Parámetros!$C$13)/(1-F1067),0)</f>
        <v>409</v>
      </c>
      <c r="H1067" s="13" t="n">
        <f aca="false">ROUNDUP((E1067+Parámetros!$C$14)/(1-F1067),0)</f>
        <v>415</v>
      </c>
      <c r="I1067" s="13" t="n">
        <f aca="false">ROUNDUP((E1067+Parámetros!$C$15)/(1-F1067),0)</f>
        <v>423</v>
      </c>
      <c r="J1067" s="13" t="n">
        <f aca="false">MAX(ROUNDUP((E1067+Parámetros!$B$8)/(1-F1067),0),Parámetros!$B$7)</f>
        <v>380</v>
      </c>
      <c r="K1067" s="13" t="n">
        <f aca="false">IF(G1067&lt;Parámetros!$B$13,G1067,IF(H1067&lt;Parámetros!$B$14,H1067,IF(I1067&lt;Parámetros!$B$15,I1067,J1067)))</f>
        <v>380</v>
      </c>
      <c r="L1067" s="12"/>
      <c r="M1067" s="12"/>
      <c r="N1067" s="13" t="n">
        <f aca="false">IF(AND(ISNUMBER(M1067),M1067-Parámetros!$B$6&gt;=K1067),M1067-Parámetros!$B$6,K1067)</f>
        <v>380</v>
      </c>
      <c r="O1067" s="3" t="str">
        <f aca="false">IF(ISNUMBER(M1067),N1067/M1067-1,"")</f>
        <v/>
      </c>
      <c r="P1067" s="13" t="n">
        <f aca="false">VLOOKUP(N1067,Parámetros!$A$13:$C$16,3,TRUE())</f>
        <v>0</v>
      </c>
      <c r="Q1067" s="13" t="n">
        <f aca="false">IF(N1067&gt;=Parámetros!$B$7,Parámetros!$B$8,0)</f>
        <v>0</v>
      </c>
      <c r="R1067" s="13" t="n">
        <f aca="false">N1067*(1-F1067)-P1067-Q1067</f>
        <v>326.8</v>
      </c>
      <c r="S1067" s="13" t="n">
        <f aca="false">R1067-E1067</f>
        <v>0.379999999999995</v>
      </c>
    </row>
    <row r="1068" customFormat="false" ht="15" hidden="false" customHeight="false" outlineLevel="0" collapsed="false">
      <c r="A1068" s="8" t="s">
        <v>11011</v>
      </c>
      <c r="B1068" s="10" t="str">
        <f aca="false">'Layout Mercado Libre'!C1068</f>
        <v>Carnotprim Metoclopramida 10 mg 20 Comprimidos</v>
      </c>
      <c r="C1068" s="10" t="str">
        <f aca="false">IFERROR(LEFT('Layout Mercado Libre'!E1068,FIND(" &gt; ",'Layout Mercado Libre'!E1068)-1),"")</f>
        <v>Salud y Equipamiento Médico</v>
      </c>
      <c r="D1068" s="12" t="n">
        <v>270.75</v>
      </c>
      <c r="E1068" s="13" t="n">
        <f aca="false">D1068+Parámetros!$B$5</f>
        <v>274.75</v>
      </c>
      <c r="F1068" s="3" t="n">
        <f aca="false">IF(C1068="",Parámetros!$B$9,IFERROR(VLOOKUP(C1068,Parámetros!$A$20:$B$23,2,FALSE()),Parámetros!$B$9))</f>
        <v>0.14</v>
      </c>
      <c r="G1068" s="13" t="n">
        <f aca="false">ROUNDUP((E1068+Parámetros!$C$13)/(1-F1068),0)</f>
        <v>349</v>
      </c>
      <c r="H1068" s="13" t="n">
        <f aca="false">ROUNDUP((E1068+Parámetros!$C$14)/(1-F1068),0)</f>
        <v>355</v>
      </c>
      <c r="I1068" s="13" t="n">
        <f aca="false">ROUNDUP((E1068+Parámetros!$C$15)/(1-F1068),0)</f>
        <v>363</v>
      </c>
      <c r="J1068" s="13" t="n">
        <f aca="false">MAX(ROUNDUP((E1068+Parámetros!$B$8)/(1-F1068),0),Parámetros!$B$7)</f>
        <v>320</v>
      </c>
      <c r="K1068" s="13" t="n">
        <f aca="false">IF(G1068&lt;Parámetros!$B$13,G1068,IF(H1068&lt;Parámetros!$B$14,H1068,IF(I1068&lt;Parámetros!$B$15,I1068,J1068)))</f>
        <v>320</v>
      </c>
      <c r="L1068" s="12"/>
      <c r="M1068" s="12"/>
      <c r="N1068" s="13" t="n">
        <f aca="false">IF(AND(ISNUMBER(M1068),M1068-Parámetros!$B$6&gt;=K1068),M1068-Parámetros!$B$6,K1068)</f>
        <v>320</v>
      </c>
      <c r="O1068" s="3" t="str">
        <f aca="false">IF(ISNUMBER(M1068),N1068/M1068-1,"")</f>
        <v/>
      </c>
      <c r="P1068" s="13" t="n">
        <f aca="false">VLOOKUP(N1068,Parámetros!$A$13:$C$16,3,TRUE())</f>
        <v>0</v>
      </c>
      <c r="Q1068" s="13" t="n">
        <f aca="false">IF(N1068&gt;=Parámetros!$B$7,Parámetros!$B$8,0)</f>
        <v>0</v>
      </c>
      <c r="R1068" s="13" t="n">
        <f aca="false">N1068*(1-F1068)-P1068-Q1068</f>
        <v>275.2</v>
      </c>
      <c r="S1068" s="13" t="n">
        <f aca="false">R1068-E1068</f>
        <v>0.449999999999989</v>
      </c>
    </row>
    <row r="1069" customFormat="false" ht="15" hidden="false" customHeight="false" outlineLevel="0" collapsed="false">
      <c r="A1069" s="8" t="s">
        <v>11022</v>
      </c>
      <c r="B1069" s="10" t="str">
        <f aca="false">'Layout Mercado Libre'!C1069</f>
        <v>Crema Facial Pond's Rejuveness Antiarrugas Día 200 g</v>
      </c>
      <c r="C1069" s="10" t="str">
        <f aca="false">IFERROR(LEFT('Layout Mercado Libre'!E1069,FIND(" &gt; ",'Layout Mercado Libre'!E1069)-1),"")</f>
        <v>Belleza y Cuidado Personal</v>
      </c>
      <c r="D1069" s="12" t="n">
        <v>95.74</v>
      </c>
      <c r="E1069" s="13" t="n">
        <f aca="false">D1069+Parámetros!$B$5</f>
        <v>99.74</v>
      </c>
      <c r="F1069" s="3" t="n">
        <f aca="false">IF(C1069="",Parámetros!$B$9,IFERROR(VLOOKUP(C1069,Parámetros!$A$20:$B$23,2,FALSE()),Parámetros!$B$9))</f>
        <v>0.14</v>
      </c>
      <c r="G1069" s="13" t="n">
        <f aca="false">ROUNDUP((E1069+Parámetros!$C$13)/(1-F1069),0)</f>
        <v>146</v>
      </c>
      <c r="H1069" s="13" t="n">
        <f aca="false">ROUNDUP((E1069+Parámetros!$C$14)/(1-F1069),0)</f>
        <v>151</v>
      </c>
      <c r="I1069" s="13" t="n">
        <f aca="false">ROUNDUP((E1069+Parámetros!$C$15)/(1-F1069),0)</f>
        <v>159</v>
      </c>
      <c r="J1069" s="13" t="n">
        <f aca="false">MAX(ROUNDUP((E1069+Parámetros!$B$8)/(1-F1069),0),Parámetros!$B$7)</f>
        <v>299</v>
      </c>
      <c r="K1069" s="13" t="n">
        <f aca="false">IF(G1069&lt;Parámetros!$B$13,G1069,IF(H1069&lt;Parámetros!$B$14,H1069,IF(I1069&lt;Parámetros!$B$15,I1069,J1069)))</f>
        <v>159</v>
      </c>
      <c r="L1069" s="12"/>
      <c r="M1069" s="12"/>
      <c r="N1069" s="13" t="n">
        <f aca="false">IF(AND(ISNUMBER(M1069),M1069-Parámetros!$B$6&gt;=K1069),M1069-Parámetros!$B$6,K1069)</f>
        <v>159</v>
      </c>
      <c r="O1069" s="3" t="str">
        <f aca="false">IF(ISNUMBER(M1069),N1069/M1069-1,"")</f>
        <v/>
      </c>
      <c r="P1069" s="13" t="n">
        <f aca="false">VLOOKUP(N1069,Parámetros!$A$13:$C$16,3,TRUE())</f>
        <v>37</v>
      </c>
      <c r="Q1069" s="13" t="n">
        <f aca="false">IF(N1069&gt;=Parámetros!$B$7,Parámetros!$B$8,0)</f>
        <v>0</v>
      </c>
      <c r="R1069" s="13" t="n">
        <f aca="false">N1069*(1-F1069)-P1069-Q1069</f>
        <v>99.74</v>
      </c>
      <c r="S1069" s="13" t="n">
        <f aca="false">R1069-E1069</f>
        <v>0</v>
      </c>
    </row>
    <row r="1070" customFormat="false" ht="15" hidden="false" customHeight="false" outlineLevel="0" collapsed="false">
      <c r="A1070" s="8" t="s">
        <v>11029</v>
      </c>
      <c r="B1070" s="10" t="str">
        <f aca="false">'Layout Mercado Libre'!C1070</f>
        <v>Unasal Terbinafina 250 mg 30 Tabletas</v>
      </c>
      <c r="C1070" s="10" t="str">
        <f aca="false">IFERROR(LEFT('Layout Mercado Libre'!E1070,FIND(" &gt; ",'Layout Mercado Libre'!E1070)-1),"")</f>
        <v>Salud y Equipamiento Médico</v>
      </c>
      <c r="D1070" s="12" t="n">
        <v>915</v>
      </c>
      <c r="E1070" s="13" t="n">
        <f aca="false">D1070+Parámetros!$B$5</f>
        <v>919</v>
      </c>
      <c r="F1070" s="3" t="n">
        <f aca="false">IF(C1070="",Parámetros!$B$9,IFERROR(VLOOKUP(C1070,Parámetros!$A$20:$B$23,2,FALSE()),Parámetros!$B$9))</f>
        <v>0.14</v>
      </c>
      <c r="G1070" s="13" t="n">
        <f aca="false">ROUNDUP((E1070+Parámetros!$C$13)/(1-F1070),0)</f>
        <v>1098</v>
      </c>
      <c r="H1070" s="13" t="n">
        <f aca="false">ROUNDUP((E1070+Parámetros!$C$14)/(1-F1070),0)</f>
        <v>1104</v>
      </c>
      <c r="I1070" s="13" t="n">
        <f aca="false">ROUNDUP((E1070+Parámetros!$C$15)/(1-F1070),0)</f>
        <v>1112</v>
      </c>
      <c r="J1070" s="13" t="n">
        <f aca="false">MAX(ROUNDUP((E1070+Parámetros!$B$8)/(1-F1070),0),Parámetros!$B$7)</f>
        <v>1069</v>
      </c>
      <c r="K1070" s="13" t="n">
        <f aca="false">IF(G1070&lt;Parámetros!$B$13,G1070,IF(H1070&lt;Parámetros!$B$14,H1070,IF(I1070&lt;Parámetros!$B$15,I1070,J1070)))</f>
        <v>1069</v>
      </c>
      <c r="L1070" s="12"/>
      <c r="M1070" s="12"/>
      <c r="N1070" s="13" t="n">
        <f aca="false">IF(AND(ISNUMBER(M1070),M1070-Parámetros!$B$6&gt;=K1070),M1070-Parámetros!$B$6,K1070)</f>
        <v>1069</v>
      </c>
      <c r="O1070" s="3" t="str">
        <f aca="false">IF(ISNUMBER(M1070),N1070/M1070-1,"")</f>
        <v/>
      </c>
      <c r="P1070" s="13" t="n">
        <f aca="false">VLOOKUP(N1070,Parámetros!$A$13:$C$16,3,TRUE())</f>
        <v>0</v>
      </c>
      <c r="Q1070" s="13" t="n">
        <f aca="false">IF(N1070&gt;=Parámetros!$B$7,Parámetros!$B$8,0)</f>
        <v>0</v>
      </c>
      <c r="R1070" s="13" t="n">
        <f aca="false">N1070*(1-F1070)-P1070-Q1070</f>
        <v>919.34</v>
      </c>
      <c r="S1070" s="13" t="n">
        <f aca="false">R1070-E1070</f>
        <v>0.340000000000032</v>
      </c>
    </row>
    <row r="1071" customFormat="false" ht="15" hidden="false" customHeight="false" outlineLevel="0" collapsed="false">
      <c r="A1071" s="8" t="s">
        <v>11042</v>
      </c>
      <c r="B1071" s="10" t="str">
        <f aca="false">'Layout Mercado Libre'!C1071</f>
        <v>Azulfidina Sulfasalazina 500 mg 60 Tabletas</v>
      </c>
      <c r="C1071" s="10" t="str">
        <f aca="false">IFERROR(LEFT('Layout Mercado Libre'!E1071,FIND(" &gt; ",'Layout Mercado Libre'!E1071)-1),"")</f>
        <v>Salud y Equipamiento Médico</v>
      </c>
      <c r="D1071" s="12" t="n">
        <v>340</v>
      </c>
      <c r="E1071" s="13" t="n">
        <f aca="false">D1071+Parámetros!$B$5</f>
        <v>344</v>
      </c>
      <c r="F1071" s="3" t="n">
        <f aca="false">IF(C1071="",Parámetros!$B$9,IFERROR(VLOOKUP(C1071,Parámetros!$A$20:$B$23,2,FALSE()),Parámetros!$B$9))</f>
        <v>0.14</v>
      </c>
      <c r="G1071" s="13" t="n">
        <f aca="false">ROUNDUP((E1071+Parámetros!$C$13)/(1-F1071),0)</f>
        <v>430</v>
      </c>
      <c r="H1071" s="13" t="n">
        <f aca="false">ROUNDUP((E1071+Parámetros!$C$14)/(1-F1071),0)</f>
        <v>435</v>
      </c>
      <c r="I1071" s="13" t="n">
        <f aca="false">ROUNDUP((E1071+Parámetros!$C$15)/(1-F1071),0)</f>
        <v>444</v>
      </c>
      <c r="J1071" s="13" t="n">
        <f aca="false">MAX(ROUNDUP((E1071+Parámetros!$B$8)/(1-F1071),0),Parámetros!$B$7)</f>
        <v>400</v>
      </c>
      <c r="K1071" s="13" t="n">
        <f aca="false">IF(G1071&lt;Parámetros!$B$13,G1071,IF(H1071&lt;Parámetros!$B$14,H1071,IF(I1071&lt;Parámetros!$B$15,I1071,J1071)))</f>
        <v>400</v>
      </c>
      <c r="L1071" s="12"/>
      <c r="M1071" s="12"/>
      <c r="N1071" s="13" t="n">
        <f aca="false">IF(AND(ISNUMBER(M1071),M1071-Parámetros!$B$6&gt;=K1071),M1071-Parámetros!$B$6,K1071)</f>
        <v>400</v>
      </c>
      <c r="O1071" s="3" t="str">
        <f aca="false">IF(ISNUMBER(M1071),N1071/M1071-1,"")</f>
        <v/>
      </c>
      <c r="P1071" s="13" t="n">
        <f aca="false">VLOOKUP(N1071,Parámetros!$A$13:$C$16,3,TRUE())</f>
        <v>0</v>
      </c>
      <c r="Q1071" s="13" t="n">
        <f aca="false">IF(N1071&gt;=Parámetros!$B$7,Parámetros!$B$8,0)</f>
        <v>0</v>
      </c>
      <c r="R1071" s="13" t="n">
        <f aca="false">N1071*(1-F1071)-P1071-Q1071</f>
        <v>344</v>
      </c>
      <c r="S1071" s="13" t="n">
        <f aca="false">R1071-E1071</f>
        <v>0</v>
      </c>
    </row>
    <row r="1072" customFormat="false" ht="15" hidden="false" customHeight="false" outlineLevel="0" collapsed="false">
      <c r="A1072" s="8" t="s">
        <v>11055</v>
      </c>
      <c r="B1072" s="10" t="str">
        <f aca="false">'Layout Mercado Libre'!C1072</f>
        <v>Libertrim Pediátrico Trimebutina Suspensión 30 ml</v>
      </c>
      <c r="C1072" s="10" t="str">
        <f aca="false">IFERROR(LEFT('Layout Mercado Libre'!E1072,FIND(" &gt; ",'Layout Mercado Libre'!E1072)-1),"")</f>
        <v>Salud y Equipamiento Médico</v>
      </c>
      <c r="D1072" s="12" t="n">
        <v>293.53</v>
      </c>
      <c r="E1072" s="13" t="n">
        <f aca="false">D1072+Parámetros!$B$5</f>
        <v>297.53</v>
      </c>
      <c r="F1072" s="3" t="n">
        <f aca="false">IF(C1072="",Parámetros!$B$9,IFERROR(VLOOKUP(C1072,Parámetros!$A$20:$B$23,2,FALSE()),Parámetros!$B$9))</f>
        <v>0.14</v>
      </c>
      <c r="G1072" s="13" t="n">
        <f aca="false">ROUNDUP((E1072+Parámetros!$C$13)/(1-F1072),0)</f>
        <v>376</v>
      </c>
      <c r="H1072" s="13" t="n">
        <f aca="false">ROUNDUP((E1072+Parámetros!$C$14)/(1-F1072),0)</f>
        <v>381</v>
      </c>
      <c r="I1072" s="13" t="n">
        <f aca="false">ROUNDUP((E1072+Parámetros!$C$15)/(1-F1072),0)</f>
        <v>389</v>
      </c>
      <c r="J1072" s="13" t="n">
        <f aca="false">MAX(ROUNDUP((E1072+Parámetros!$B$8)/(1-F1072),0),Parámetros!$B$7)</f>
        <v>346</v>
      </c>
      <c r="K1072" s="13" t="n">
        <f aca="false">IF(G1072&lt;Parámetros!$B$13,G1072,IF(H1072&lt;Parámetros!$B$14,H1072,IF(I1072&lt;Parámetros!$B$15,I1072,J1072)))</f>
        <v>346</v>
      </c>
      <c r="L1072" s="12"/>
      <c r="M1072" s="12"/>
      <c r="N1072" s="13" t="n">
        <f aca="false">IF(AND(ISNUMBER(M1072),M1072-Parámetros!$B$6&gt;=K1072),M1072-Parámetros!$B$6,K1072)</f>
        <v>346</v>
      </c>
      <c r="O1072" s="3" t="str">
        <f aca="false">IF(ISNUMBER(M1072),N1072/M1072-1,"")</f>
        <v/>
      </c>
      <c r="P1072" s="13" t="n">
        <f aca="false">VLOOKUP(N1072,Parámetros!$A$13:$C$16,3,TRUE())</f>
        <v>0</v>
      </c>
      <c r="Q1072" s="13" t="n">
        <f aca="false">IF(N1072&gt;=Parámetros!$B$7,Parámetros!$B$8,0)</f>
        <v>0</v>
      </c>
      <c r="R1072" s="13" t="n">
        <f aca="false">N1072*(1-F1072)-P1072-Q1072</f>
        <v>297.56</v>
      </c>
      <c r="S1072" s="13" t="n">
        <f aca="false">R1072-E1072</f>
        <v>0.0300000000000296</v>
      </c>
    </row>
    <row r="1073" customFormat="false" ht="15" hidden="false" customHeight="false" outlineLevel="0" collapsed="false">
      <c r="A1073" s="8" t="s">
        <v>11068</v>
      </c>
      <c r="B1073" s="10" t="str">
        <f aca="false">'Layout Mercado Libre'!C1073</f>
        <v>Jeringa BD Plastipak 10 ml 22G x 32 mm Caja 100 Piezas</v>
      </c>
      <c r="C1073" s="10" t="str">
        <f aca="false">IFERROR(LEFT('Layout Mercado Libre'!E1073,FIND(" &gt; ",'Layout Mercado Libre'!E1073)-1),"")</f>
        <v>Salud y Equipamiento Médico</v>
      </c>
      <c r="D1073" s="12" t="n">
        <v>331.42</v>
      </c>
      <c r="E1073" s="13" t="n">
        <f aca="false">D1073+Parámetros!$B$5</f>
        <v>335.42</v>
      </c>
      <c r="F1073" s="3" t="n">
        <f aca="false">IF(C1073="",Parámetros!$B$9,IFERROR(VLOOKUP(C1073,Parámetros!$A$20:$B$23,2,FALSE()),Parámetros!$B$9))</f>
        <v>0.14</v>
      </c>
      <c r="G1073" s="13" t="n">
        <f aca="false">ROUNDUP((E1073+Parámetros!$C$13)/(1-F1073),0)</f>
        <v>420</v>
      </c>
      <c r="H1073" s="13" t="n">
        <f aca="false">ROUNDUP((E1073+Parámetros!$C$14)/(1-F1073),0)</f>
        <v>425</v>
      </c>
      <c r="I1073" s="13" t="n">
        <f aca="false">ROUNDUP((E1073+Parámetros!$C$15)/(1-F1073),0)</f>
        <v>434</v>
      </c>
      <c r="J1073" s="13" t="n">
        <f aca="false">MAX(ROUNDUP((E1073+Parámetros!$B$8)/(1-F1073),0),Parámetros!$B$7)</f>
        <v>391</v>
      </c>
      <c r="K1073" s="13" t="n">
        <f aca="false">IF(G1073&lt;Parámetros!$B$13,G1073,IF(H1073&lt;Parámetros!$B$14,H1073,IF(I1073&lt;Parámetros!$B$15,I1073,J1073)))</f>
        <v>391</v>
      </c>
      <c r="L1073" s="12"/>
      <c r="M1073" s="12"/>
      <c r="N1073" s="13" t="n">
        <f aca="false">IF(AND(ISNUMBER(M1073),M1073-Parámetros!$B$6&gt;=K1073),M1073-Parámetros!$B$6,K1073)</f>
        <v>391</v>
      </c>
      <c r="O1073" s="3" t="str">
        <f aca="false">IF(ISNUMBER(M1073),N1073/M1073-1,"")</f>
        <v/>
      </c>
      <c r="P1073" s="13" t="n">
        <f aca="false">VLOOKUP(N1073,Parámetros!$A$13:$C$16,3,TRUE())</f>
        <v>0</v>
      </c>
      <c r="Q1073" s="13" t="n">
        <f aca="false">IF(N1073&gt;=Parámetros!$B$7,Parámetros!$B$8,0)</f>
        <v>0</v>
      </c>
      <c r="R1073" s="13" t="n">
        <f aca="false">N1073*(1-F1073)-P1073-Q1073</f>
        <v>336.26</v>
      </c>
      <c r="S1073" s="13" t="n">
        <f aca="false">R1073-E1073</f>
        <v>0.839999999999975</v>
      </c>
    </row>
    <row r="1074" customFormat="false" ht="15" hidden="false" customHeight="false" outlineLevel="0" collapsed="false">
      <c r="A1074" s="8" t="s">
        <v>11074</v>
      </c>
      <c r="B1074" s="10" t="str">
        <f aca="false">'Layout Mercado Libre'!C1074</f>
        <v>Ajolotius Jarabe Sin Azúcar Suplemento 250 ml</v>
      </c>
      <c r="C1074" s="10" t="str">
        <f aca="false">IFERROR(LEFT('Layout Mercado Libre'!E1074,FIND(" &gt; ",'Layout Mercado Libre'!E1074)-1),"")</f>
        <v>Salud y Equipamiento Médico</v>
      </c>
      <c r="D1074" s="12" t="n">
        <v>72</v>
      </c>
      <c r="E1074" s="13" t="n">
        <f aca="false">D1074+Parámetros!$B$5</f>
        <v>76</v>
      </c>
      <c r="F1074" s="3" t="n">
        <f aca="false">IF(C1074="",Parámetros!$B$9,IFERROR(VLOOKUP(C1074,Parámetros!$A$20:$B$23,2,FALSE()),Parámetros!$B$9))</f>
        <v>0.14</v>
      </c>
      <c r="G1074" s="13" t="n">
        <f aca="false">ROUNDUP((E1074+Parámetros!$C$13)/(1-F1074),0)</f>
        <v>118</v>
      </c>
      <c r="H1074" s="13" t="n">
        <f aca="false">ROUNDUP((E1074+Parámetros!$C$14)/(1-F1074),0)</f>
        <v>124</v>
      </c>
      <c r="I1074" s="13" t="n">
        <f aca="false">ROUNDUP((E1074+Parámetros!$C$15)/(1-F1074),0)</f>
        <v>132</v>
      </c>
      <c r="J1074" s="13" t="n">
        <f aca="false">MAX(ROUNDUP((E1074+Parámetros!$B$8)/(1-F1074),0),Parámetros!$B$7)</f>
        <v>299</v>
      </c>
      <c r="K1074" s="13" t="n">
        <f aca="false">IF(G1074&lt;Parámetros!$B$13,G1074,IF(H1074&lt;Parámetros!$B$14,H1074,IF(I1074&lt;Parámetros!$B$15,I1074,J1074)))</f>
        <v>124</v>
      </c>
      <c r="L1074" s="12"/>
      <c r="M1074" s="12"/>
      <c r="N1074" s="13" t="n">
        <f aca="false">IF(AND(ISNUMBER(M1074),M1074-Parámetros!$B$6&gt;=K1074),M1074-Parámetros!$B$6,K1074)</f>
        <v>124</v>
      </c>
      <c r="O1074" s="3" t="str">
        <f aca="false">IF(ISNUMBER(M1074),N1074/M1074-1,"")</f>
        <v/>
      </c>
      <c r="P1074" s="13" t="n">
        <f aca="false">VLOOKUP(N1074,Parámetros!$A$13:$C$16,3,TRUE())</f>
        <v>30</v>
      </c>
      <c r="Q1074" s="13" t="n">
        <f aca="false">IF(N1074&gt;=Parámetros!$B$7,Parámetros!$B$8,0)</f>
        <v>0</v>
      </c>
      <c r="R1074" s="13" t="n">
        <f aca="false">N1074*(1-F1074)-P1074-Q1074</f>
        <v>76.64</v>
      </c>
      <c r="S1074" s="13" t="n">
        <f aca="false">R1074-E1074</f>
        <v>0.640000000000001</v>
      </c>
    </row>
    <row r="1075" customFormat="false" ht="15" hidden="false" customHeight="false" outlineLevel="0" collapsed="false">
      <c r="A1075" s="8" t="s">
        <v>11082</v>
      </c>
      <c r="B1075" s="10" t="str">
        <f aca="false">'Layout Mercado Libre'!C1075</f>
        <v>Rastrillos Bic Soleil Color Collection 3 Hojas 12 Piezas</v>
      </c>
      <c r="C1075" s="10" t="str">
        <f aca="false">IFERROR(LEFT('Layout Mercado Libre'!E1075,FIND(" &gt; ",'Layout Mercado Libre'!E1075)-1),"")</f>
        <v>Belleza y Cuidado Personal</v>
      </c>
      <c r="D1075" s="12" t="n">
        <v>133.9</v>
      </c>
      <c r="E1075" s="13" t="n">
        <f aca="false">D1075+Parámetros!$B$5</f>
        <v>137.9</v>
      </c>
      <c r="F1075" s="3" t="n">
        <f aca="false">IF(C1075="",Parámetros!$B$9,IFERROR(VLOOKUP(C1075,Parámetros!$A$20:$B$23,2,FALSE()),Parámetros!$B$9))</f>
        <v>0.14</v>
      </c>
      <c r="G1075" s="13" t="n">
        <f aca="false">ROUNDUP((E1075+Parámetros!$C$13)/(1-F1075),0)</f>
        <v>190</v>
      </c>
      <c r="H1075" s="13" t="n">
        <f aca="false">ROUNDUP((E1075+Parámetros!$C$14)/(1-F1075),0)</f>
        <v>196</v>
      </c>
      <c r="I1075" s="13" t="n">
        <f aca="false">ROUNDUP((E1075+Parámetros!$C$15)/(1-F1075),0)</f>
        <v>204</v>
      </c>
      <c r="J1075" s="13" t="n">
        <f aca="false">MAX(ROUNDUP((E1075+Parámetros!$B$8)/(1-F1075),0),Parámetros!$B$7)</f>
        <v>299</v>
      </c>
      <c r="K1075" s="13" t="n">
        <f aca="false">IF(G1075&lt;Parámetros!$B$13,G1075,IF(H1075&lt;Parámetros!$B$14,H1075,IF(I1075&lt;Parámetros!$B$15,I1075,J1075)))</f>
        <v>204</v>
      </c>
      <c r="L1075" s="12"/>
      <c r="M1075" s="12"/>
      <c r="N1075" s="13" t="n">
        <f aca="false">IF(AND(ISNUMBER(M1075),M1075-Parámetros!$B$6&gt;=K1075),M1075-Parámetros!$B$6,K1075)</f>
        <v>204</v>
      </c>
      <c r="O1075" s="3" t="str">
        <f aca="false">IF(ISNUMBER(M1075),N1075/M1075-1,"")</f>
        <v/>
      </c>
      <c r="P1075" s="13" t="n">
        <f aca="false">VLOOKUP(N1075,Parámetros!$A$13:$C$16,3,TRUE())</f>
        <v>37</v>
      </c>
      <c r="Q1075" s="13" t="n">
        <f aca="false">IF(N1075&gt;=Parámetros!$B$7,Parámetros!$B$8,0)</f>
        <v>0</v>
      </c>
      <c r="R1075" s="13" t="n">
        <f aca="false">N1075*(1-F1075)-P1075-Q1075</f>
        <v>138.44</v>
      </c>
      <c r="S1075" s="13" t="n">
        <f aca="false">R1075-E1075</f>
        <v>0.539999999999992</v>
      </c>
    </row>
    <row r="1076" customFormat="false" ht="15" hidden="false" customHeight="false" outlineLevel="0" collapsed="false">
      <c r="A1076" s="8" t="s">
        <v>11092</v>
      </c>
      <c r="B1076" s="10" t="str">
        <f aca="false">'Layout Mercado Libre'!C1076</f>
        <v>Aldactone A 25 mg 30 Tabletas Espironolactona</v>
      </c>
      <c r="C1076" s="10" t="str">
        <f aca="false">IFERROR(LEFT('Layout Mercado Libre'!E1076,FIND(" &gt; ",'Layout Mercado Libre'!E1076)-1),"")</f>
        <v>Salud y Equipamiento Médico</v>
      </c>
      <c r="D1076" s="12" t="n">
        <v>425.53</v>
      </c>
      <c r="E1076" s="13" t="n">
        <f aca="false">D1076+Parámetros!$B$5</f>
        <v>429.53</v>
      </c>
      <c r="F1076" s="3" t="n">
        <f aca="false">IF(C1076="",Parámetros!$B$9,IFERROR(VLOOKUP(C1076,Parámetros!$A$20:$B$23,2,FALSE()),Parámetros!$B$9))</f>
        <v>0.14</v>
      </c>
      <c r="G1076" s="13" t="n">
        <f aca="false">ROUNDUP((E1076+Parámetros!$C$13)/(1-F1076),0)</f>
        <v>529</v>
      </c>
      <c r="H1076" s="13" t="n">
        <f aca="false">ROUNDUP((E1076+Parámetros!$C$14)/(1-F1076),0)</f>
        <v>535</v>
      </c>
      <c r="I1076" s="13" t="n">
        <f aca="false">ROUNDUP((E1076+Parámetros!$C$15)/(1-F1076),0)</f>
        <v>543</v>
      </c>
      <c r="J1076" s="13" t="n">
        <f aca="false">MAX(ROUNDUP((E1076+Parámetros!$B$8)/(1-F1076),0),Parámetros!$B$7)</f>
        <v>500</v>
      </c>
      <c r="K1076" s="13" t="n">
        <f aca="false">IF(G1076&lt;Parámetros!$B$13,G1076,IF(H1076&lt;Parámetros!$B$14,H1076,IF(I1076&lt;Parámetros!$B$15,I1076,J1076)))</f>
        <v>500</v>
      </c>
      <c r="L1076" s="12"/>
      <c r="M1076" s="12"/>
      <c r="N1076" s="13" t="n">
        <f aca="false">IF(AND(ISNUMBER(M1076),M1076-Parámetros!$B$6&gt;=K1076),M1076-Parámetros!$B$6,K1076)</f>
        <v>500</v>
      </c>
      <c r="O1076" s="3" t="str">
        <f aca="false">IF(ISNUMBER(M1076),N1076/M1076-1,"")</f>
        <v/>
      </c>
      <c r="P1076" s="13" t="n">
        <f aca="false">VLOOKUP(N1076,Parámetros!$A$13:$C$16,3,TRUE())</f>
        <v>0</v>
      </c>
      <c r="Q1076" s="13" t="n">
        <f aca="false">IF(N1076&gt;=Parámetros!$B$7,Parámetros!$B$8,0)</f>
        <v>0</v>
      </c>
      <c r="R1076" s="13" t="n">
        <f aca="false">N1076*(1-F1076)-P1076-Q1076</f>
        <v>430</v>
      </c>
      <c r="S1076" s="13" t="n">
        <f aca="false">R1076-E1076</f>
        <v>0.470000000000027</v>
      </c>
    </row>
    <row r="1077" customFormat="false" ht="15" hidden="false" customHeight="false" outlineLevel="0" collapsed="false">
      <c r="A1077" s="8" t="s">
        <v>11099</v>
      </c>
      <c r="B1077" s="10" t="str">
        <f aca="false">'Layout Mercado Libre'!C1077</f>
        <v>Desodorante Rexona Men Clinical Sport Strength 58 g</v>
      </c>
      <c r="C1077" s="10" t="str">
        <f aca="false">IFERROR(LEFT('Layout Mercado Libre'!E1077,FIND(" &gt; ",'Layout Mercado Libre'!E1077)-1),"")</f>
        <v>Belleza y Cuidado Personal</v>
      </c>
      <c r="D1077" s="12" t="n">
        <v>75.17</v>
      </c>
      <c r="E1077" s="13" t="n">
        <f aca="false">D1077+Parámetros!$B$5</f>
        <v>79.17</v>
      </c>
      <c r="F1077" s="3" t="n">
        <f aca="false">IF(C1077="",Parámetros!$B$9,IFERROR(VLOOKUP(C1077,Parámetros!$A$20:$B$23,2,FALSE()),Parámetros!$B$9))</f>
        <v>0.14</v>
      </c>
      <c r="G1077" s="13" t="n">
        <f aca="false">ROUNDUP((E1077+Parámetros!$C$13)/(1-F1077),0)</f>
        <v>122</v>
      </c>
      <c r="H1077" s="13" t="n">
        <f aca="false">ROUNDUP((E1077+Parámetros!$C$14)/(1-F1077),0)</f>
        <v>127</v>
      </c>
      <c r="I1077" s="13" t="n">
        <f aca="false">ROUNDUP((E1077+Parámetros!$C$15)/(1-F1077),0)</f>
        <v>136</v>
      </c>
      <c r="J1077" s="13" t="n">
        <f aca="false">MAX(ROUNDUP((E1077+Parámetros!$B$8)/(1-F1077),0),Parámetros!$B$7)</f>
        <v>299</v>
      </c>
      <c r="K1077" s="13" t="n">
        <f aca="false">IF(G1077&lt;Parámetros!$B$13,G1077,IF(H1077&lt;Parámetros!$B$14,H1077,IF(I1077&lt;Parámetros!$B$15,I1077,J1077)))</f>
        <v>127</v>
      </c>
      <c r="L1077" s="12"/>
      <c r="M1077" s="12"/>
      <c r="N1077" s="13" t="n">
        <f aca="false">IF(AND(ISNUMBER(M1077),M1077-Parámetros!$B$6&gt;=K1077),M1077-Parámetros!$B$6,K1077)</f>
        <v>127</v>
      </c>
      <c r="O1077" s="3" t="str">
        <f aca="false">IF(ISNUMBER(M1077),N1077/M1077-1,"")</f>
        <v/>
      </c>
      <c r="P1077" s="13" t="n">
        <f aca="false">VLOOKUP(N1077,Parámetros!$A$13:$C$16,3,TRUE())</f>
        <v>30</v>
      </c>
      <c r="Q1077" s="13" t="n">
        <f aca="false">IF(N1077&gt;=Parámetros!$B$7,Parámetros!$B$8,0)</f>
        <v>0</v>
      </c>
      <c r="R1077" s="13" t="n">
        <f aca="false">N1077*(1-F1077)-P1077-Q1077</f>
        <v>79.22</v>
      </c>
      <c r="S1077" s="13" t="n">
        <f aca="false">R1077-E1077</f>
        <v>0.0499999999999972</v>
      </c>
    </row>
    <row r="1078" customFormat="false" ht="15" hidden="false" customHeight="false" outlineLevel="0" collapsed="false">
      <c r="A1078" s="8" t="s">
        <v>11109</v>
      </c>
      <c r="B1078" s="10" t="str">
        <f aca="false">'Layout Mercado Libre'!C1078</f>
        <v>Pantiprotectores Saba Delicate Diarios Largos 50 Piezas</v>
      </c>
      <c r="C1078" s="10" t="str">
        <f aca="false">IFERROR(LEFT('Layout Mercado Libre'!E1078,FIND(" &gt; ",'Layout Mercado Libre'!E1078)-1),"")</f>
        <v>Belleza y Cuidado Personal</v>
      </c>
      <c r="D1078" s="12" t="n">
        <v>37.78</v>
      </c>
      <c r="E1078" s="13" t="n">
        <f aca="false">D1078+Parámetros!$B$5</f>
        <v>41.78</v>
      </c>
      <c r="F1078" s="3" t="n">
        <f aca="false">IF(C1078="",Parámetros!$B$9,IFERROR(VLOOKUP(C1078,Parámetros!$A$20:$B$23,2,FALSE()),Parámetros!$B$9))</f>
        <v>0.14</v>
      </c>
      <c r="G1078" s="13" t="n">
        <f aca="false">ROUNDUP((E1078+Parámetros!$C$13)/(1-F1078),0)</f>
        <v>78</v>
      </c>
      <c r="H1078" s="13" t="n">
        <f aca="false">ROUNDUP((E1078+Parámetros!$C$14)/(1-F1078),0)</f>
        <v>84</v>
      </c>
      <c r="I1078" s="13" t="n">
        <f aca="false">ROUNDUP((E1078+Parámetros!$C$15)/(1-F1078),0)</f>
        <v>92</v>
      </c>
      <c r="J1078" s="13" t="n">
        <f aca="false">MAX(ROUNDUP((E1078+Parámetros!$B$8)/(1-F1078),0),Parámetros!$B$7)</f>
        <v>299</v>
      </c>
      <c r="K1078" s="13" t="n">
        <f aca="false">IF(G1078&lt;Parámetros!$B$13,G1078,IF(H1078&lt;Parámetros!$B$14,H1078,IF(I1078&lt;Parámetros!$B$15,I1078,J1078)))</f>
        <v>78</v>
      </c>
      <c r="L1078" s="12"/>
      <c r="M1078" s="12"/>
      <c r="N1078" s="13" t="n">
        <f aca="false">IF(AND(ISNUMBER(M1078),M1078-Parámetros!$B$6&gt;=K1078),M1078-Parámetros!$B$6,K1078)</f>
        <v>78</v>
      </c>
      <c r="O1078" s="3" t="str">
        <f aca="false">IF(ISNUMBER(M1078),N1078/M1078-1,"")</f>
        <v/>
      </c>
      <c r="P1078" s="13" t="n">
        <f aca="false">VLOOKUP(N1078,Parámetros!$A$13:$C$16,3,TRUE())</f>
        <v>25</v>
      </c>
      <c r="Q1078" s="13" t="n">
        <f aca="false">IF(N1078&gt;=Parámetros!$B$7,Parámetros!$B$8,0)</f>
        <v>0</v>
      </c>
      <c r="R1078" s="13" t="n">
        <f aca="false">N1078*(1-F1078)-P1078-Q1078</f>
        <v>42.08</v>
      </c>
      <c r="S1078" s="13" t="n">
        <f aca="false">R1078-E1078</f>
        <v>0.299999999999997</v>
      </c>
    </row>
    <row r="1079" customFormat="false" ht="15" hidden="false" customHeight="false" outlineLevel="0" collapsed="false">
      <c r="A1079" s="8" t="s">
        <v>11123</v>
      </c>
      <c r="B1079" s="10" t="str">
        <f aca="false">'Layout Mercado Libre'!C1079</f>
        <v>Daflon 450 mg/50 mg 60 Tabletas Diosmina Hesperidina</v>
      </c>
      <c r="C1079" s="10" t="str">
        <f aca="false">IFERROR(LEFT('Layout Mercado Libre'!E1079,FIND(" &gt; ",'Layout Mercado Libre'!E1079)-1),"")</f>
        <v>Salud y Equipamiento Médico</v>
      </c>
      <c r="D1079" s="12" t="n">
        <v>1200.11</v>
      </c>
      <c r="E1079" s="13" t="n">
        <f aca="false">D1079+Parámetros!$B$5</f>
        <v>1204.11</v>
      </c>
      <c r="F1079" s="3" t="n">
        <f aca="false">IF(C1079="",Parámetros!$B$9,IFERROR(VLOOKUP(C1079,Parámetros!$A$20:$B$23,2,FALSE()),Parámetros!$B$9))</f>
        <v>0.14</v>
      </c>
      <c r="G1079" s="13" t="n">
        <f aca="false">ROUNDUP((E1079+Parámetros!$C$13)/(1-F1079),0)</f>
        <v>1430</v>
      </c>
      <c r="H1079" s="13" t="n">
        <f aca="false">ROUNDUP((E1079+Parámetros!$C$14)/(1-F1079),0)</f>
        <v>1436</v>
      </c>
      <c r="I1079" s="13" t="n">
        <f aca="false">ROUNDUP((E1079+Parámetros!$C$15)/(1-F1079),0)</f>
        <v>1444</v>
      </c>
      <c r="J1079" s="13" t="n">
        <f aca="false">MAX(ROUNDUP((E1079+Parámetros!$B$8)/(1-F1079),0),Parámetros!$B$7)</f>
        <v>1401</v>
      </c>
      <c r="K1079" s="13" t="n">
        <f aca="false">IF(G1079&lt;Parámetros!$B$13,G1079,IF(H1079&lt;Parámetros!$B$14,H1079,IF(I1079&lt;Parámetros!$B$15,I1079,J1079)))</f>
        <v>1401</v>
      </c>
      <c r="L1079" s="12"/>
      <c r="M1079" s="12"/>
      <c r="N1079" s="13" t="n">
        <f aca="false">IF(AND(ISNUMBER(M1079),M1079-Parámetros!$B$6&gt;=K1079),M1079-Parámetros!$B$6,K1079)</f>
        <v>1401</v>
      </c>
      <c r="O1079" s="3" t="str">
        <f aca="false">IF(ISNUMBER(M1079),N1079/M1079-1,"")</f>
        <v/>
      </c>
      <c r="P1079" s="13" t="n">
        <f aca="false">VLOOKUP(N1079,Parámetros!$A$13:$C$16,3,TRUE())</f>
        <v>0</v>
      </c>
      <c r="Q1079" s="13" t="n">
        <f aca="false">IF(N1079&gt;=Parámetros!$B$7,Parámetros!$B$8,0)</f>
        <v>0</v>
      </c>
      <c r="R1079" s="13" t="n">
        <f aca="false">N1079*(1-F1079)-P1079-Q1079</f>
        <v>1204.86</v>
      </c>
      <c r="S1079" s="13" t="n">
        <f aca="false">R1079-E1079</f>
        <v>0.75</v>
      </c>
    </row>
    <row r="1080" customFormat="false" ht="15" hidden="false" customHeight="false" outlineLevel="0" collapsed="false">
      <c r="A1080" s="8" t="s">
        <v>11131</v>
      </c>
      <c r="B1080" s="10" t="str">
        <f aca="false">'Layout Mercado Libre'!C1080</f>
        <v>Crema Corporal Nivea Milk Nutritiva Piel Extra Seca 400 ml</v>
      </c>
      <c r="C1080" s="10" t="str">
        <f aca="false">IFERROR(LEFT('Layout Mercado Libre'!E1080,FIND(" &gt; ",'Layout Mercado Libre'!E1080)-1),"")</f>
        <v>Belleza y Cuidado Personal</v>
      </c>
      <c r="D1080" s="12" t="n">
        <v>72.84</v>
      </c>
      <c r="E1080" s="13" t="n">
        <f aca="false">D1080+Parámetros!$B$5</f>
        <v>76.84</v>
      </c>
      <c r="F1080" s="3" t="n">
        <f aca="false">IF(C1080="",Parámetros!$B$9,IFERROR(VLOOKUP(C1080,Parámetros!$A$20:$B$23,2,FALSE()),Parámetros!$B$9))</f>
        <v>0.14</v>
      </c>
      <c r="G1080" s="13" t="n">
        <f aca="false">ROUNDUP((E1080+Parámetros!$C$13)/(1-F1080),0)</f>
        <v>119</v>
      </c>
      <c r="H1080" s="13" t="n">
        <f aca="false">ROUNDUP((E1080+Parámetros!$C$14)/(1-F1080),0)</f>
        <v>125</v>
      </c>
      <c r="I1080" s="13" t="n">
        <f aca="false">ROUNDUP((E1080+Parámetros!$C$15)/(1-F1080),0)</f>
        <v>133</v>
      </c>
      <c r="J1080" s="13" t="n">
        <f aca="false">MAX(ROUNDUP((E1080+Parámetros!$B$8)/(1-F1080),0),Parámetros!$B$7)</f>
        <v>299</v>
      </c>
      <c r="K1080" s="13" t="n">
        <f aca="false">IF(G1080&lt;Parámetros!$B$13,G1080,IF(H1080&lt;Parámetros!$B$14,H1080,IF(I1080&lt;Parámetros!$B$15,I1080,J1080)))</f>
        <v>125</v>
      </c>
      <c r="L1080" s="12"/>
      <c r="M1080" s="12"/>
      <c r="N1080" s="13" t="n">
        <f aca="false">IF(AND(ISNUMBER(M1080),M1080-Parámetros!$B$6&gt;=K1080),M1080-Parámetros!$B$6,K1080)</f>
        <v>125</v>
      </c>
      <c r="O1080" s="3" t="str">
        <f aca="false">IF(ISNUMBER(M1080),N1080/M1080-1,"")</f>
        <v/>
      </c>
      <c r="P1080" s="13" t="n">
        <f aca="false">VLOOKUP(N1080,Parámetros!$A$13:$C$16,3,TRUE())</f>
        <v>30</v>
      </c>
      <c r="Q1080" s="13" t="n">
        <f aca="false">IF(N1080&gt;=Parámetros!$B$7,Parámetros!$B$8,0)</f>
        <v>0</v>
      </c>
      <c r="R1080" s="13" t="n">
        <f aca="false">N1080*(1-F1080)-P1080-Q1080</f>
        <v>77.5</v>
      </c>
      <c r="S1080" s="13" t="n">
        <f aca="false">R1080-E1080</f>
        <v>0.659999999999997</v>
      </c>
    </row>
    <row r="1081" customFormat="false" ht="15" hidden="false" customHeight="false" outlineLevel="0" collapsed="false">
      <c r="A1081" s="8" t="s">
        <v>11139</v>
      </c>
      <c r="B1081" s="10" t="str">
        <f aca="false">'Layout Mercado Libre'!C1081</f>
        <v>Trimebutina Simeticona 100 mg/37.5 mg 20 Comprimidos Maver</v>
      </c>
      <c r="C1081" s="10" t="str">
        <f aca="false">IFERROR(LEFT('Layout Mercado Libre'!E1081,FIND(" &gt; ",'Layout Mercado Libre'!E1081)-1),"")</f>
        <v>Salud y Equipamiento Médico</v>
      </c>
      <c r="D1081" s="12" t="n">
        <v>79.93</v>
      </c>
      <c r="E1081" s="13" t="n">
        <f aca="false">D1081+Parámetros!$B$5</f>
        <v>83.93</v>
      </c>
      <c r="F1081" s="3" t="n">
        <f aca="false">IF(C1081="",Parámetros!$B$9,IFERROR(VLOOKUP(C1081,Parámetros!$A$20:$B$23,2,FALSE()),Parámetros!$B$9))</f>
        <v>0.14</v>
      </c>
      <c r="G1081" s="13" t="n">
        <f aca="false">ROUNDUP((E1081+Parámetros!$C$13)/(1-F1081),0)</f>
        <v>127</v>
      </c>
      <c r="H1081" s="13" t="n">
        <f aca="false">ROUNDUP((E1081+Parámetros!$C$14)/(1-F1081),0)</f>
        <v>133</v>
      </c>
      <c r="I1081" s="13" t="n">
        <f aca="false">ROUNDUP((E1081+Parámetros!$C$15)/(1-F1081),0)</f>
        <v>141</v>
      </c>
      <c r="J1081" s="13" t="n">
        <f aca="false">MAX(ROUNDUP((E1081+Parámetros!$B$8)/(1-F1081),0),Parámetros!$B$7)</f>
        <v>299</v>
      </c>
      <c r="K1081" s="13" t="n">
        <f aca="false">IF(G1081&lt;Parámetros!$B$13,G1081,IF(H1081&lt;Parámetros!$B$14,H1081,IF(I1081&lt;Parámetros!$B$15,I1081,J1081)))</f>
        <v>133</v>
      </c>
      <c r="L1081" s="12"/>
      <c r="M1081" s="12"/>
      <c r="N1081" s="13" t="n">
        <f aca="false">IF(AND(ISNUMBER(M1081),M1081-Parámetros!$B$6&gt;=K1081),M1081-Parámetros!$B$6,K1081)</f>
        <v>133</v>
      </c>
      <c r="O1081" s="3" t="str">
        <f aca="false">IF(ISNUMBER(M1081),N1081/M1081-1,"")</f>
        <v/>
      </c>
      <c r="P1081" s="13" t="n">
        <f aca="false">VLOOKUP(N1081,Parámetros!$A$13:$C$16,3,TRUE())</f>
        <v>30</v>
      </c>
      <c r="Q1081" s="13" t="n">
        <f aca="false">IF(N1081&gt;=Parámetros!$B$7,Parámetros!$B$8,0)</f>
        <v>0</v>
      </c>
      <c r="R1081" s="13" t="n">
        <f aca="false">N1081*(1-F1081)-P1081-Q1081</f>
        <v>84.38</v>
      </c>
      <c r="S1081" s="13" t="n">
        <f aca="false">R1081-E1081</f>
        <v>0.449999999999989</v>
      </c>
    </row>
    <row r="1082" customFormat="false" ht="15" hidden="false" customHeight="false" outlineLevel="0" collapsed="false">
      <c r="A1082" s="8" t="s">
        <v>11149</v>
      </c>
      <c r="B1082" s="10" t="str">
        <f aca="false">'Layout Mercado Libre'!C1082</f>
        <v>Cera para Ortodoncia GUM Orthodontic Sabor Menta</v>
      </c>
      <c r="C1082" s="10" t="str">
        <f aca="false">IFERROR(LEFT('Layout Mercado Libre'!E1082,FIND(" &gt; ",'Layout Mercado Libre'!E1082)-1),"")</f>
        <v>Belleza y Cuidado Personal</v>
      </c>
      <c r="D1082" s="12" t="n">
        <v>48.71</v>
      </c>
      <c r="E1082" s="13" t="n">
        <f aca="false">D1082+Parámetros!$B$5</f>
        <v>52.71</v>
      </c>
      <c r="F1082" s="3" t="n">
        <f aca="false">IF(C1082="",Parámetros!$B$9,IFERROR(VLOOKUP(C1082,Parámetros!$A$20:$B$23,2,FALSE()),Parámetros!$B$9))</f>
        <v>0.14</v>
      </c>
      <c r="G1082" s="13" t="n">
        <f aca="false">ROUNDUP((E1082+Parámetros!$C$13)/(1-F1082),0)</f>
        <v>91</v>
      </c>
      <c r="H1082" s="13" t="n">
        <f aca="false">ROUNDUP((E1082+Parámetros!$C$14)/(1-F1082),0)</f>
        <v>97</v>
      </c>
      <c r="I1082" s="13" t="n">
        <f aca="false">ROUNDUP((E1082+Parámetros!$C$15)/(1-F1082),0)</f>
        <v>105</v>
      </c>
      <c r="J1082" s="13" t="n">
        <f aca="false">MAX(ROUNDUP((E1082+Parámetros!$B$8)/(1-F1082),0),Parámetros!$B$7)</f>
        <v>299</v>
      </c>
      <c r="K1082" s="13" t="n">
        <f aca="false">IF(G1082&lt;Parámetros!$B$13,G1082,IF(H1082&lt;Parámetros!$B$14,H1082,IF(I1082&lt;Parámetros!$B$15,I1082,J1082)))</f>
        <v>91</v>
      </c>
      <c r="L1082" s="12"/>
      <c r="M1082" s="12"/>
      <c r="N1082" s="13" t="n">
        <f aca="false">IF(AND(ISNUMBER(M1082),M1082-Parámetros!$B$6&gt;=K1082),M1082-Parámetros!$B$6,K1082)</f>
        <v>91</v>
      </c>
      <c r="O1082" s="3" t="str">
        <f aca="false">IF(ISNUMBER(M1082),N1082/M1082-1,"")</f>
        <v/>
      </c>
      <c r="P1082" s="13" t="n">
        <f aca="false">VLOOKUP(N1082,Parámetros!$A$13:$C$16,3,TRUE())</f>
        <v>25</v>
      </c>
      <c r="Q1082" s="13" t="n">
        <f aca="false">IF(N1082&gt;=Parámetros!$B$7,Parámetros!$B$8,0)</f>
        <v>0</v>
      </c>
      <c r="R1082" s="13" t="n">
        <f aca="false">N1082*(1-F1082)-P1082-Q1082</f>
        <v>53.26</v>
      </c>
      <c r="S1082" s="13" t="n">
        <f aca="false">R1082-E1082</f>
        <v>0.550000000000004</v>
      </c>
    </row>
    <row r="1083" customFormat="false" ht="15" hidden="false" customHeight="false" outlineLevel="0" collapsed="false">
      <c r="A1083" s="8" t="s">
        <v>11161</v>
      </c>
      <c r="B1083" s="10" t="str">
        <f aca="false">'Layout Mercado Libre'!C1083</f>
        <v>Histiacil GR3 Ambroxol 20 mg Sabor Limón 18 Pastillas</v>
      </c>
      <c r="C1083" s="10" t="str">
        <f aca="false">IFERROR(LEFT('Layout Mercado Libre'!E1083,FIND(" &gt; ",'Layout Mercado Libre'!E1083)-1),"")</f>
        <v>Salud y Equipamiento Médico</v>
      </c>
      <c r="D1083" s="12" t="n">
        <v>109.51</v>
      </c>
      <c r="E1083" s="13" t="n">
        <f aca="false">D1083+Parámetros!$B$5</f>
        <v>113.51</v>
      </c>
      <c r="F1083" s="3" t="n">
        <f aca="false">IF(C1083="",Parámetros!$B$9,IFERROR(VLOOKUP(C1083,Parámetros!$A$20:$B$23,2,FALSE()),Parámetros!$B$9))</f>
        <v>0.14</v>
      </c>
      <c r="G1083" s="13" t="n">
        <f aca="false">ROUNDUP((E1083+Parámetros!$C$13)/(1-F1083),0)</f>
        <v>162</v>
      </c>
      <c r="H1083" s="13" t="n">
        <f aca="false">ROUNDUP((E1083+Parámetros!$C$14)/(1-F1083),0)</f>
        <v>167</v>
      </c>
      <c r="I1083" s="13" t="n">
        <f aca="false">ROUNDUP((E1083+Parámetros!$C$15)/(1-F1083),0)</f>
        <v>176</v>
      </c>
      <c r="J1083" s="13" t="n">
        <f aca="false">MAX(ROUNDUP((E1083+Parámetros!$B$8)/(1-F1083),0),Parámetros!$B$7)</f>
        <v>299</v>
      </c>
      <c r="K1083" s="13" t="n">
        <f aca="false">IF(G1083&lt;Parámetros!$B$13,G1083,IF(H1083&lt;Parámetros!$B$14,H1083,IF(I1083&lt;Parámetros!$B$15,I1083,J1083)))</f>
        <v>176</v>
      </c>
      <c r="L1083" s="12"/>
      <c r="M1083" s="12"/>
      <c r="N1083" s="13" t="n">
        <f aca="false">IF(AND(ISNUMBER(M1083),M1083-Parámetros!$B$6&gt;=K1083),M1083-Parámetros!$B$6,K1083)</f>
        <v>176</v>
      </c>
      <c r="O1083" s="3" t="str">
        <f aca="false">IF(ISNUMBER(M1083),N1083/M1083-1,"")</f>
        <v/>
      </c>
      <c r="P1083" s="13" t="n">
        <f aca="false">VLOOKUP(N1083,Parámetros!$A$13:$C$16,3,TRUE())</f>
        <v>37</v>
      </c>
      <c r="Q1083" s="13" t="n">
        <f aca="false">IF(N1083&gt;=Parámetros!$B$7,Parámetros!$B$8,0)</f>
        <v>0</v>
      </c>
      <c r="R1083" s="13" t="n">
        <f aca="false">N1083*(1-F1083)-P1083-Q1083</f>
        <v>114.36</v>
      </c>
      <c r="S1083" s="13" t="n">
        <f aca="false">R1083-E1083</f>
        <v>0.84999999999998</v>
      </c>
    </row>
    <row r="1084" customFormat="false" ht="15" hidden="false" customHeight="false" outlineLevel="0" collapsed="false">
      <c r="A1084" s="8" t="s">
        <v>11172</v>
      </c>
      <c r="B1084" s="10" t="str">
        <f aca="false">'Layout Mercado Libre'!C1084</f>
        <v>Talco Desodorante Rexona Efficient Antibacterial Pies 200 g</v>
      </c>
      <c r="C1084" s="10" t="str">
        <f aca="false">IFERROR(LEFT('Layout Mercado Libre'!E1084,FIND(" &gt; ",'Layout Mercado Libre'!E1084)-1),"")</f>
        <v>Belleza y Cuidado Personal</v>
      </c>
      <c r="D1084" s="12" t="n">
        <v>55.28</v>
      </c>
      <c r="E1084" s="13" t="n">
        <f aca="false">D1084+Parámetros!$B$5</f>
        <v>59.28</v>
      </c>
      <c r="F1084" s="3" t="n">
        <f aca="false">IF(C1084="",Parámetros!$B$9,IFERROR(VLOOKUP(C1084,Parámetros!$A$20:$B$23,2,FALSE()),Parámetros!$B$9))</f>
        <v>0.14</v>
      </c>
      <c r="G1084" s="13" t="n">
        <f aca="false">ROUNDUP((E1084+Parámetros!$C$13)/(1-F1084),0)</f>
        <v>98</v>
      </c>
      <c r="H1084" s="13" t="n">
        <f aca="false">ROUNDUP((E1084+Parámetros!$C$14)/(1-F1084),0)</f>
        <v>104</v>
      </c>
      <c r="I1084" s="13" t="n">
        <f aca="false">ROUNDUP((E1084+Parámetros!$C$15)/(1-F1084),0)</f>
        <v>112</v>
      </c>
      <c r="J1084" s="13" t="n">
        <f aca="false">MAX(ROUNDUP((E1084+Parámetros!$B$8)/(1-F1084),0),Parámetros!$B$7)</f>
        <v>299</v>
      </c>
      <c r="K1084" s="13" t="n">
        <f aca="false">IF(G1084&lt;Parámetros!$B$13,G1084,IF(H1084&lt;Parámetros!$B$14,H1084,IF(I1084&lt;Parámetros!$B$15,I1084,J1084)))</f>
        <v>98</v>
      </c>
      <c r="L1084" s="12"/>
      <c r="M1084" s="12"/>
      <c r="N1084" s="13" t="n">
        <f aca="false">IF(AND(ISNUMBER(M1084),M1084-Parámetros!$B$6&gt;=K1084),M1084-Parámetros!$B$6,K1084)</f>
        <v>98</v>
      </c>
      <c r="O1084" s="3" t="str">
        <f aca="false">IF(ISNUMBER(M1084),N1084/M1084-1,"")</f>
        <v/>
      </c>
      <c r="P1084" s="13" t="n">
        <f aca="false">VLOOKUP(N1084,Parámetros!$A$13:$C$16,3,TRUE())</f>
        <v>25</v>
      </c>
      <c r="Q1084" s="13" t="n">
        <f aca="false">IF(N1084&gt;=Parámetros!$B$7,Parámetros!$B$8,0)</f>
        <v>0</v>
      </c>
      <c r="R1084" s="13" t="n">
        <f aca="false">N1084*(1-F1084)-P1084-Q1084</f>
        <v>59.28</v>
      </c>
      <c r="S1084" s="13" t="n">
        <f aca="false">R1084-E1084</f>
        <v>0</v>
      </c>
    </row>
    <row r="1085" customFormat="false" ht="15" hidden="false" customHeight="false" outlineLevel="0" collapsed="false">
      <c r="A1085" s="8" t="s">
        <v>11179</v>
      </c>
      <c r="B1085" s="10" t="str">
        <f aca="false">'Layout Mercado Libre'!C1085</f>
        <v>Biberones Evenflo Cuello Ancho 9 oz 3 Piezas</v>
      </c>
      <c r="C1085" s="10" t="str">
        <f aca="false">IFERROR(LEFT('Layout Mercado Libre'!E1085,FIND(" &gt; ",'Layout Mercado Libre'!E1085)-1),"")</f>
        <v>Bebés</v>
      </c>
      <c r="D1085" s="12" t="n">
        <v>113.69</v>
      </c>
      <c r="E1085" s="13" t="n">
        <f aca="false">D1085+Parámetros!$B$5</f>
        <v>117.69</v>
      </c>
      <c r="F1085" s="3" t="n">
        <f aca="false">IF(C1085="",Parámetros!$B$9,IFERROR(VLOOKUP(C1085,Parámetros!$A$20:$B$23,2,FALSE()),Parámetros!$B$9))</f>
        <v>0.15</v>
      </c>
      <c r="G1085" s="13" t="n">
        <f aca="false">ROUNDUP((E1085+Parámetros!$C$13)/(1-F1085),0)</f>
        <v>168</v>
      </c>
      <c r="H1085" s="13" t="n">
        <f aca="false">ROUNDUP((E1085+Parámetros!$C$14)/(1-F1085),0)</f>
        <v>174</v>
      </c>
      <c r="I1085" s="13" t="n">
        <f aca="false">ROUNDUP((E1085+Parámetros!$C$15)/(1-F1085),0)</f>
        <v>182</v>
      </c>
      <c r="J1085" s="13" t="n">
        <f aca="false">MAX(ROUNDUP((E1085+Parámetros!$B$8)/(1-F1085),0),Parámetros!$B$7)</f>
        <v>299</v>
      </c>
      <c r="K1085" s="13" t="n">
        <f aca="false">IF(G1085&lt;Parámetros!$B$13,G1085,IF(H1085&lt;Parámetros!$B$14,H1085,IF(I1085&lt;Parámetros!$B$15,I1085,J1085)))</f>
        <v>182</v>
      </c>
      <c r="L1085" s="12"/>
      <c r="M1085" s="12"/>
      <c r="N1085" s="13" t="n">
        <f aca="false">IF(AND(ISNUMBER(M1085),M1085-Parámetros!$B$6&gt;=K1085),M1085-Parámetros!$B$6,K1085)</f>
        <v>182</v>
      </c>
      <c r="O1085" s="3" t="str">
        <f aca="false">IF(ISNUMBER(M1085),N1085/M1085-1,"")</f>
        <v/>
      </c>
      <c r="P1085" s="13" t="n">
        <f aca="false">VLOOKUP(N1085,Parámetros!$A$13:$C$16,3,TRUE())</f>
        <v>37</v>
      </c>
      <c r="Q1085" s="13" t="n">
        <f aca="false">IF(N1085&gt;=Parámetros!$B$7,Parámetros!$B$8,0)</f>
        <v>0</v>
      </c>
      <c r="R1085" s="13" t="n">
        <f aca="false">N1085*(1-F1085)-P1085-Q1085</f>
        <v>117.7</v>
      </c>
      <c r="S1085" s="13" t="n">
        <f aca="false">R1085-E1085</f>
        <v>0.00999999999999091</v>
      </c>
    </row>
    <row r="1086" customFormat="false" ht="15" hidden="false" customHeight="false" outlineLevel="0" collapsed="false">
      <c r="A1086" s="8" t="s">
        <v>11187</v>
      </c>
      <c r="B1086" s="10" t="str">
        <f aca="false">'Layout Mercado Libre'!C1086</f>
        <v>Bellafem Plenitud Calcio con Isoflavonas 60 Tabletas</v>
      </c>
      <c r="C1086" s="10" t="str">
        <f aca="false">IFERROR(LEFT('Layout Mercado Libre'!E1086,FIND(" &gt; ",'Layout Mercado Libre'!E1086)-1),"")</f>
        <v>Salud y Equipamiento Médico</v>
      </c>
      <c r="D1086" s="12" t="n">
        <v>487.87</v>
      </c>
      <c r="E1086" s="13" t="n">
        <f aca="false">D1086+Parámetros!$B$5</f>
        <v>491.87</v>
      </c>
      <c r="F1086" s="3" t="n">
        <f aca="false">IF(C1086="",Parámetros!$B$9,IFERROR(VLOOKUP(C1086,Parámetros!$A$20:$B$23,2,FALSE()),Parámetros!$B$9))</f>
        <v>0.14</v>
      </c>
      <c r="G1086" s="13" t="n">
        <f aca="false">ROUNDUP((E1086+Parámetros!$C$13)/(1-F1086),0)</f>
        <v>602</v>
      </c>
      <c r="H1086" s="13" t="n">
        <f aca="false">ROUNDUP((E1086+Parámetros!$C$14)/(1-F1086),0)</f>
        <v>607</v>
      </c>
      <c r="I1086" s="13" t="n">
        <f aca="false">ROUNDUP((E1086+Parámetros!$C$15)/(1-F1086),0)</f>
        <v>615</v>
      </c>
      <c r="J1086" s="13" t="n">
        <f aca="false">MAX(ROUNDUP((E1086+Parámetros!$B$8)/(1-F1086),0),Parámetros!$B$7)</f>
        <v>572</v>
      </c>
      <c r="K1086" s="13" t="n">
        <f aca="false">IF(G1086&lt;Parámetros!$B$13,G1086,IF(H1086&lt;Parámetros!$B$14,H1086,IF(I1086&lt;Parámetros!$B$15,I1086,J1086)))</f>
        <v>572</v>
      </c>
      <c r="L1086" s="12"/>
      <c r="M1086" s="12"/>
      <c r="N1086" s="13" t="n">
        <f aca="false">IF(AND(ISNUMBER(M1086),M1086-Parámetros!$B$6&gt;=K1086),M1086-Parámetros!$B$6,K1086)</f>
        <v>572</v>
      </c>
      <c r="O1086" s="3" t="str">
        <f aca="false">IF(ISNUMBER(M1086),N1086/M1086-1,"")</f>
        <v/>
      </c>
      <c r="P1086" s="13" t="n">
        <f aca="false">VLOOKUP(N1086,Parámetros!$A$13:$C$16,3,TRUE())</f>
        <v>0</v>
      </c>
      <c r="Q1086" s="13" t="n">
        <f aca="false">IF(N1086&gt;=Parámetros!$B$7,Parámetros!$B$8,0)</f>
        <v>0</v>
      </c>
      <c r="R1086" s="13" t="n">
        <f aca="false">N1086*(1-F1086)-P1086-Q1086</f>
        <v>491.92</v>
      </c>
      <c r="S1086" s="13" t="n">
        <f aca="false">R1086-E1086</f>
        <v>0.0500000000000114</v>
      </c>
    </row>
    <row r="1087" customFormat="false" ht="15" hidden="false" customHeight="false" outlineLevel="0" collapsed="false">
      <c r="A1087" s="8" t="s">
        <v>11199</v>
      </c>
      <c r="B1087" s="10" t="str">
        <f aca="false">'Layout Mercado Libre'!C1087</f>
        <v>Fluxedan Jarabe Bromhexina Oxeladina 225 ml</v>
      </c>
      <c r="C1087" s="10" t="str">
        <f aca="false">IFERROR(LEFT('Layout Mercado Libre'!E1087,FIND(" &gt; ",'Layout Mercado Libre'!E1087)-1),"")</f>
        <v>Salud y Equipamiento Médico</v>
      </c>
      <c r="D1087" s="12" t="n">
        <v>317.88</v>
      </c>
      <c r="E1087" s="13" t="n">
        <f aca="false">D1087+Parámetros!$B$5</f>
        <v>321.88</v>
      </c>
      <c r="F1087" s="3" t="n">
        <f aca="false">IF(C1087="",Parámetros!$B$9,IFERROR(VLOOKUP(C1087,Parámetros!$A$20:$B$23,2,FALSE()),Parámetros!$B$9))</f>
        <v>0.14</v>
      </c>
      <c r="G1087" s="13" t="n">
        <f aca="false">ROUNDUP((E1087+Parámetros!$C$13)/(1-F1087),0)</f>
        <v>404</v>
      </c>
      <c r="H1087" s="13" t="n">
        <f aca="false">ROUNDUP((E1087+Parámetros!$C$14)/(1-F1087),0)</f>
        <v>410</v>
      </c>
      <c r="I1087" s="13" t="n">
        <f aca="false">ROUNDUP((E1087+Parámetros!$C$15)/(1-F1087),0)</f>
        <v>418</v>
      </c>
      <c r="J1087" s="13" t="n">
        <f aca="false">MAX(ROUNDUP((E1087+Parámetros!$B$8)/(1-F1087),0),Parámetros!$B$7)</f>
        <v>375</v>
      </c>
      <c r="K1087" s="13" t="n">
        <f aca="false">IF(G1087&lt;Parámetros!$B$13,G1087,IF(H1087&lt;Parámetros!$B$14,H1087,IF(I1087&lt;Parámetros!$B$15,I1087,J1087)))</f>
        <v>375</v>
      </c>
      <c r="L1087" s="12"/>
      <c r="M1087" s="12"/>
      <c r="N1087" s="13" t="n">
        <f aca="false">IF(AND(ISNUMBER(M1087),M1087-Parámetros!$B$6&gt;=K1087),M1087-Parámetros!$B$6,K1087)</f>
        <v>375</v>
      </c>
      <c r="O1087" s="3" t="str">
        <f aca="false">IF(ISNUMBER(M1087),N1087/M1087-1,"")</f>
        <v/>
      </c>
      <c r="P1087" s="13" t="n">
        <f aca="false">VLOOKUP(N1087,Parámetros!$A$13:$C$16,3,TRUE())</f>
        <v>0</v>
      </c>
      <c r="Q1087" s="13" t="n">
        <f aca="false">IF(N1087&gt;=Parámetros!$B$7,Parámetros!$B$8,0)</f>
        <v>0</v>
      </c>
      <c r="R1087" s="13" t="n">
        <f aca="false">N1087*(1-F1087)-P1087-Q1087</f>
        <v>322.5</v>
      </c>
      <c r="S1087" s="13" t="n">
        <f aca="false">R1087-E1087</f>
        <v>0.620000000000005</v>
      </c>
    </row>
    <row r="1088" customFormat="false" ht="15" hidden="false" customHeight="false" outlineLevel="0" collapsed="false">
      <c r="A1088" s="8" t="s">
        <v>11212</v>
      </c>
      <c r="B1088" s="10" t="str">
        <f aca="false">'Layout Mercado Libre'!C1088</f>
        <v>Corega Ultra Crema Adhesiva Sin Sabor 70 g</v>
      </c>
      <c r="C1088" s="10" t="str">
        <f aca="false">IFERROR(LEFT('Layout Mercado Libre'!E1088,FIND(" &gt; ",'Layout Mercado Libre'!E1088)-1),"")</f>
        <v>Belleza y Cuidado Personal</v>
      </c>
      <c r="D1088" s="12" t="n">
        <v>171.43</v>
      </c>
      <c r="E1088" s="13" t="n">
        <f aca="false">D1088+Parámetros!$B$5</f>
        <v>175.43</v>
      </c>
      <c r="F1088" s="3" t="n">
        <f aca="false">IF(C1088="",Parámetros!$B$9,IFERROR(VLOOKUP(C1088,Parámetros!$A$20:$B$23,2,FALSE()),Parámetros!$B$9))</f>
        <v>0.14</v>
      </c>
      <c r="G1088" s="13" t="n">
        <f aca="false">ROUNDUP((E1088+Parámetros!$C$13)/(1-F1088),0)</f>
        <v>234</v>
      </c>
      <c r="H1088" s="13" t="n">
        <f aca="false">ROUNDUP((E1088+Parámetros!$C$14)/(1-F1088),0)</f>
        <v>239</v>
      </c>
      <c r="I1088" s="13" t="n">
        <f aca="false">ROUNDUP((E1088+Parámetros!$C$15)/(1-F1088),0)</f>
        <v>248</v>
      </c>
      <c r="J1088" s="13" t="n">
        <f aca="false">MAX(ROUNDUP((E1088+Parámetros!$B$8)/(1-F1088),0),Parámetros!$B$7)</f>
        <v>299</v>
      </c>
      <c r="K1088" s="13" t="n">
        <f aca="false">IF(G1088&lt;Parámetros!$B$13,G1088,IF(H1088&lt;Parámetros!$B$14,H1088,IF(I1088&lt;Parámetros!$B$15,I1088,J1088)))</f>
        <v>248</v>
      </c>
      <c r="L1088" s="12"/>
      <c r="M1088" s="12"/>
      <c r="N1088" s="13" t="n">
        <f aca="false">IF(AND(ISNUMBER(M1088),M1088-Parámetros!$B$6&gt;=K1088),M1088-Parámetros!$B$6,K1088)</f>
        <v>248</v>
      </c>
      <c r="O1088" s="3" t="str">
        <f aca="false">IF(ISNUMBER(M1088),N1088/M1088-1,"")</f>
        <v/>
      </c>
      <c r="P1088" s="13" t="n">
        <f aca="false">VLOOKUP(N1088,Parámetros!$A$13:$C$16,3,TRUE())</f>
        <v>37</v>
      </c>
      <c r="Q1088" s="13" t="n">
        <f aca="false">IF(N1088&gt;=Parámetros!$B$7,Parámetros!$B$8,0)</f>
        <v>0</v>
      </c>
      <c r="R1088" s="13" t="n">
        <f aca="false">N1088*(1-F1088)-P1088-Q1088</f>
        <v>176.28</v>
      </c>
      <c r="S1088" s="13" t="n">
        <f aca="false">R1088-E1088</f>
        <v>0.849999999999994</v>
      </c>
    </row>
    <row r="1089" customFormat="false" ht="15" hidden="false" customHeight="false" outlineLevel="0" collapsed="false">
      <c r="A1089" s="8" t="s">
        <v>11220</v>
      </c>
      <c r="B1089" s="10" t="str">
        <f aca="false">'Layout Mercado Libre'!C1089</f>
        <v>Termómetro Digital Neutek MT-201C a Prueba de Agua</v>
      </c>
      <c r="C1089" s="10" t="str">
        <f aca="false">IFERROR(LEFT('Layout Mercado Libre'!E1089,FIND(" &gt; ",'Layout Mercado Libre'!E1089)-1),"")</f>
        <v>Salud y Equipamiento Médico</v>
      </c>
      <c r="D1089" s="12" t="n">
        <v>43.64</v>
      </c>
      <c r="E1089" s="13" t="n">
        <f aca="false">D1089+Parámetros!$B$5</f>
        <v>47.64</v>
      </c>
      <c r="F1089" s="3" t="n">
        <f aca="false">IF(C1089="",Parámetros!$B$9,IFERROR(VLOOKUP(C1089,Parámetros!$A$20:$B$23,2,FALSE()),Parámetros!$B$9))</f>
        <v>0.14</v>
      </c>
      <c r="G1089" s="13" t="n">
        <f aca="false">ROUNDUP((E1089+Parámetros!$C$13)/(1-F1089),0)</f>
        <v>85</v>
      </c>
      <c r="H1089" s="13" t="n">
        <f aca="false">ROUNDUP((E1089+Parámetros!$C$14)/(1-F1089),0)</f>
        <v>91</v>
      </c>
      <c r="I1089" s="13" t="n">
        <f aca="false">ROUNDUP((E1089+Parámetros!$C$15)/(1-F1089),0)</f>
        <v>99</v>
      </c>
      <c r="J1089" s="13" t="n">
        <f aca="false">MAX(ROUNDUP((E1089+Parámetros!$B$8)/(1-F1089),0),Parámetros!$B$7)</f>
        <v>299</v>
      </c>
      <c r="K1089" s="13" t="n">
        <f aca="false">IF(G1089&lt;Parámetros!$B$13,G1089,IF(H1089&lt;Parámetros!$B$14,H1089,IF(I1089&lt;Parámetros!$B$15,I1089,J1089)))</f>
        <v>85</v>
      </c>
      <c r="L1089" s="12"/>
      <c r="M1089" s="12"/>
      <c r="N1089" s="13" t="n">
        <f aca="false">IF(AND(ISNUMBER(M1089),M1089-Parámetros!$B$6&gt;=K1089),M1089-Parámetros!$B$6,K1089)</f>
        <v>85</v>
      </c>
      <c r="O1089" s="3" t="str">
        <f aca="false">IF(ISNUMBER(M1089),N1089/M1089-1,"")</f>
        <v/>
      </c>
      <c r="P1089" s="13" t="n">
        <f aca="false">VLOOKUP(N1089,Parámetros!$A$13:$C$16,3,TRUE())</f>
        <v>25</v>
      </c>
      <c r="Q1089" s="13" t="n">
        <f aca="false">IF(N1089&gt;=Parámetros!$B$7,Parámetros!$B$8,0)</f>
        <v>0</v>
      </c>
      <c r="R1089" s="13" t="n">
        <f aca="false">N1089*(1-F1089)-P1089-Q1089</f>
        <v>48.1</v>
      </c>
      <c r="S1089" s="13" t="n">
        <f aca="false">R1089-E1089</f>
        <v>0.459999999999994</v>
      </c>
    </row>
    <row r="1090" customFormat="false" ht="15" hidden="false" customHeight="false" outlineLevel="0" collapsed="false">
      <c r="A1090" s="8" t="s">
        <v>11233</v>
      </c>
      <c r="B1090" s="10" t="str">
        <f aca="false">'Layout Mercado Libre'!C1090</f>
        <v>Talco Desodorante Rexona Efficient Original Pies 50 g</v>
      </c>
      <c r="C1090" s="10" t="str">
        <f aca="false">IFERROR(LEFT('Layout Mercado Libre'!E1090,FIND(" &gt; ",'Layout Mercado Libre'!E1090)-1),"")</f>
        <v>Belleza y Cuidado Personal</v>
      </c>
      <c r="D1090" s="12" t="n">
        <v>25.59</v>
      </c>
      <c r="E1090" s="13" t="n">
        <f aca="false">D1090+Parámetros!$B$5</f>
        <v>29.59</v>
      </c>
      <c r="F1090" s="3" t="n">
        <f aca="false">IF(C1090="",Parámetros!$B$9,IFERROR(VLOOKUP(C1090,Parámetros!$A$20:$B$23,2,FALSE()),Parámetros!$B$9))</f>
        <v>0.14</v>
      </c>
      <c r="G1090" s="13" t="n">
        <f aca="false">ROUNDUP((E1090+Parámetros!$C$13)/(1-F1090),0)</f>
        <v>64</v>
      </c>
      <c r="H1090" s="13" t="n">
        <f aca="false">ROUNDUP((E1090+Parámetros!$C$14)/(1-F1090),0)</f>
        <v>70</v>
      </c>
      <c r="I1090" s="13" t="n">
        <f aca="false">ROUNDUP((E1090+Parámetros!$C$15)/(1-F1090),0)</f>
        <v>78</v>
      </c>
      <c r="J1090" s="13" t="n">
        <f aca="false">MAX(ROUNDUP((E1090+Parámetros!$B$8)/(1-F1090),0),Parámetros!$B$7)</f>
        <v>299</v>
      </c>
      <c r="K1090" s="13" t="n">
        <f aca="false">IF(G1090&lt;Parámetros!$B$13,G1090,IF(H1090&lt;Parámetros!$B$14,H1090,IF(I1090&lt;Parámetros!$B$15,I1090,J1090)))</f>
        <v>64</v>
      </c>
      <c r="L1090" s="12"/>
      <c r="M1090" s="12"/>
      <c r="N1090" s="13" t="n">
        <f aca="false">IF(AND(ISNUMBER(M1090),M1090-Parámetros!$B$6&gt;=K1090),M1090-Parámetros!$B$6,K1090)</f>
        <v>64</v>
      </c>
      <c r="O1090" s="3" t="str">
        <f aca="false">IF(ISNUMBER(M1090),N1090/M1090-1,"")</f>
        <v/>
      </c>
      <c r="P1090" s="13" t="n">
        <f aca="false">VLOOKUP(N1090,Parámetros!$A$13:$C$16,3,TRUE())</f>
        <v>25</v>
      </c>
      <c r="Q1090" s="13" t="n">
        <f aca="false">IF(N1090&gt;=Parámetros!$B$7,Parámetros!$B$8,0)</f>
        <v>0</v>
      </c>
      <c r="R1090" s="13" t="n">
        <f aca="false">N1090*(1-F1090)-P1090-Q1090</f>
        <v>30.04</v>
      </c>
      <c r="S1090" s="13" t="n">
        <f aca="false">R1090-E1090</f>
        <v>0.449999999999999</v>
      </c>
    </row>
    <row r="1091" customFormat="false" ht="15" hidden="false" customHeight="false" outlineLevel="0" collapsed="false">
      <c r="A1091" s="8" t="s">
        <v>11241</v>
      </c>
      <c r="B1091" s="10" t="str">
        <f aca="false">'Layout Mercado Libre'!C1091</f>
        <v>Shampoo Mennen Zero% Cabello Saludable 400 ml</v>
      </c>
      <c r="C1091" s="10" t="str">
        <f aca="false">IFERROR(LEFT('Layout Mercado Libre'!E1091,FIND(" &gt; ",'Layout Mercado Libre'!E1091)-1),"")</f>
        <v>Bebés</v>
      </c>
      <c r="D1091" s="12" t="n">
        <v>41.74</v>
      </c>
      <c r="E1091" s="13" t="n">
        <f aca="false">D1091+Parámetros!$B$5</f>
        <v>45.74</v>
      </c>
      <c r="F1091" s="3" t="n">
        <f aca="false">IF(C1091="",Parámetros!$B$9,IFERROR(VLOOKUP(C1091,Parámetros!$A$20:$B$23,2,FALSE()),Parámetros!$B$9))</f>
        <v>0.15</v>
      </c>
      <c r="G1091" s="13" t="n">
        <f aca="false">ROUNDUP((E1091+Parámetros!$C$13)/(1-F1091),0)</f>
        <v>84</v>
      </c>
      <c r="H1091" s="13" t="n">
        <f aca="false">ROUNDUP((E1091+Parámetros!$C$14)/(1-F1091),0)</f>
        <v>90</v>
      </c>
      <c r="I1091" s="13" t="n">
        <f aca="false">ROUNDUP((E1091+Parámetros!$C$15)/(1-F1091),0)</f>
        <v>98</v>
      </c>
      <c r="J1091" s="13" t="n">
        <f aca="false">MAX(ROUNDUP((E1091+Parámetros!$B$8)/(1-F1091),0),Parámetros!$B$7)</f>
        <v>299</v>
      </c>
      <c r="K1091" s="13" t="n">
        <f aca="false">IF(G1091&lt;Parámetros!$B$13,G1091,IF(H1091&lt;Parámetros!$B$14,H1091,IF(I1091&lt;Parámetros!$B$15,I1091,J1091)))</f>
        <v>84</v>
      </c>
      <c r="L1091" s="12"/>
      <c r="M1091" s="12"/>
      <c r="N1091" s="13" t="n">
        <f aca="false">IF(AND(ISNUMBER(M1091),M1091-Parámetros!$B$6&gt;=K1091),M1091-Parámetros!$B$6,K1091)</f>
        <v>84</v>
      </c>
      <c r="O1091" s="3" t="str">
        <f aca="false">IF(ISNUMBER(M1091),N1091/M1091-1,"")</f>
        <v/>
      </c>
      <c r="P1091" s="13" t="n">
        <f aca="false">VLOOKUP(N1091,Parámetros!$A$13:$C$16,3,TRUE())</f>
        <v>25</v>
      </c>
      <c r="Q1091" s="13" t="n">
        <f aca="false">IF(N1091&gt;=Parámetros!$B$7,Parámetros!$B$8,0)</f>
        <v>0</v>
      </c>
      <c r="R1091" s="13" t="n">
        <f aca="false">N1091*(1-F1091)-P1091-Q1091</f>
        <v>46.4</v>
      </c>
      <c r="S1091" s="13" t="n">
        <f aca="false">R1091-E1091</f>
        <v>0.65999999999999</v>
      </c>
    </row>
    <row r="1092" customFormat="false" ht="15" hidden="false" customHeight="false" outlineLevel="0" collapsed="false">
      <c r="A1092" s="8" t="s">
        <v>11250</v>
      </c>
      <c r="B1092" s="10" t="str">
        <f aca="false">'Layout Mercado Libre'!C1092</f>
        <v>Ting Crema Ácido Undecilénico Triclosán 28 g</v>
      </c>
      <c r="C1092" s="10" t="str">
        <f aca="false">IFERROR(LEFT('Layout Mercado Libre'!E1092,FIND(" &gt; ",'Layout Mercado Libre'!E1092)-1),"")</f>
        <v>Salud y Equipamiento Médico</v>
      </c>
      <c r="D1092" s="12" t="n">
        <v>84.82</v>
      </c>
      <c r="E1092" s="13" t="n">
        <f aca="false">D1092+Parámetros!$B$5</f>
        <v>88.82</v>
      </c>
      <c r="F1092" s="3" t="n">
        <f aca="false">IF(C1092="",Parámetros!$B$9,IFERROR(VLOOKUP(C1092,Parámetros!$A$20:$B$23,2,FALSE()),Parámetros!$B$9))</f>
        <v>0.14</v>
      </c>
      <c r="G1092" s="13" t="n">
        <f aca="false">ROUNDUP((E1092+Parámetros!$C$13)/(1-F1092),0)</f>
        <v>133</v>
      </c>
      <c r="H1092" s="13" t="n">
        <f aca="false">ROUNDUP((E1092+Parámetros!$C$14)/(1-F1092),0)</f>
        <v>139</v>
      </c>
      <c r="I1092" s="13" t="n">
        <f aca="false">ROUNDUP((E1092+Parámetros!$C$15)/(1-F1092),0)</f>
        <v>147</v>
      </c>
      <c r="J1092" s="13" t="n">
        <f aca="false">MAX(ROUNDUP((E1092+Parámetros!$B$8)/(1-F1092),0),Parámetros!$B$7)</f>
        <v>299</v>
      </c>
      <c r="K1092" s="13" t="n">
        <f aca="false">IF(G1092&lt;Parámetros!$B$13,G1092,IF(H1092&lt;Parámetros!$B$14,H1092,IF(I1092&lt;Parámetros!$B$15,I1092,J1092)))</f>
        <v>139</v>
      </c>
      <c r="L1092" s="12"/>
      <c r="M1092" s="12"/>
      <c r="N1092" s="13" t="n">
        <f aca="false">IF(AND(ISNUMBER(M1092),M1092-Parámetros!$B$6&gt;=K1092),M1092-Parámetros!$B$6,K1092)</f>
        <v>139</v>
      </c>
      <c r="O1092" s="3" t="str">
        <f aca="false">IF(ISNUMBER(M1092),N1092/M1092-1,"")</f>
        <v/>
      </c>
      <c r="P1092" s="13" t="n">
        <f aca="false">VLOOKUP(N1092,Parámetros!$A$13:$C$16,3,TRUE())</f>
        <v>30</v>
      </c>
      <c r="Q1092" s="13" t="n">
        <f aca="false">IF(N1092&gt;=Parámetros!$B$7,Parámetros!$B$8,0)</f>
        <v>0</v>
      </c>
      <c r="R1092" s="13" t="n">
        <f aca="false">N1092*(1-F1092)-P1092-Q1092</f>
        <v>89.54</v>
      </c>
      <c r="S1092" s="13" t="n">
        <f aca="false">R1092-E1092</f>
        <v>0.719999999999999</v>
      </c>
    </row>
    <row r="1093" customFormat="false" ht="15" hidden="false" customHeight="false" outlineLevel="0" collapsed="false">
      <c r="A1093" s="8" t="s">
        <v>11259</v>
      </c>
      <c r="B1093" s="10" t="str">
        <f aca="false">'Layout Mercado Libre'!C1093</f>
        <v>Mucoflux Solución Salbutamol Ambroxol 120 ml</v>
      </c>
      <c r="C1093" s="10" t="str">
        <f aca="false">IFERROR(LEFT('Layout Mercado Libre'!E1093,FIND(" &gt; ",'Layout Mercado Libre'!E1093)-1),"")</f>
        <v>Salud y Equipamiento Médico</v>
      </c>
      <c r="D1093" s="12" t="n">
        <v>224.44</v>
      </c>
      <c r="E1093" s="13" t="n">
        <f aca="false">D1093+Parámetros!$B$5</f>
        <v>228.44</v>
      </c>
      <c r="F1093" s="3" t="n">
        <f aca="false">IF(C1093="",Parámetros!$B$9,IFERROR(VLOOKUP(C1093,Parámetros!$A$20:$B$23,2,FALSE()),Parámetros!$B$9))</f>
        <v>0.14</v>
      </c>
      <c r="G1093" s="13" t="n">
        <f aca="false">ROUNDUP((E1093+Parámetros!$C$13)/(1-F1093),0)</f>
        <v>295</v>
      </c>
      <c r="H1093" s="13" t="n">
        <f aca="false">ROUNDUP((E1093+Parámetros!$C$14)/(1-F1093),0)</f>
        <v>301</v>
      </c>
      <c r="I1093" s="13" t="n">
        <f aca="false">ROUNDUP((E1093+Parámetros!$C$15)/(1-F1093),0)</f>
        <v>309</v>
      </c>
      <c r="J1093" s="13" t="n">
        <f aca="false">MAX(ROUNDUP((E1093+Parámetros!$B$8)/(1-F1093),0),Parámetros!$B$7)</f>
        <v>299</v>
      </c>
      <c r="K1093" s="13" t="n">
        <f aca="false">IF(G1093&lt;Parámetros!$B$13,G1093,IF(H1093&lt;Parámetros!$B$14,H1093,IF(I1093&lt;Parámetros!$B$15,I1093,J1093)))</f>
        <v>299</v>
      </c>
      <c r="L1093" s="12"/>
      <c r="M1093" s="12"/>
      <c r="N1093" s="13" t="n">
        <f aca="false">IF(AND(ISNUMBER(M1093),M1093-Parámetros!$B$6&gt;=K1093),M1093-Parámetros!$B$6,K1093)</f>
        <v>299</v>
      </c>
      <c r="O1093" s="3" t="str">
        <f aca="false">IF(ISNUMBER(M1093),N1093/M1093-1,"")</f>
        <v/>
      </c>
      <c r="P1093" s="13" t="n">
        <f aca="false">VLOOKUP(N1093,Parámetros!$A$13:$C$16,3,TRUE())</f>
        <v>0</v>
      </c>
      <c r="Q1093" s="13" t="n">
        <f aca="false">IF(N1093&gt;=Parámetros!$B$7,Parámetros!$B$8,0)</f>
        <v>0</v>
      </c>
      <c r="R1093" s="13" t="n">
        <f aca="false">N1093*(1-F1093)-P1093-Q1093</f>
        <v>257.14</v>
      </c>
      <c r="S1093" s="13" t="n">
        <f aca="false">R1093-E1093</f>
        <v>28.7</v>
      </c>
    </row>
    <row r="1094" customFormat="false" ht="15" hidden="false" customHeight="false" outlineLevel="0" collapsed="false">
      <c r="A1094" s="8" t="s">
        <v>11270</v>
      </c>
      <c r="B1094" s="10" t="str">
        <f aca="false">'Layout Mercado Libre'!C1094</f>
        <v>Hi-Dex Hierro Solución Inyectable 100 mg/ml 3 Ampolletas</v>
      </c>
      <c r="C1094" s="10" t="str">
        <f aca="false">IFERROR(LEFT('Layout Mercado Libre'!E1094,FIND(" &gt; ",'Layout Mercado Libre'!E1094)-1),"")</f>
        <v>Salud y Equipamiento Médico</v>
      </c>
      <c r="D1094" s="12" t="n">
        <v>344.85</v>
      </c>
      <c r="E1094" s="13" t="n">
        <f aca="false">D1094+Parámetros!$B$5</f>
        <v>348.85</v>
      </c>
      <c r="F1094" s="3" t="n">
        <f aca="false">IF(C1094="",Parámetros!$B$9,IFERROR(VLOOKUP(C1094,Parámetros!$A$20:$B$23,2,FALSE()),Parámetros!$B$9))</f>
        <v>0.14</v>
      </c>
      <c r="G1094" s="13" t="n">
        <f aca="false">ROUNDUP((E1094+Parámetros!$C$13)/(1-F1094),0)</f>
        <v>435</v>
      </c>
      <c r="H1094" s="13" t="n">
        <f aca="false">ROUNDUP((E1094+Parámetros!$C$14)/(1-F1094),0)</f>
        <v>441</v>
      </c>
      <c r="I1094" s="13" t="n">
        <f aca="false">ROUNDUP((E1094+Parámetros!$C$15)/(1-F1094),0)</f>
        <v>449</v>
      </c>
      <c r="J1094" s="13" t="n">
        <f aca="false">MAX(ROUNDUP((E1094+Parámetros!$B$8)/(1-F1094),0),Parámetros!$B$7)</f>
        <v>406</v>
      </c>
      <c r="K1094" s="13" t="n">
        <f aca="false">IF(G1094&lt;Parámetros!$B$13,G1094,IF(H1094&lt;Parámetros!$B$14,H1094,IF(I1094&lt;Parámetros!$B$15,I1094,J1094)))</f>
        <v>406</v>
      </c>
      <c r="L1094" s="12"/>
      <c r="M1094" s="12"/>
      <c r="N1094" s="13" t="n">
        <f aca="false">IF(AND(ISNUMBER(M1094),M1094-Parámetros!$B$6&gt;=K1094),M1094-Parámetros!$B$6,K1094)</f>
        <v>406</v>
      </c>
      <c r="O1094" s="3" t="str">
        <f aca="false">IF(ISNUMBER(M1094),N1094/M1094-1,"")</f>
        <v/>
      </c>
      <c r="P1094" s="13" t="n">
        <f aca="false">VLOOKUP(N1094,Parámetros!$A$13:$C$16,3,TRUE())</f>
        <v>0</v>
      </c>
      <c r="Q1094" s="13" t="n">
        <f aca="false">IF(N1094&gt;=Parámetros!$B$7,Parámetros!$B$8,0)</f>
        <v>0</v>
      </c>
      <c r="R1094" s="13" t="n">
        <f aca="false">N1094*(1-F1094)-P1094-Q1094</f>
        <v>349.16</v>
      </c>
      <c r="S1094" s="13" t="n">
        <f aca="false">R1094-E1094</f>
        <v>0.309999999999945</v>
      </c>
    </row>
    <row r="1095" customFormat="false" ht="15" hidden="false" customHeight="false" outlineLevel="0" collapsed="false">
      <c r="A1095" s="8" t="s">
        <v>11280</v>
      </c>
      <c r="B1095" s="10" t="str">
        <f aca="false">'Layout Mercado Libre'!C1095</f>
        <v>Desodorante Lady Speed Stick Pro 5 en 1 Aerosol 150 ml</v>
      </c>
      <c r="C1095" s="10" t="str">
        <f aca="false">IFERROR(LEFT('Layout Mercado Libre'!E1095,FIND(" &gt; ",'Layout Mercado Libre'!E1095)-1),"")</f>
        <v>Belleza y Cuidado Personal</v>
      </c>
      <c r="D1095" s="12" t="n">
        <v>52.74</v>
      </c>
      <c r="E1095" s="13" t="n">
        <f aca="false">D1095+Parámetros!$B$5</f>
        <v>56.74</v>
      </c>
      <c r="F1095" s="3" t="n">
        <f aca="false">IF(C1095="",Parámetros!$B$9,IFERROR(VLOOKUP(C1095,Parámetros!$A$20:$B$23,2,FALSE()),Parámetros!$B$9))</f>
        <v>0.14</v>
      </c>
      <c r="G1095" s="13" t="n">
        <f aca="false">ROUNDUP((E1095+Parámetros!$C$13)/(1-F1095),0)</f>
        <v>96</v>
      </c>
      <c r="H1095" s="13" t="n">
        <f aca="false">ROUNDUP((E1095+Parámetros!$C$14)/(1-F1095),0)</f>
        <v>101</v>
      </c>
      <c r="I1095" s="13" t="n">
        <f aca="false">ROUNDUP((E1095+Parámetros!$C$15)/(1-F1095),0)</f>
        <v>109</v>
      </c>
      <c r="J1095" s="13" t="n">
        <f aca="false">MAX(ROUNDUP((E1095+Parámetros!$B$8)/(1-F1095),0),Parámetros!$B$7)</f>
        <v>299</v>
      </c>
      <c r="K1095" s="13" t="n">
        <f aca="false">IF(G1095&lt;Parámetros!$B$13,G1095,IF(H1095&lt;Parámetros!$B$14,H1095,IF(I1095&lt;Parámetros!$B$15,I1095,J1095)))</f>
        <v>96</v>
      </c>
      <c r="L1095" s="12"/>
      <c r="M1095" s="12"/>
      <c r="N1095" s="13" t="n">
        <f aca="false">IF(AND(ISNUMBER(M1095),M1095-Parámetros!$B$6&gt;=K1095),M1095-Parámetros!$B$6,K1095)</f>
        <v>96</v>
      </c>
      <c r="O1095" s="3" t="str">
        <f aca="false">IF(ISNUMBER(M1095),N1095/M1095-1,"")</f>
        <v/>
      </c>
      <c r="P1095" s="13" t="n">
        <f aca="false">VLOOKUP(N1095,Parámetros!$A$13:$C$16,3,TRUE())</f>
        <v>25</v>
      </c>
      <c r="Q1095" s="13" t="n">
        <f aca="false">IF(N1095&gt;=Parámetros!$B$7,Parámetros!$B$8,0)</f>
        <v>0</v>
      </c>
      <c r="R1095" s="13" t="n">
        <f aca="false">N1095*(1-F1095)-P1095-Q1095</f>
        <v>57.56</v>
      </c>
      <c r="S1095" s="13" t="n">
        <f aca="false">R1095-E1095</f>
        <v>0.82</v>
      </c>
    </row>
    <row r="1096" customFormat="false" ht="15" hidden="false" customHeight="false" outlineLevel="0" collapsed="false">
      <c r="A1096" s="8" t="s">
        <v>11288</v>
      </c>
      <c r="B1096" s="10" t="str">
        <f aca="false">'Layout Mercado Libre'!C1096</f>
        <v>Aspirina Efervescente 500 mg 60 Tabletas</v>
      </c>
      <c r="C1096" s="10" t="str">
        <f aca="false">IFERROR(LEFT('Layout Mercado Libre'!E1096,FIND(" &gt; ",'Layout Mercado Libre'!E1096)-1),"")</f>
        <v>Salud y Equipamiento Médico</v>
      </c>
      <c r="D1096" s="12" t="n">
        <v>150.76</v>
      </c>
      <c r="E1096" s="13" t="n">
        <f aca="false">D1096+Parámetros!$B$5</f>
        <v>154.76</v>
      </c>
      <c r="F1096" s="3" t="n">
        <f aca="false">IF(C1096="",Parámetros!$B$9,IFERROR(VLOOKUP(C1096,Parámetros!$A$20:$B$23,2,FALSE()),Parámetros!$B$9))</f>
        <v>0.14</v>
      </c>
      <c r="G1096" s="13" t="n">
        <f aca="false">ROUNDUP((E1096+Parámetros!$C$13)/(1-F1096),0)</f>
        <v>210</v>
      </c>
      <c r="H1096" s="13" t="n">
        <f aca="false">ROUNDUP((E1096+Parámetros!$C$14)/(1-F1096),0)</f>
        <v>215</v>
      </c>
      <c r="I1096" s="13" t="n">
        <f aca="false">ROUNDUP((E1096+Parámetros!$C$15)/(1-F1096),0)</f>
        <v>223</v>
      </c>
      <c r="J1096" s="13" t="n">
        <f aca="false">MAX(ROUNDUP((E1096+Parámetros!$B$8)/(1-F1096),0),Parámetros!$B$7)</f>
        <v>299</v>
      </c>
      <c r="K1096" s="13" t="n">
        <f aca="false">IF(G1096&lt;Parámetros!$B$13,G1096,IF(H1096&lt;Parámetros!$B$14,H1096,IF(I1096&lt;Parámetros!$B$15,I1096,J1096)))</f>
        <v>223</v>
      </c>
      <c r="L1096" s="12"/>
      <c r="M1096" s="12"/>
      <c r="N1096" s="13" t="n">
        <f aca="false">IF(AND(ISNUMBER(M1096),M1096-Parámetros!$B$6&gt;=K1096),M1096-Parámetros!$B$6,K1096)</f>
        <v>223</v>
      </c>
      <c r="O1096" s="3" t="str">
        <f aca="false">IF(ISNUMBER(M1096),N1096/M1096-1,"")</f>
        <v/>
      </c>
      <c r="P1096" s="13" t="n">
        <f aca="false">VLOOKUP(N1096,Parámetros!$A$13:$C$16,3,TRUE())</f>
        <v>37</v>
      </c>
      <c r="Q1096" s="13" t="n">
        <f aca="false">IF(N1096&gt;=Parámetros!$B$7,Parámetros!$B$8,0)</f>
        <v>0</v>
      </c>
      <c r="R1096" s="13" t="n">
        <f aca="false">N1096*(1-F1096)-P1096-Q1096</f>
        <v>154.78</v>
      </c>
      <c r="S1096" s="13" t="n">
        <f aca="false">R1096-E1096</f>
        <v>0.0200000000000102</v>
      </c>
    </row>
    <row r="1097" customFormat="false" ht="15" hidden="false" customHeight="false" outlineLevel="0" collapsed="false">
      <c r="A1097" s="8" t="s">
        <v>11295</v>
      </c>
      <c r="B1097" s="10" t="str">
        <f aca="false">'Layout Mercado Libre'!C1097</f>
        <v>Cepillo Dental Colgate 360 Black Suave 2 Piezas</v>
      </c>
      <c r="C1097" s="10" t="str">
        <f aca="false">IFERROR(LEFT('Layout Mercado Libre'!E1097,FIND(" &gt; ",'Layout Mercado Libre'!E1097)-1),"")</f>
        <v>Belleza y Cuidado Personal</v>
      </c>
      <c r="D1097" s="12" t="n">
        <v>42.34</v>
      </c>
      <c r="E1097" s="13" t="n">
        <f aca="false">D1097+Parámetros!$B$5</f>
        <v>46.34</v>
      </c>
      <c r="F1097" s="3" t="n">
        <f aca="false">IF(C1097="",Parámetros!$B$9,IFERROR(VLOOKUP(C1097,Parámetros!$A$20:$B$23,2,FALSE()),Parámetros!$B$9))</f>
        <v>0.14</v>
      </c>
      <c r="G1097" s="13" t="n">
        <f aca="false">ROUNDUP((E1097+Parámetros!$C$13)/(1-F1097),0)</f>
        <v>83</v>
      </c>
      <c r="H1097" s="13" t="n">
        <f aca="false">ROUNDUP((E1097+Parámetros!$C$14)/(1-F1097),0)</f>
        <v>89</v>
      </c>
      <c r="I1097" s="13" t="n">
        <f aca="false">ROUNDUP((E1097+Parámetros!$C$15)/(1-F1097),0)</f>
        <v>97</v>
      </c>
      <c r="J1097" s="13" t="n">
        <f aca="false">MAX(ROUNDUP((E1097+Parámetros!$B$8)/(1-F1097),0),Parámetros!$B$7)</f>
        <v>299</v>
      </c>
      <c r="K1097" s="13" t="n">
        <f aca="false">IF(G1097&lt;Parámetros!$B$13,G1097,IF(H1097&lt;Parámetros!$B$14,H1097,IF(I1097&lt;Parámetros!$B$15,I1097,J1097)))</f>
        <v>83</v>
      </c>
      <c r="L1097" s="12"/>
      <c r="M1097" s="12"/>
      <c r="N1097" s="13" t="n">
        <f aca="false">IF(AND(ISNUMBER(M1097),M1097-Parámetros!$B$6&gt;=K1097),M1097-Parámetros!$B$6,K1097)</f>
        <v>83</v>
      </c>
      <c r="O1097" s="3" t="str">
        <f aca="false">IF(ISNUMBER(M1097),N1097/M1097-1,"")</f>
        <v/>
      </c>
      <c r="P1097" s="13" t="n">
        <f aca="false">VLOOKUP(N1097,Parámetros!$A$13:$C$16,3,TRUE())</f>
        <v>25</v>
      </c>
      <c r="Q1097" s="13" t="n">
        <f aca="false">IF(N1097&gt;=Parámetros!$B$7,Parámetros!$B$8,0)</f>
        <v>0</v>
      </c>
      <c r="R1097" s="13" t="n">
        <f aca="false">N1097*(1-F1097)-P1097-Q1097</f>
        <v>46.38</v>
      </c>
      <c r="S1097" s="13" t="n">
        <f aca="false">R1097-E1097</f>
        <v>0.039999999999992</v>
      </c>
    </row>
    <row r="1098" customFormat="false" ht="15" hidden="false" customHeight="false" outlineLevel="0" collapsed="false">
      <c r="A1098" s="8" t="s">
        <v>11304</v>
      </c>
      <c r="B1098" s="10" t="str">
        <f aca="false">'Layout Mercado Libre'!C1098</f>
        <v>Desodorante Stefano Midnight Aerosol para Caballero 113 g</v>
      </c>
      <c r="C1098" s="10" t="str">
        <f aca="false">IFERROR(LEFT('Layout Mercado Libre'!E1098,FIND(" &gt; ",'Layout Mercado Libre'!E1098)-1),"")</f>
        <v>Belleza y Cuidado Personal</v>
      </c>
      <c r="D1098" s="12" t="n">
        <v>52.74</v>
      </c>
      <c r="E1098" s="13" t="n">
        <f aca="false">D1098+Parámetros!$B$5</f>
        <v>56.74</v>
      </c>
      <c r="F1098" s="3" t="n">
        <f aca="false">IF(C1098="",Parámetros!$B$9,IFERROR(VLOOKUP(C1098,Parámetros!$A$20:$B$23,2,FALSE()),Parámetros!$B$9))</f>
        <v>0.14</v>
      </c>
      <c r="G1098" s="13" t="n">
        <f aca="false">ROUNDUP((E1098+Parámetros!$C$13)/(1-F1098),0)</f>
        <v>96</v>
      </c>
      <c r="H1098" s="13" t="n">
        <f aca="false">ROUNDUP((E1098+Parámetros!$C$14)/(1-F1098),0)</f>
        <v>101</v>
      </c>
      <c r="I1098" s="13" t="n">
        <f aca="false">ROUNDUP((E1098+Parámetros!$C$15)/(1-F1098),0)</f>
        <v>109</v>
      </c>
      <c r="J1098" s="13" t="n">
        <f aca="false">MAX(ROUNDUP((E1098+Parámetros!$B$8)/(1-F1098),0),Parámetros!$B$7)</f>
        <v>299</v>
      </c>
      <c r="K1098" s="13" t="n">
        <f aca="false">IF(G1098&lt;Parámetros!$B$13,G1098,IF(H1098&lt;Parámetros!$B$14,H1098,IF(I1098&lt;Parámetros!$B$15,I1098,J1098)))</f>
        <v>96</v>
      </c>
      <c r="L1098" s="12"/>
      <c r="M1098" s="12"/>
      <c r="N1098" s="13" t="n">
        <f aca="false">IF(AND(ISNUMBER(M1098),M1098-Parámetros!$B$6&gt;=K1098),M1098-Parámetros!$B$6,K1098)</f>
        <v>96</v>
      </c>
      <c r="O1098" s="3" t="str">
        <f aca="false">IF(ISNUMBER(M1098),N1098/M1098-1,"")</f>
        <v/>
      </c>
      <c r="P1098" s="13" t="n">
        <f aca="false">VLOOKUP(N1098,Parámetros!$A$13:$C$16,3,TRUE())</f>
        <v>25</v>
      </c>
      <c r="Q1098" s="13" t="n">
        <f aca="false">IF(N1098&gt;=Parámetros!$B$7,Parámetros!$B$8,0)</f>
        <v>0</v>
      </c>
      <c r="R1098" s="13" t="n">
        <f aca="false">N1098*(1-F1098)-P1098-Q1098</f>
        <v>57.56</v>
      </c>
      <c r="S1098" s="13" t="n">
        <f aca="false">R1098-E1098</f>
        <v>0.82</v>
      </c>
    </row>
    <row r="1099" customFormat="false" ht="15" hidden="false" customHeight="false" outlineLevel="0" collapsed="false">
      <c r="A1099" s="8" t="s">
        <v>11312</v>
      </c>
      <c r="B1099" s="10" t="str">
        <f aca="false">'Layout Mercado Libre'!C1099</f>
        <v>Angeliq 1 mg/2 mg 28 Comprimidos Estradiol Drospirenona</v>
      </c>
      <c r="C1099" s="10" t="str">
        <f aca="false">IFERROR(LEFT('Layout Mercado Libre'!E1099,FIND(" &gt; ",'Layout Mercado Libre'!E1099)-1),"")</f>
        <v>Salud y Equipamiento Médico</v>
      </c>
      <c r="D1099" s="12" t="n">
        <v>537.35</v>
      </c>
      <c r="E1099" s="13" t="n">
        <f aca="false">D1099+Parámetros!$B$5</f>
        <v>541.35</v>
      </c>
      <c r="F1099" s="3" t="n">
        <f aca="false">IF(C1099="",Parámetros!$B$9,IFERROR(VLOOKUP(C1099,Parámetros!$A$20:$B$23,2,FALSE()),Parámetros!$B$9))</f>
        <v>0.14</v>
      </c>
      <c r="G1099" s="13" t="n">
        <f aca="false">ROUNDUP((E1099+Parámetros!$C$13)/(1-F1099),0)</f>
        <v>659</v>
      </c>
      <c r="H1099" s="13" t="n">
        <f aca="false">ROUNDUP((E1099+Parámetros!$C$14)/(1-F1099),0)</f>
        <v>665</v>
      </c>
      <c r="I1099" s="13" t="n">
        <f aca="false">ROUNDUP((E1099+Parámetros!$C$15)/(1-F1099),0)</f>
        <v>673</v>
      </c>
      <c r="J1099" s="13" t="n">
        <f aca="false">MAX(ROUNDUP((E1099+Parámetros!$B$8)/(1-F1099),0),Parámetros!$B$7)</f>
        <v>630</v>
      </c>
      <c r="K1099" s="13" t="n">
        <f aca="false">IF(G1099&lt;Parámetros!$B$13,G1099,IF(H1099&lt;Parámetros!$B$14,H1099,IF(I1099&lt;Parámetros!$B$15,I1099,J1099)))</f>
        <v>630</v>
      </c>
      <c r="L1099" s="12"/>
      <c r="M1099" s="12"/>
      <c r="N1099" s="13" t="n">
        <f aca="false">IF(AND(ISNUMBER(M1099),M1099-Parámetros!$B$6&gt;=K1099),M1099-Parámetros!$B$6,K1099)</f>
        <v>630</v>
      </c>
      <c r="O1099" s="3" t="str">
        <f aca="false">IF(ISNUMBER(M1099),N1099/M1099-1,"")</f>
        <v/>
      </c>
      <c r="P1099" s="13" t="n">
        <f aca="false">VLOOKUP(N1099,Parámetros!$A$13:$C$16,3,TRUE())</f>
        <v>0</v>
      </c>
      <c r="Q1099" s="13" t="n">
        <f aca="false">IF(N1099&gt;=Parámetros!$B$7,Parámetros!$B$8,0)</f>
        <v>0</v>
      </c>
      <c r="R1099" s="13" t="n">
        <f aca="false">N1099*(1-F1099)-P1099-Q1099</f>
        <v>541.8</v>
      </c>
      <c r="S1099" s="13" t="n">
        <f aca="false">R1099-E1099</f>
        <v>0.449999999999932</v>
      </c>
    </row>
    <row r="1100" customFormat="false" ht="15" hidden="false" customHeight="false" outlineLevel="0" collapsed="false">
      <c r="A1100" s="8" t="s">
        <v>11323</v>
      </c>
      <c r="B1100" s="10" t="str">
        <f aca="false">'Layout Mercado Libre'!C1100</f>
        <v>Actron Plus Ibuprofeno Cafeína 400/100 mg 10 Cápsulas</v>
      </c>
      <c r="C1100" s="10" t="str">
        <f aca="false">IFERROR(LEFT('Layout Mercado Libre'!E1100,FIND(" &gt; ",'Layout Mercado Libre'!E1100)-1),"")</f>
        <v>Salud y Equipamiento Médico</v>
      </c>
      <c r="D1100" s="12" t="n">
        <v>150.2</v>
      </c>
      <c r="E1100" s="13" t="n">
        <f aca="false">D1100+Parámetros!$B$5</f>
        <v>154.2</v>
      </c>
      <c r="F1100" s="3" t="n">
        <f aca="false">IF(C1100="",Parámetros!$B$9,IFERROR(VLOOKUP(C1100,Parámetros!$A$20:$B$23,2,FALSE()),Parámetros!$B$9))</f>
        <v>0.14</v>
      </c>
      <c r="G1100" s="13" t="n">
        <f aca="false">ROUNDUP((E1100+Parámetros!$C$13)/(1-F1100),0)</f>
        <v>209</v>
      </c>
      <c r="H1100" s="13" t="n">
        <f aca="false">ROUNDUP((E1100+Parámetros!$C$14)/(1-F1100),0)</f>
        <v>215</v>
      </c>
      <c r="I1100" s="13" t="n">
        <f aca="false">ROUNDUP((E1100+Parámetros!$C$15)/(1-F1100),0)</f>
        <v>223</v>
      </c>
      <c r="J1100" s="13" t="n">
        <f aca="false">MAX(ROUNDUP((E1100+Parámetros!$B$8)/(1-F1100),0),Parámetros!$B$7)</f>
        <v>299</v>
      </c>
      <c r="K1100" s="13" t="n">
        <f aca="false">IF(G1100&lt;Parámetros!$B$13,G1100,IF(H1100&lt;Parámetros!$B$14,H1100,IF(I1100&lt;Parámetros!$B$15,I1100,J1100)))</f>
        <v>223</v>
      </c>
      <c r="L1100" s="12"/>
      <c r="M1100" s="12"/>
      <c r="N1100" s="13" t="n">
        <f aca="false">IF(AND(ISNUMBER(M1100),M1100-Parámetros!$B$6&gt;=K1100),M1100-Parámetros!$B$6,K1100)</f>
        <v>223</v>
      </c>
      <c r="O1100" s="3" t="str">
        <f aca="false">IF(ISNUMBER(M1100),N1100/M1100-1,"")</f>
        <v/>
      </c>
      <c r="P1100" s="13" t="n">
        <f aca="false">VLOOKUP(N1100,Parámetros!$A$13:$C$16,3,TRUE())</f>
        <v>37</v>
      </c>
      <c r="Q1100" s="13" t="n">
        <f aca="false">IF(N1100&gt;=Parámetros!$B$7,Parámetros!$B$8,0)</f>
        <v>0</v>
      </c>
      <c r="R1100" s="13" t="n">
        <f aca="false">N1100*(1-F1100)-P1100-Q1100</f>
        <v>154.78</v>
      </c>
      <c r="S1100" s="13" t="n">
        <f aca="false">R1100-E1100</f>
        <v>0.580000000000013</v>
      </c>
    </row>
    <row r="1101" customFormat="false" ht="15" hidden="false" customHeight="false" outlineLevel="0" collapsed="false">
      <c r="A1101" s="8" t="s">
        <v>11332</v>
      </c>
      <c r="B1101" s="10" t="str">
        <f aca="false">'Layout Mercado Libre'!C1101</f>
        <v>Murreolak Acetilcisteína 600 mg 20 Tabletas Efervescentes</v>
      </c>
      <c r="C1101" s="10" t="str">
        <f aca="false">IFERROR(LEFT('Layout Mercado Libre'!E1101,FIND(" &gt; ",'Layout Mercado Libre'!E1101)-1),"")</f>
        <v>Salud y Equipamiento Médico</v>
      </c>
      <c r="D1101" s="12" t="n">
        <v>122.5</v>
      </c>
      <c r="E1101" s="13" t="n">
        <f aca="false">D1101+Parámetros!$B$5</f>
        <v>126.5</v>
      </c>
      <c r="F1101" s="3" t="n">
        <f aca="false">IF(C1101="",Parámetros!$B$9,IFERROR(VLOOKUP(C1101,Parámetros!$A$20:$B$23,2,FALSE()),Parámetros!$B$9))</f>
        <v>0.14</v>
      </c>
      <c r="G1101" s="13" t="n">
        <f aca="false">ROUNDUP((E1101+Parámetros!$C$13)/(1-F1101),0)</f>
        <v>177</v>
      </c>
      <c r="H1101" s="13" t="n">
        <f aca="false">ROUNDUP((E1101+Parámetros!$C$14)/(1-F1101),0)</f>
        <v>182</v>
      </c>
      <c r="I1101" s="13" t="n">
        <f aca="false">ROUNDUP((E1101+Parámetros!$C$15)/(1-F1101),0)</f>
        <v>191</v>
      </c>
      <c r="J1101" s="13" t="n">
        <f aca="false">MAX(ROUNDUP((E1101+Parámetros!$B$8)/(1-F1101),0),Parámetros!$B$7)</f>
        <v>299</v>
      </c>
      <c r="K1101" s="13" t="n">
        <f aca="false">IF(G1101&lt;Parámetros!$B$13,G1101,IF(H1101&lt;Parámetros!$B$14,H1101,IF(I1101&lt;Parámetros!$B$15,I1101,J1101)))</f>
        <v>191</v>
      </c>
      <c r="L1101" s="12"/>
      <c r="M1101" s="12"/>
      <c r="N1101" s="13" t="n">
        <f aca="false">IF(AND(ISNUMBER(M1101),M1101-Parámetros!$B$6&gt;=K1101),M1101-Parámetros!$B$6,K1101)</f>
        <v>191</v>
      </c>
      <c r="O1101" s="3" t="str">
        <f aca="false">IF(ISNUMBER(M1101),N1101/M1101-1,"")</f>
        <v/>
      </c>
      <c r="P1101" s="13" t="n">
        <f aca="false">VLOOKUP(N1101,Parámetros!$A$13:$C$16,3,TRUE())</f>
        <v>37</v>
      </c>
      <c r="Q1101" s="13" t="n">
        <f aca="false">IF(N1101&gt;=Parámetros!$B$7,Parámetros!$B$8,0)</f>
        <v>0</v>
      </c>
      <c r="R1101" s="13" t="n">
        <f aca="false">N1101*(1-F1101)-P1101-Q1101</f>
        <v>127.26</v>
      </c>
      <c r="S1101" s="13" t="n">
        <f aca="false">R1101-E1101</f>
        <v>0.759999999999991</v>
      </c>
    </row>
    <row r="1102" customFormat="false" ht="15" hidden="false" customHeight="false" outlineLevel="0" collapsed="false">
      <c r="A1102" s="8" t="s">
        <v>11344</v>
      </c>
      <c r="B1102" s="10" t="str">
        <f aca="false">'Layout Mercado Libre'!C1102</f>
        <v>Contumax Macrogol 3350 Polvo 255 g</v>
      </c>
      <c r="C1102" s="10" t="str">
        <f aca="false">IFERROR(LEFT('Layout Mercado Libre'!E1102,FIND(" &gt; ",'Layout Mercado Libre'!E1102)-1),"")</f>
        <v>Salud y Equipamiento Médico</v>
      </c>
      <c r="D1102" s="12" t="n">
        <v>293.16</v>
      </c>
      <c r="E1102" s="13" t="n">
        <f aca="false">D1102+Parámetros!$B$5</f>
        <v>297.16</v>
      </c>
      <c r="F1102" s="3" t="n">
        <f aca="false">IF(C1102="",Parámetros!$B$9,IFERROR(VLOOKUP(C1102,Parámetros!$A$20:$B$23,2,FALSE()),Parámetros!$B$9))</f>
        <v>0.14</v>
      </c>
      <c r="G1102" s="13" t="n">
        <f aca="false">ROUNDUP((E1102+Parámetros!$C$13)/(1-F1102),0)</f>
        <v>375</v>
      </c>
      <c r="H1102" s="13" t="n">
        <f aca="false">ROUNDUP((E1102+Parámetros!$C$14)/(1-F1102),0)</f>
        <v>381</v>
      </c>
      <c r="I1102" s="13" t="n">
        <f aca="false">ROUNDUP((E1102+Parámetros!$C$15)/(1-F1102),0)</f>
        <v>389</v>
      </c>
      <c r="J1102" s="13" t="n">
        <f aca="false">MAX(ROUNDUP((E1102+Parámetros!$B$8)/(1-F1102),0),Parámetros!$B$7)</f>
        <v>346</v>
      </c>
      <c r="K1102" s="13" t="n">
        <f aca="false">IF(G1102&lt;Parámetros!$B$13,G1102,IF(H1102&lt;Parámetros!$B$14,H1102,IF(I1102&lt;Parámetros!$B$15,I1102,J1102)))</f>
        <v>346</v>
      </c>
      <c r="L1102" s="12"/>
      <c r="M1102" s="12"/>
      <c r="N1102" s="13" t="n">
        <f aca="false">IF(AND(ISNUMBER(M1102),M1102-Parámetros!$B$6&gt;=K1102),M1102-Parámetros!$B$6,K1102)</f>
        <v>346</v>
      </c>
      <c r="O1102" s="3" t="str">
        <f aca="false">IF(ISNUMBER(M1102),N1102/M1102-1,"")</f>
        <v/>
      </c>
      <c r="P1102" s="13" t="n">
        <f aca="false">VLOOKUP(N1102,Parámetros!$A$13:$C$16,3,TRUE())</f>
        <v>0</v>
      </c>
      <c r="Q1102" s="13" t="n">
        <f aca="false">IF(N1102&gt;=Parámetros!$B$7,Parámetros!$B$8,0)</f>
        <v>0</v>
      </c>
      <c r="R1102" s="13" t="n">
        <f aca="false">N1102*(1-F1102)-P1102-Q1102</f>
        <v>297.56</v>
      </c>
      <c r="S1102" s="13" t="n">
        <f aca="false">R1102-E1102</f>
        <v>0.399999999999977</v>
      </c>
    </row>
    <row r="1103" customFormat="false" ht="15" hidden="false" customHeight="false" outlineLevel="0" collapsed="false">
      <c r="A1103" s="8" t="s">
        <v>11351</v>
      </c>
      <c r="B1103" s="10" t="str">
        <f aca="false">'Layout Mercado Libre'!C1103</f>
        <v>Triplixam 5 mg/1.25 mg/5 mg 30 Comprimidos</v>
      </c>
      <c r="C1103" s="10" t="str">
        <f aca="false">IFERROR(LEFT('Layout Mercado Libre'!E1103,FIND(" &gt; ",'Layout Mercado Libre'!E1103)-1),"")</f>
        <v>Salud y Equipamiento Médico</v>
      </c>
      <c r="D1103" s="12" t="n">
        <v>430</v>
      </c>
      <c r="E1103" s="13" t="n">
        <f aca="false">D1103+Parámetros!$B$5</f>
        <v>434</v>
      </c>
      <c r="F1103" s="3" t="n">
        <f aca="false">IF(C1103="",Parámetros!$B$9,IFERROR(VLOOKUP(C1103,Parámetros!$A$20:$B$23,2,FALSE()),Parámetros!$B$9))</f>
        <v>0.14</v>
      </c>
      <c r="G1103" s="13" t="n">
        <f aca="false">ROUNDUP((E1103+Parámetros!$C$13)/(1-F1103),0)</f>
        <v>534</v>
      </c>
      <c r="H1103" s="13" t="n">
        <f aca="false">ROUNDUP((E1103+Parámetros!$C$14)/(1-F1103),0)</f>
        <v>540</v>
      </c>
      <c r="I1103" s="13" t="n">
        <f aca="false">ROUNDUP((E1103+Parámetros!$C$15)/(1-F1103),0)</f>
        <v>548</v>
      </c>
      <c r="J1103" s="13" t="n">
        <f aca="false">MAX(ROUNDUP((E1103+Parámetros!$B$8)/(1-F1103),0),Parámetros!$B$7)</f>
        <v>505</v>
      </c>
      <c r="K1103" s="13" t="n">
        <f aca="false">IF(G1103&lt;Parámetros!$B$13,G1103,IF(H1103&lt;Parámetros!$B$14,H1103,IF(I1103&lt;Parámetros!$B$15,I1103,J1103)))</f>
        <v>505</v>
      </c>
      <c r="L1103" s="12"/>
      <c r="M1103" s="12"/>
      <c r="N1103" s="13" t="n">
        <f aca="false">IF(AND(ISNUMBER(M1103),M1103-Parámetros!$B$6&gt;=K1103),M1103-Parámetros!$B$6,K1103)</f>
        <v>505</v>
      </c>
      <c r="O1103" s="3" t="str">
        <f aca="false">IF(ISNUMBER(M1103),N1103/M1103-1,"")</f>
        <v/>
      </c>
      <c r="P1103" s="13" t="n">
        <f aca="false">VLOOKUP(N1103,Parámetros!$A$13:$C$16,3,TRUE())</f>
        <v>0</v>
      </c>
      <c r="Q1103" s="13" t="n">
        <f aca="false">IF(N1103&gt;=Parámetros!$B$7,Parámetros!$B$8,0)</f>
        <v>0</v>
      </c>
      <c r="R1103" s="13" t="n">
        <f aca="false">N1103*(1-F1103)-P1103-Q1103</f>
        <v>434.3</v>
      </c>
      <c r="S1103" s="13" t="n">
        <f aca="false">R1103-E1103</f>
        <v>0.300000000000011</v>
      </c>
    </row>
    <row r="1104" customFormat="false" ht="15" hidden="false" customHeight="false" outlineLevel="0" collapsed="false">
      <c r="A1104" s="8" t="s">
        <v>11363</v>
      </c>
      <c r="B1104" s="10" t="str">
        <f aca="false">'Layout Mercado Libre'!C1104</f>
        <v>Seretide Diskus 50/250 mcg Polvo para Inhalación 60 Dosis</v>
      </c>
      <c r="C1104" s="10" t="str">
        <f aca="false">IFERROR(LEFT('Layout Mercado Libre'!E1104,FIND(" &gt; ",'Layout Mercado Libre'!E1104)-1),"")</f>
        <v>Salud y Equipamiento Médico</v>
      </c>
      <c r="D1104" s="12" t="n">
        <v>759.11</v>
      </c>
      <c r="E1104" s="13" t="n">
        <f aca="false">D1104+Parámetros!$B$5</f>
        <v>763.11</v>
      </c>
      <c r="F1104" s="3" t="n">
        <f aca="false">IF(C1104="",Parámetros!$B$9,IFERROR(VLOOKUP(C1104,Parámetros!$A$20:$B$23,2,FALSE()),Parámetros!$B$9))</f>
        <v>0.14</v>
      </c>
      <c r="G1104" s="13" t="n">
        <f aca="false">ROUNDUP((E1104+Parámetros!$C$13)/(1-F1104),0)</f>
        <v>917</v>
      </c>
      <c r="H1104" s="13" t="n">
        <f aca="false">ROUNDUP((E1104+Parámetros!$C$14)/(1-F1104),0)</f>
        <v>923</v>
      </c>
      <c r="I1104" s="13" t="n">
        <f aca="false">ROUNDUP((E1104+Parámetros!$C$15)/(1-F1104),0)</f>
        <v>931</v>
      </c>
      <c r="J1104" s="13" t="n">
        <f aca="false">MAX(ROUNDUP((E1104+Parámetros!$B$8)/(1-F1104),0),Parámetros!$B$7)</f>
        <v>888</v>
      </c>
      <c r="K1104" s="13" t="n">
        <f aca="false">IF(G1104&lt;Parámetros!$B$13,G1104,IF(H1104&lt;Parámetros!$B$14,H1104,IF(I1104&lt;Parámetros!$B$15,I1104,J1104)))</f>
        <v>888</v>
      </c>
      <c r="L1104" s="12"/>
      <c r="M1104" s="12"/>
      <c r="N1104" s="13" t="n">
        <f aca="false">IF(AND(ISNUMBER(M1104),M1104-Parámetros!$B$6&gt;=K1104),M1104-Parámetros!$B$6,K1104)</f>
        <v>888</v>
      </c>
      <c r="O1104" s="3" t="str">
        <f aca="false">IF(ISNUMBER(M1104),N1104/M1104-1,"")</f>
        <v/>
      </c>
      <c r="P1104" s="13" t="n">
        <f aca="false">VLOOKUP(N1104,Parámetros!$A$13:$C$16,3,TRUE())</f>
        <v>0</v>
      </c>
      <c r="Q1104" s="13" t="n">
        <f aca="false">IF(N1104&gt;=Parámetros!$B$7,Parámetros!$B$8,0)</f>
        <v>0</v>
      </c>
      <c r="R1104" s="13" t="n">
        <f aca="false">N1104*(1-F1104)-P1104-Q1104</f>
        <v>763.68</v>
      </c>
      <c r="S1104" s="13" t="n">
        <f aca="false">R1104-E1104</f>
        <v>0.569999999999936</v>
      </c>
    </row>
    <row r="1105" customFormat="false" ht="15" hidden="false" customHeight="false" outlineLevel="0" collapsed="false">
      <c r="A1105" s="8" t="s">
        <v>11379</v>
      </c>
      <c r="B1105" s="10" t="str">
        <f aca="false">'Layout Mercado Libre'!C1105</f>
        <v>Macrofurin Nitrofurantoína 100 mg 40 Cápsulas</v>
      </c>
      <c r="C1105" s="10" t="str">
        <f aca="false">IFERROR(LEFT('Layout Mercado Libre'!E1105,FIND(" &gt; ",'Layout Mercado Libre'!E1105)-1),"")</f>
        <v>Salud y Equipamiento Médico</v>
      </c>
      <c r="D1105" s="12" t="n">
        <v>65.63</v>
      </c>
      <c r="E1105" s="13" t="n">
        <f aca="false">D1105+Parámetros!$B$5</f>
        <v>69.63</v>
      </c>
      <c r="F1105" s="3" t="n">
        <f aca="false">IF(C1105="",Parámetros!$B$9,IFERROR(VLOOKUP(C1105,Parámetros!$A$20:$B$23,2,FALSE()),Parámetros!$B$9))</f>
        <v>0.14</v>
      </c>
      <c r="G1105" s="13" t="n">
        <f aca="false">ROUNDUP((E1105+Parámetros!$C$13)/(1-F1105),0)</f>
        <v>111</v>
      </c>
      <c r="H1105" s="13" t="n">
        <f aca="false">ROUNDUP((E1105+Parámetros!$C$14)/(1-F1105),0)</f>
        <v>116</v>
      </c>
      <c r="I1105" s="13" t="n">
        <f aca="false">ROUNDUP((E1105+Parámetros!$C$15)/(1-F1105),0)</f>
        <v>124</v>
      </c>
      <c r="J1105" s="13" t="n">
        <f aca="false">MAX(ROUNDUP((E1105+Parámetros!$B$8)/(1-F1105),0),Parámetros!$B$7)</f>
        <v>299</v>
      </c>
      <c r="K1105" s="13" t="n">
        <f aca="false">IF(G1105&lt;Parámetros!$B$13,G1105,IF(H1105&lt;Parámetros!$B$14,H1105,IF(I1105&lt;Parámetros!$B$15,I1105,J1105)))</f>
        <v>116</v>
      </c>
      <c r="L1105" s="12"/>
      <c r="M1105" s="12"/>
      <c r="N1105" s="13" t="n">
        <f aca="false">IF(AND(ISNUMBER(M1105),M1105-Parámetros!$B$6&gt;=K1105),M1105-Parámetros!$B$6,K1105)</f>
        <v>116</v>
      </c>
      <c r="O1105" s="3" t="str">
        <f aca="false">IF(ISNUMBER(M1105),N1105/M1105-1,"")</f>
        <v/>
      </c>
      <c r="P1105" s="13" t="n">
        <f aca="false">VLOOKUP(N1105,Parámetros!$A$13:$C$16,3,TRUE())</f>
        <v>30</v>
      </c>
      <c r="Q1105" s="13" t="n">
        <f aca="false">IF(N1105&gt;=Parámetros!$B$7,Parámetros!$B$8,0)</f>
        <v>0</v>
      </c>
      <c r="R1105" s="13" t="n">
        <f aca="false">N1105*(1-F1105)-P1105-Q1105</f>
        <v>69.76</v>
      </c>
      <c r="S1105" s="13" t="n">
        <f aca="false">R1105-E1105</f>
        <v>0.13000000000001</v>
      </c>
    </row>
    <row r="1106" customFormat="false" ht="15" hidden="false" customHeight="false" outlineLevel="0" collapsed="false">
      <c r="A1106" s="8" t="s">
        <v>11390</v>
      </c>
      <c r="B1106" s="10" t="str">
        <f aca="false">'Layout Mercado Libre'!C1106</f>
        <v>Bisolvon Adulto Bromhexina Solución 120 ml</v>
      </c>
      <c r="C1106" s="10" t="str">
        <f aca="false">IFERROR(LEFT('Layout Mercado Libre'!E1106,FIND(" &gt; ",'Layout Mercado Libre'!E1106)-1),"")</f>
        <v>Salud y Equipamiento Médico</v>
      </c>
      <c r="D1106" s="12" t="n">
        <v>174.16</v>
      </c>
      <c r="E1106" s="13" t="n">
        <f aca="false">D1106+Parámetros!$B$5</f>
        <v>178.16</v>
      </c>
      <c r="F1106" s="3" t="n">
        <f aca="false">IF(C1106="",Parámetros!$B$9,IFERROR(VLOOKUP(C1106,Parámetros!$A$20:$B$23,2,FALSE()),Parámetros!$B$9))</f>
        <v>0.14</v>
      </c>
      <c r="G1106" s="13" t="n">
        <f aca="false">ROUNDUP((E1106+Parámetros!$C$13)/(1-F1106),0)</f>
        <v>237</v>
      </c>
      <c r="H1106" s="13" t="n">
        <f aca="false">ROUNDUP((E1106+Parámetros!$C$14)/(1-F1106),0)</f>
        <v>243</v>
      </c>
      <c r="I1106" s="13" t="n">
        <f aca="false">ROUNDUP((E1106+Parámetros!$C$15)/(1-F1106),0)</f>
        <v>251</v>
      </c>
      <c r="J1106" s="13" t="n">
        <f aca="false">MAX(ROUNDUP((E1106+Parámetros!$B$8)/(1-F1106),0),Parámetros!$B$7)</f>
        <v>299</v>
      </c>
      <c r="K1106" s="13" t="n">
        <f aca="false">IF(G1106&lt;Parámetros!$B$13,G1106,IF(H1106&lt;Parámetros!$B$14,H1106,IF(I1106&lt;Parámetros!$B$15,I1106,J1106)))</f>
        <v>251</v>
      </c>
      <c r="L1106" s="12"/>
      <c r="M1106" s="12"/>
      <c r="N1106" s="13" t="n">
        <f aca="false">IF(AND(ISNUMBER(M1106),M1106-Parámetros!$B$6&gt;=K1106),M1106-Parámetros!$B$6,K1106)</f>
        <v>251</v>
      </c>
      <c r="O1106" s="3" t="str">
        <f aca="false">IF(ISNUMBER(M1106),N1106/M1106-1,"")</f>
        <v/>
      </c>
      <c r="P1106" s="13" t="n">
        <f aca="false">VLOOKUP(N1106,Parámetros!$A$13:$C$16,3,TRUE())</f>
        <v>37</v>
      </c>
      <c r="Q1106" s="13" t="n">
        <f aca="false">IF(N1106&gt;=Parámetros!$B$7,Parámetros!$B$8,0)</f>
        <v>0</v>
      </c>
      <c r="R1106" s="13" t="n">
        <f aca="false">N1106*(1-F1106)-P1106-Q1106</f>
        <v>178.86</v>
      </c>
      <c r="S1106" s="13" t="n">
        <f aca="false">R1106-E1106</f>
        <v>0.699999999999989</v>
      </c>
    </row>
    <row r="1107" customFormat="false" ht="15" hidden="false" customHeight="false" outlineLevel="0" collapsed="false">
      <c r="A1107" s="8" t="s">
        <v>11401</v>
      </c>
      <c r="B1107" s="10" t="str">
        <f aca="false">'Layout Mercado Libre'!C1107</f>
        <v>Colgate Kit Portátil Cepillo Dental y Crema Dental</v>
      </c>
      <c r="C1107" s="10" t="str">
        <f aca="false">IFERROR(LEFT('Layout Mercado Libre'!E1107,FIND(" &gt; ",'Layout Mercado Libre'!E1107)-1),"")</f>
        <v>Belleza y Cuidado Personal</v>
      </c>
      <c r="D1107" s="12" t="n">
        <v>54.45</v>
      </c>
      <c r="E1107" s="13" t="n">
        <f aca="false">D1107+Parámetros!$B$5</f>
        <v>58.45</v>
      </c>
      <c r="F1107" s="3" t="n">
        <f aca="false">IF(C1107="",Parámetros!$B$9,IFERROR(VLOOKUP(C1107,Parámetros!$A$20:$B$23,2,FALSE()),Parámetros!$B$9))</f>
        <v>0.14</v>
      </c>
      <c r="G1107" s="13" t="n">
        <f aca="false">ROUNDUP((E1107+Parámetros!$C$13)/(1-F1107),0)</f>
        <v>98</v>
      </c>
      <c r="H1107" s="13" t="n">
        <f aca="false">ROUNDUP((E1107+Parámetros!$C$14)/(1-F1107),0)</f>
        <v>103</v>
      </c>
      <c r="I1107" s="13" t="n">
        <f aca="false">ROUNDUP((E1107+Parámetros!$C$15)/(1-F1107),0)</f>
        <v>111</v>
      </c>
      <c r="J1107" s="13" t="n">
        <f aca="false">MAX(ROUNDUP((E1107+Parámetros!$B$8)/(1-F1107),0),Parámetros!$B$7)</f>
        <v>299</v>
      </c>
      <c r="K1107" s="13" t="n">
        <f aca="false">IF(G1107&lt;Parámetros!$B$13,G1107,IF(H1107&lt;Parámetros!$B$14,H1107,IF(I1107&lt;Parámetros!$B$15,I1107,J1107)))</f>
        <v>98</v>
      </c>
      <c r="L1107" s="12"/>
      <c r="M1107" s="12"/>
      <c r="N1107" s="13" t="n">
        <f aca="false">IF(AND(ISNUMBER(M1107),M1107-Parámetros!$B$6&gt;=K1107),M1107-Parámetros!$B$6,K1107)</f>
        <v>98</v>
      </c>
      <c r="O1107" s="3" t="str">
        <f aca="false">IF(ISNUMBER(M1107),N1107/M1107-1,"")</f>
        <v/>
      </c>
      <c r="P1107" s="13" t="n">
        <f aca="false">VLOOKUP(N1107,Parámetros!$A$13:$C$16,3,TRUE())</f>
        <v>25</v>
      </c>
      <c r="Q1107" s="13" t="n">
        <f aca="false">IF(N1107&gt;=Parámetros!$B$7,Parámetros!$B$8,0)</f>
        <v>0</v>
      </c>
      <c r="R1107" s="13" t="n">
        <f aca="false">N1107*(1-F1107)-P1107-Q1107</f>
        <v>59.28</v>
      </c>
      <c r="S1107" s="13" t="n">
        <f aca="false">R1107-E1107</f>
        <v>0.829999999999998</v>
      </c>
    </row>
    <row r="1108" customFormat="false" ht="15" hidden="false" customHeight="false" outlineLevel="0" collapsed="false">
      <c r="A1108" s="8" t="s">
        <v>11410</v>
      </c>
      <c r="B1108" s="10" t="str">
        <f aca="false">'Layout Mercado Libre'!C1108</f>
        <v>Samyr 500 mg Ademetionina 40 Tabletas</v>
      </c>
      <c r="C1108" s="10" t="str">
        <f aca="false">IFERROR(LEFT('Layout Mercado Libre'!E1108,FIND(" &gt; ",'Layout Mercado Libre'!E1108)-1),"")</f>
        <v>Salud y Equipamiento Médico</v>
      </c>
      <c r="D1108" s="12" t="n">
        <v>1404.65</v>
      </c>
      <c r="E1108" s="13" t="n">
        <f aca="false">D1108+Parámetros!$B$5</f>
        <v>1408.65</v>
      </c>
      <c r="F1108" s="3" t="n">
        <f aca="false">IF(C1108="",Parámetros!$B$9,IFERROR(VLOOKUP(C1108,Parámetros!$A$20:$B$23,2,FALSE()),Parámetros!$B$9))</f>
        <v>0.14</v>
      </c>
      <c r="G1108" s="13" t="n">
        <f aca="false">ROUNDUP((E1108+Parámetros!$C$13)/(1-F1108),0)</f>
        <v>1668</v>
      </c>
      <c r="H1108" s="13" t="n">
        <f aca="false">ROUNDUP((E1108+Parámetros!$C$14)/(1-F1108),0)</f>
        <v>1673</v>
      </c>
      <c r="I1108" s="13" t="n">
        <f aca="false">ROUNDUP((E1108+Parámetros!$C$15)/(1-F1108),0)</f>
        <v>1681</v>
      </c>
      <c r="J1108" s="13" t="n">
        <f aca="false">MAX(ROUNDUP((E1108+Parámetros!$B$8)/(1-F1108),0),Parámetros!$B$7)</f>
        <v>1638</v>
      </c>
      <c r="K1108" s="13" t="n">
        <f aca="false">IF(G1108&lt;Parámetros!$B$13,G1108,IF(H1108&lt;Parámetros!$B$14,H1108,IF(I1108&lt;Parámetros!$B$15,I1108,J1108)))</f>
        <v>1638</v>
      </c>
      <c r="L1108" s="12"/>
      <c r="M1108" s="12"/>
      <c r="N1108" s="13" t="n">
        <f aca="false">IF(AND(ISNUMBER(M1108),M1108-Parámetros!$B$6&gt;=K1108),M1108-Parámetros!$B$6,K1108)</f>
        <v>1638</v>
      </c>
      <c r="O1108" s="3" t="str">
        <f aca="false">IF(ISNUMBER(M1108),N1108/M1108-1,"")</f>
        <v/>
      </c>
      <c r="P1108" s="13" t="n">
        <f aca="false">VLOOKUP(N1108,Parámetros!$A$13:$C$16,3,TRUE())</f>
        <v>0</v>
      </c>
      <c r="Q1108" s="13" t="n">
        <f aca="false">IF(N1108&gt;=Parámetros!$B$7,Parámetros!$B$8,0)</f>
        <v>0</v>
      </c>
      <c r="R1108" s="13" t="n">
        <f aca="false">N1108*(1-F1108)-P1108-Q1108</f>
        <v>1408.68</v>
      </c>
      <c r="S1108" s="13" t="n">
        <f aca="false">R1108-E1108</f>
        <v>0.0299999999999727</v>
      </c>
    </row>
    <row r="1109" customFormat="false" ht="15" hidden="false" customHeight="false" outlineLevel="0" collapsed="false">
      <c r="A1109" s="8" t="s">
        <v>11420</v>
      </c>
      <c r="B1109" s="10" t="str">
        <f aca="false">'Layout Mercado Libre'!C1109</f>
        <v>Desodorante Stefano Black en Barra 60 g</v>
      </c>
      <c r="C1109" s="10" t="str">
        <f aca="false">IFERROR(LEFT('Layout Mercado Libre'!E1109,FIND(" &gt; ",'Layout Mercado Libre'!E1109)-1),"")</f>
        <v>Belleza y Cuidado Personal</v>
      </c>
      <c r="D1109" s="12" t="n">
        <v>43.24</v>
      </c>
      <c r="E1109" s="13" t="n">
        <f aca="false">D1109+Parámetros!$B$5</f>
        <v>47.24</v>
      </c>
      <c r="F1109" s="3" t="n">
        <f aca="false">IF(C1109="",Parámetros!$B$9,IFERROR(VLOOKUP(C1109,Parámetros!$A$20:$B$23,2,FALSE()),Parámetros!$B$9))</f>
        <v>0.14</v>
      </c>
      <c r="G1109" s="13" t="n">
        <f aca="false">ROUNDUP((E1109+Parámetros!$C$13)/(1-F1109),0)</f>
        <v>84</v>
      </c>
      <c r="H1109" s="13" t="n">
        <f aca="false">ROUNDUP((E1109+Parámetros!$C$14)/(1-F1109),0)</f>
        <v>90</v>
      </c>
      <c r="I1109" s="13" t="n">
        <f aca="false">ROUNDUP((E1109+Parámetros!$C$15)/(1-F1109),0)</f>
        <v>98</v>
      </c>
      <c r="J1109" s="13" t="n">
        <f aca="false">MAX(ROUNDUP((E1109+Parámetros!$B$8)/(1-F1109),0),Parámetros!$B$7)</f>
        <v>299</v>
      </c>
      <c r="K1109" s="13" t="n">
        <f aca="false">IF(G1109&lt;Parámetros!$B$13,G1109,IF(H1109&lt;Parámetros!$B$14,H1109,IF(I1109&lt;Parámetros!$B$15,I1109,J1109)))</f>
        <v>84</v>
      </c>
      <c r="L1109" s="12"/>
      <c r="M1109" s="12"/>
      <c r="N1109" s="13" t="n">
        <f aca="false">IF(AND(ISNUMBER(M1109),M1109-Parámetros!$B$6&gt;=K1109),M1109-Parámetros!$B$6,K1109)</f>
        <v>84</v>
      </c>
      <c r="O1109" s="3" t="str">
        <f aca="false">IF(ISNUMBER(M1109),N1109/M1109-1,"")</f>
        <v/>
      </c>
      <c r="P1109" s="13" t="n">
        <f aca="false">VLOOKUP(N1109,Parámetros!$A$13:$C$16,3,TRUE())</f>
        <v>25</v>
      </c>
      <c r="Q1109" s="13" t="n">
        <f aca="false">IF(N1109&gt;=Parámetros!$B$7,Parámetros!$B$8,0)</f>
        <v>0</v>
      </c>
      <c r="R1109" s="13" t="n">
        <f aca="false">N1109*(1-F1109)-P1109-Q1109</f>
        <v>47.24</v>
      </c>
      <c r="S1109" s="13" t="n">
        <f aca="false">R1109-E1109</f>
        <v>0</v>
      </c>
    </row>
    <row r="1110" customFormat="false" ht="15" hidden="false" customHeight="false" outlineLevel="0" collapsed="false">
      <c r="A1110" s="8" t="s">
        <v>11427</v>
      </c>
      <c r="B1110" s="10" t="str">
        <f aca="false">'Layout Mercado Libre'!C1110</f>
        <v>Pañuelos Desechables Kleenex Hoja Doble 180 Piezas</v>
      </c>
      <c r="C1110" s="10" t="str">
        <f aca="false">IFERROR(LEFT('Layout Mercado Libre'!E1110,FIND(" &gt; ",'Layout Mercado Libre'!E1110)-1),"")</f>
        <v>Belleza y Cuidado Personal</v>
      </c>
      <c r="D1110" s="12" t="n">
        <v>36.74</v>
      </c>
      <c r="E1110" s="13" t="n">
        <f aca="false">D1110+Parámetros!$B$5</f>
        <v>40.74</v>
      </c>
      <c r="F1110" s="3" t="n">
        <f aca="false">IF(C1110="",Parámetros!$B$9,IFERROR(VLOOKUP(C1110,Parámetros!$A$20:$B$23,2,FALSE()),Parámetros!$B$9))</f>
        <v>0.14</v>
      </c>
      <c r="G1110" s="13" t="n">
        <f aca="false">ROUNDUP((E1110+Parámetros!$C$13)/(1-F1110),0)</f>
        <v>77</v>
      </c>
      <c r="H1110" s="13" t="n">
        <f aca="false">ROUNDUP((E1110+Parámetros!$C$14)/(1-F1110),0)</f>
        <v>83</v>
      </c>
      <c r="I1110" s="13" t="n">
        <f aca="false">ROUNDUP((E1110+Parámetros!$C$15)/(1-F1110),0)</f>
        <v>91</v>
      </c>
      <c r="J1110" s="13" t="n">
        <f aca="false">MAX(ROUNDUP((E1110+Parámetros!$B$8)/(1-F1110),0),Parámetros!$B$7)</f>
        <v>299</v>
      </c>
      <c r="K1110" s="13" t="n">
        <f aca="false">IF(G1110&lt;Parámetros!$B$13,G1110,IF(H1110&lt;Parámetros!$B$14,H1110,IF(I1110&lt;Parámetros!$B$15,I1110,J1110)))</f>
        <v>77</v>
      </c>
      <c r="L1110" s="12"/>
      <c r="M1110" s="12"/>
      <c r="N1110" s="13" t="n">
        <f aca="false">IF(AND(ISNUMBER(M1110),M1110-Parámetros!$B$6&gt;=K1110),M1110-Parámetros!$B$6,K1110)</f>
        <v>77</v>
      </c>
      <c r="O1110" s="3" t="str">
        <f aca="false">IF(ISNUMBER(M1110),N1110/M1110-1,"")</f>
        <v/>
      </c>
      <c r="P1110" s="13" t="n">
        <f aca="false">VLOOKUP(N1110,Parámetros!$A$13:$C$16,3,TRUE())</f>
        <v>25</v>
      </c>
      <c r="Q1110" s="13" t="n">
        <f aca="false">IF(N1110&gt;=Parámetros!$B$7,Parámetros!$B$8,0)</f>
        <v>0</v>
      </c>
      <c r="R1110" s="13" t="n">
        <f aca="false">N1110*(1-F1110)-P1110-Q1110</f>
        <v>41.22</v>
      </c>
      <c r="S1110" s="13" t="n">
        <f aca="false">R1110-E1110</f>
        <v>0.479999999999997</v>
      </c>
    </row>
    <row r="1111" customFormat="false" ht="15" hidden="false" customHeight="false" outlineLevel="0" collapsed="false">
      <c r="A1111" s="8" t="s">
        <v>11437</v>
      </c>
      <c r="B1111" s="10" t="str">
        <f aca="false">'Layout Mercado Libre'!C1111</f>
        <v>Desodorante Neutro Balance + Colágeno Aerosol 91 g</v>
      </c>
      <c r="C1111" s="10" t="str">
        <f aca="false">IFERROR(LEFT('Layout Mercado Libre'!E1111,FIND(" &gt; ",'Layout Mercado Libre'!E1111)-1),"")</f>
        <v>Belleza y Cuidado Personal</v>
      </c>
      <c r="D1111" s="12" t="n">
        <v>55.64</v>
      </c>
      <c r="E1111" s="13" t="n">
        <f aca="false">D1111+Parámetros!$B$5</f>
        <v>59.64</v>
      </c>
      <c r="F1111" s="3" t="n">
        <f aca="false">IF(C1111="",Parámetros!$B$9,IFERROR(VLOOKUP(C1111,Parámetros!$A$20:$B$23,2,FALSE()),Parámetros!$B$9))</f>
        <v>0.14</v>
      </c>
      <c r="G1111" s="13" t="n">
        <f aca="false">ROUNDUP((E1111+Parámetros!$C$13)/(1-F1111),0)</f>
        <v>99</v>
      </c>
      <c r="H1111" s="13" t="n">
        <f aca="false">ROUNDUP((E1111+Parámetros!$C$14)/(1-F1111),0)</f>
        <v>105</v>
      </c>
      <c r="I1111" s="13" t="n">
        <f aca="false">ROUNDUP((E1111+Parámetros!$C$15)/(1-F1111),0)</f>
        <v>113</v>
      </c>
      <c r="J1111" s="13" t="n">
        <f aca="false">MAX(ROUNDUP((E1111+Parámetros!$B$8)/(1-F1111),0),Parámetros!$B$7)</f>
        <v>299</v>
      </c>
      <c r="K1111" s="13" t="n">
        <f aca="false">IF(G1111&lt;Parámetros!$B$13,G1111,IF(H1111&lt;Parámetros!$B$14,H1111,IF(I1111&lt;Parámetros!$B$15,I1111,J1111)))</f>
        <v>105</v>
      </c>
      <c r="L1111" s="12"/>
      <c r="M1111" s="12"/>
      <c r="N1111" s="13" t="n">
        <f aca="false">IF(AND(ISNUMBER(M1111),M1111-Parámetros!$B$6&gt;=K1111),M1111-Parámetros!$B$6,K1111)</f>
        <v>105</v>
      </c>
      <c r="O1111" s="3" t="str">
        <f aca="false">IF(ISNUMBER(M1111),N1111/M1111-1,"")</f>
        <v/>
      </c>
      <c r="P1111" s="13" t="n">
        <f aca="false">VLOOKUP(N1111,Parámetros!$A$13:$C$16,3,TRUE())</f>
        <v>30</v>
      </c>
      <c r="Q1111" s="13" t="n">
        <f aca="false">IF(N1111&gt;=Parámetros!$B$7,Parámetros!$B$8,0)</f>
        <v>0</v>
      </c>
      <c r="R1111" s="13" t="n">
        <f aca="false">N1111*(1-F1111)-P1111-Q1111</f>
        <v>60.3</v>
      </c>
      <c r="S1111" s="13" t="n">
        <f aca="false">R1111-E1111</f>
        <v>0.659999999999997</v>
      </c>
    </row>
    <row r="1112" customFormat="false" ht="15" hidden="false" customHeight="false" outlineLevel="0" collapsed="false">
      <c r="A1112" s="8" t="s">
        <v>11444</v>
      </c>
      <c r="B1112" s="10" t="str">
        <f aca="false">'Layout Mercado Libre'!C1112</f>
        <v>Tylex 750 mg Paracetamol 20 Tabletas</v>
      </c>
      <c r="C1112" s="10" t="str">
        <f aca="false">IFERROR(LEFT('Layout Mercado Libre'!E1112,FIND(" &gt; ",'Layout Mercado Libre'!E1112)-1),"")</f>
        <v>Salud y Equipamiento Médico</v>
      </c>
      <c r="D1112" s="12" t="n">
        <v>233.41</v>
      </c>
      <c r="E1112" s="13" t="n">
        <f aca="false">D1112+Parámetros!$B$5</f>
        <v>237.41</v>
      </c>
      <c r="F1112" s="3" t="n">
        <f aca="false">IF(C1112="",Parámetros!$B$9,IFERROR(VLOOKUP(C1112,Parámetros!$A$20:$B$23,2,FALSE()),Parámetros!$B$9))</f>
        <v>0.14</v>
      </c>
      <c r="G1112" s="13" t="n">
        <f aca="false">ROUNDUP((E1112+Parámetros!$C$13)/(1-F1112),0)</f>
        <v>306</v>
      </c>
      <c r="H1112" s="13" t="n">
        <f aca="false">ROUNDUP((E1112+Parámetros!$C$14)/(1-F1112),0)</f>
        <v>311</v>
      </c>
      <c r="I1112" s="13" t="n">
        <f aca="false">ROUNDUP((E1112+Parámetros!$C$15)/(1-F1112),0)</f>
        <v>320</v>
      </c>
      <c r="J1112" s="13" t="n">
        <f aca="false">MAX(ROUNDUP((E1112+Parámetros!$B$8)/(1-F1112),0),Parámetros!$B$7)</f>
        <v>299</v>
      </c>
      <c r="K1112" s="13" t="n">
        <f aca="false">IF(G1112&lt;Parámetros!$B$13,G1112,IF(H1112&lt;Parámetros!$B$14,H1112,IF(I1112&lt;Parámetros!$B$15,I1112,J1112)))</f>
        <v>299</v>
      </c>
      <c r="L1112" s="12"/>
      <c r="M1112" s="12"/>
      <c r="N1112" s="13" t="n">
        <f aca="false">IF(AND(ISNUMBER(M1112),M1112-Parámetros!$B$6&gt;=K1112),M1112-Parámetros!$B$6,K1112)</f>
        <v>299</v>
      </c>
      <c r="O1112" s="3" t="str">
        <f aca="false">IF(ISNUMBER(M1112),N1112/M1112-1,"")</f>
        <v/>
      </c>
      <c r="P1112" s="13" t="n">
        <f aca="false">VLOOKUP(N1112,Parámetros!$A$13:$C$16,3,TRUE())</f>
        <v>0</v>
      </c>
      <c r="Q1112" s="13" t="n">
        <f aca="false">IF(N1112&gt;=Parámetros!$B$7,Parámetros!$B$8,0)</f>
        <v>0</v>
      </c>
      <c r="R1112" s="13" t="n">
        <f aca="false">N1112*(1-F1112)-P1112-Q1112</f>
        <v>257.14</v>
      </c>
      <c r="S1112" s="13" t="n">
        <f aca="false">R1112-E1112</f>
        <v>19.73</v>
      </c>
    </row>
    <row r="1113" customFormat="false" ht="15" hidden="false" customHeight="false" outlineLevel="0" collapsed="false">
      <c r="A1113" s="8" t="s">
        <v>11453</v>
      </c>
      <c r="B1113" s="10" t="str">
        <f aca="false">'Layout Mercado Libre'!C1113</f>
        <v>Biberón Evenflo Acuario 8 oz 240 ml</v>
      </c>
      <c r="C1113" s="10" t="str">
        <f aca="false">IFERROR(LEFT('Layout Mercado Libre'!E1113,FIND(" &gt; ",'Layout Mercado Libre'!E1113)-1),"")</f>
        <v>Bebés</v>
      </c>
      <c r="D1113" s="12" t="n">
        <v>15.95</v>
      </c>
      <c r="E1113" s="13" t="n">
        <f aca="false">D1113+Parámetros!$B$5</f>
        <v>19.95</v>
      </c>
      <c r="F1113" s="3" t="n">
        <f aca="false">IF(C1113="",Parámetros!$B$9,IFERROR(VLOOKUP(C1113,Parámetros!$A$20:$B$23,2,FALSE()),Parámetros!$B$9))</f>
        <v>0.15</v>
      </c>
      <c r="G1113" s="13" t="n">
        <f aca="false">ROUNDUP((E1113+Parámetros!$C$13)/(1-F1113),0)</f>
        <v>53</v>
      </c>
      <c r="H1113" s="13" t="n">
        <f aca="false">ROUNDUP((E1113+Parámetros!$C$14)/(1-F1113),0)</f>
        <v>59</v>
      </c>
      <c r="I1113" s="13" t="n">
        <f aca="false">ROUNDUP((E1113+Parámetros!$C$15)/(1-F1113),0)</f>
        <v>67</v>
      </c>
      <c r="J1113" s="13" t="n">
        <f aca="false">MAX(ROUNDUP((E1113+Parámetros!$B$8)/(1-F1113),0),Parámetros!$B$7)</f>
        <v>299</v>
      </c>
      <c r="K1113" s="13" t="n">
        <f aca="false">IF(G1113&lt;Parámetros!$B$13,G1113,IF(H1113&lt;Parámetros!$B$14,H1113,IF(I1113&lt;Parámetros!$B$15,I1113,J1113)))</f>
        <v>53</v>
      </c>
      <c r="L1113" s="12"/>
      <c r="M1113" s="12"/>
      <c r="N1113" s="13" t="n">
        <f aca="false">IF(AND(ISNUMBER(M1113),M1113-Parámetros!$B$6&gt;=K1113),M1113-Parámetros!$B$6,K1113)</f>
        <v>53</v>
      </c>
      <c r="O1113" s="3" t="str">
        <f aca="false">IF(ISNUMBER(M1113),N1113/M1113-1,"")</f>
        <v/>
      </c>
      <c r="P1113" s="13" t="n">
        <f aca="false">VLOOKUP(N1113,Parámetros!$A$13:$C$16,3,TRUE())</f>
        <v>25</v>
      </c>
      <c r="Q1113" s="13" t="n">
        <f aca="false">IF(N1113&gt;=Parámetros!$B$7,Parámetros!$B$8,0)</f>
        <v>0</v>
      </c>
      <c r="R1113" s="13" t="n">
        <f aca="false">N1113*(1-F1113)-P1113-Q1113</f>
        <v>20.05</v>
      </c>
      <c r="S1113" s="13" t="n">
        <f aca="false">R1113-E1113</f>
        <v>0.0999999999999979</v>
      </c>
    </row>
    <row r="1114" customFormat="false" ht="15" hidden="false" customHeight="false" outlineLevel="0" collapsed="false">
      <c r="A1114" s="8" t="s">
        <v>11463</v>
      </c>
      <c r="B1114" s="10" t="str">
        <f aca="false">'Layout Mercado Libre'!C1114</f>
        <v>Gelan Plus Gel Antiácido Magaldrato Simeticona 250 ml</v>
      </c>
      <c r="C1114" s="10" t="str">
        <f aca="false">IFERROR(LEFT('Layout Mercado Libre'!E1114,FIND(" &gt; ",'Layout Mercado Libre'!E1114)-1),"")</f>
        <v>Salud y Equipamiento Médico</v>
      </c>
      <c r="D1114" s="12" t="n">
        <v>247.06</v>
      </c>
      <c r="E1114" s="13" t="n">
        <f aca="false">D1114+Parámetros!$B$5</f>
        <v>251.06</v>
      </c>
      <c r="F1114" s="3" t="n">
        <f aca="false">IF(C1114="",Parámetros!$B$9,IFERROR(VLOOKUP(C1114,Parámetros!$A$20:$B$23,2,FALSE()),Parámetros!$B$9))</f>
        <v>0.14</v>
      </c>
      <c r="G1114" s="13" t="n">
        <f aca="false">ROUNDUP((E1114+Parámetros!$C$13)/(1-F1114),0)</f>
        <v>321</v>
      </c>
      <c r="H1114" s="13" t="n">
        <f aca="false">ROUNDUP((E1114+Parámetros!$C$14)/(1-F1114),0)</f>
        <v>327</v>
      </c>
      <c r="I1114" s="13" t="n">
        <f aca="false">ROUNDUP((E1114+Parámetros!$C$15)/(1-F1114),0)</f>
        <v>335</v>
      </c>
      <c r="J1114" s="13" t="n">
        <f aca="false">MAX(ROUNDUP((E1114+Parámetros!$B$8)/(1-F1114),0),Parámetros!$B$7)</f>
        <v>299</v>
      </c>
      <c r="K1114" s="13" t="n">
        <f aca="false">IF(G1114&lt;Parámetros!$B$13,G1114,IF(H1114&lt;Parámetros!$B$14,H1114,IF(I1114&lt;Parámetros!$B$15,I1114,J1114)))</f>
        <v>299</v>
      </c>
      <c r="L1114" s="12"/>
      <c r="M1114" s="12"/>
      <c r="N1114" s="13" t="n">
        <f aca="false">IF(AND(ISNUMBER(M1114),M1114-Parámetros!$B$6&gt;=K1114),M1114-Parámetros!$B$6,K1114)</f>
        <v>299</v>
      </c>
      <c r="O1114" s="3" t="str">
        <f aca="false">IF(ISNUMBER(M1114),N1114/M1114-1,"")</f>
        <v/>
      </c>
      <c r="P1114" s="13" t="n">
        <f aca="false">VLOOKUP(N1114,Parámetros!$A$13:$C$16,3,TRUE())</f>
        <v>0</v>
      </c>
      <c r="Q1114" s="13" t="n">
        <f aca="false">IF(N1114&gt;=Parámetros!$B$7,Parámetros!$B$8,0)</f>
        <v>0</v>
      </c>
      <c r="R1114" s="13" t="n">
        <f aca="false">N1114*(1-F1114)-P1114-Q1114</f>
        <v>257.14</v>
      </c>
      <c r="S1114" s="13" t="n">
        <f aca="false">R1114-E1114</f>
        <v>6.07999999999998</v>
      </c>
    </row>
    <row r="1115" customFormat="false" ht="15" hidden="false" customHeight="false" outlineLevel="0" collapsed="false">
      <c r="A1115" s="8" t="s">
        <v>11473</v>
      </c>
      <c r="B1115" s="10" t="str">
        <f aca="false">'Layout Mercado Libre'!C1115</f>
        <v>Desodorante Lady Speed Stick 24/7 Powder Fresh 91 g</v>
      </c>
      <c r="C1115" s="10" t="str">
        <f aca="false">IFERROR(LEFT('Layout Mercado Libre'!E1115,FIND(" &gt; ",'Layout Mercado Libre'!E1115)-1),"")</f>
        <v>Belleza y Cuidado Personal</v>
      </c>
      <c r="D1115" s="12" t="n">
        <v>43.89</v>
      </c>
      <c r="E1115" s="13" t="n">
        <f aca="false">D1115+Parámetros!$B$5</f>
        <v>47.89</v>
      </c>
      <c r="F1115" s="3" t="n">
        <f aca="false">IF(C1115="",Parámetros!$B$9,IFERROR(VLOOKUP(C1115,Parámetros!$A$20:$B$23,2,FALSE()),Parámetros!$B$9))</f>
        <v>0.14</v>
      </c>
      <c r="G1115" s="13" t="n">
        <f aca="false">ROUNDUP((E1115+Parámetros!$C$13)/(1-F1115),0)</f>
        <v>85</v>
      </c>
      <c r="H1115" s="13" t="n">
        <f aca="false">ROUNDUP((E1115+Parámetros!$C$14)/(1-F1115),0)</f>
        <v>91</v>
      </c>
      <c r="I1115" s="13" t="n">
        <f aca="false">ROUNDUP((E1115+Parámetros!$C$15)/(1-F1115),0)</f>
        <v>99</v>
      </c>
      <c r="J1115" s="13" t="n">
        <f aca="false">MAX(ROUNDUP((E1115+Parámetros!$B$8)/(1-F1115),0),Parámetros!$B$7)</f>
        <v>299</v>
      </c>
      <c r="K1115" s="13" t="n">
        <f aca="false">IF(G1115&lt;Parámetros!$B$13,G1115,IF(H1115&lt;Parámetros!$B$14,H1115,IF(I1115&lt;Parámetros!$B$15,I1115,J1115)))</f>
        <v>85</v>
      </c>
      <c r="L1115" s="12"/>
      <c r="M1115" s="12"/>
      <c r="N1115" s="13" t="n">
        <f aca="false">IF(AND(ISNUMBER(M1115),M1115-Parámetros!$B$6&gt;=K1115),M1115-Parámetros!$B$6,K1115)</f>
        <v>85</v>
      </c>
      <c r="O1115" s="3" t="str">
        <f aca="false">IF(ISNUMBER(M1115),N1115/M1115-1,"")</f>
        <v/>
      </c>
      <c r="P1115" s="13" t="n">
        <f aca="false">VLOOKUP(N1115,Parámetros!$A$13:$C$16,3,TRUE())</f>
        <v>25</v>
      </c>
      <c r="Q1115" s="13" t="n">
        <f aca="false">IF(N1115&gt;=Parámetros!$B$7,Parámetros!$B$8,0)</f>
        <v>0</v>
      </c>
      <c r="R1115" s="13" t="n">
        <f aca="false">N1115*(1-F1115)-P1115-Q1115</f>
        <v>48.1</v>
      </c>
      <c r="S1115" s="13" t="n">
        <f aca="false">R1115-E1115</f>
        <v>0.209999999999994</v>
      </c>
    </row>
    <row r="1116" customFormat="false" ht="15" hidden="false" customHeight="false" outlineLevel="0" collapsed="false">
      <c r="A1116" s="8" t="s">
        <v>11479</v>
      </c>
      <c r="B1116" s="10" t="str">
        <f aca="false">'Layout Mercado Libre'!C1116</f>
        <v>Dolo-Neurobión Diclofenaco y Vitaminas B 10 Tabletas</v>
      </c>
      <c r="C1116" s="10" t="str">
        <f aca="false">IFERROR(LEFT('Layout Mercado Libre'!E1116,FIND(" &gt; ",'Layout Mercado Libre'!E1116)-1),"")</f>
        <v>Salud y Equipamiento Médico</v>
      </c>
      <c r="D1116" s="12" t="n">
        <v>171.89</v>
      </c>
      <c r="E1116" s="13" t="n">
        <f aca="false">D1116+Parámetros!$B$5</f>
        <v>175.89</v>
      </c>
      <c r="F1116" s="3" t="n">
        <f aca="false">IF(C1116="",Parámetros!$B$9,IFERROR(VLOOKUP(C1116,Parámetros!$A$20:$B$23,2,FALSE()),Parámetros!$B$9))</f>
        <v>0.14</v>
      </c>
      <c r="G1116" s="13" t="n">
        <f aca="false">ROUNDUP((E1116+Parámetros!$C$13)/(1-F1116),0)</f>
        <v>234</v>
      </c>
      <c r="H1116" s="13" t="n">
        <f aca="false">ROUNDUP((E1116+Parámetros!$C$14)/(1-F1116),0)</f>
        <v>240</v>
      </c>
      <c r="I1116" s="13" t="n">
        <f aca="false">ROUNDUP((E1116+Parámetros!$C$15)/(1-F1116),0)</f>
        <v>248</v>
      </c>
      <c r="J1116" s="13" t="n">
        <f aca="false">MAX(ROUNDUP((E1116+Parámetros!$B$8)/(1-F1116),0),Parámetros!$B$7)</f>
        <v>299</v>
      </c>
      <c r="K1116" s="13" t="n">
        <f aca="false">IF(G1116&lt;Parámetros!$B$13,G1116,IF(H1116&lt;Parámetros!$B$14,H1116,IF(I1116&lt;Parámetros!$B$15,I1116,J1116)))</f>
        <v>248</v>
      </c>
      <c r="L1116" s="12"/>
      <c r="M1116" s="12"/>
      <c r="N1116" s="13" t="n">
        <f aca="false">IF(AND(ISNUMBER(M1116),M1116-Parámetros!$B$6&gt;=K1116),M1116-Parámetros!$B$6,K1116)</f>
        <v>248</v>
      </c>
      <c r="O1116" s="3" t="str">
        <f aca="false">IF(ISNUMBER(M1116),N1116/M1116-1,"")</f>
        <v/>
      </c>
      <c r="P1116" s="13" t="n">
        <f aca="false">VLOOKUP(N1116,Parámetros!$A$13:$C$16,3,TRUE())</f>
        <v>37</v>
      </c>
      <c r="Q1116" s="13" t="n">
        <f aca="false">IF(N1116&gt;=Parámetros!$B$7,Parámetros!$B$8,0)</f>
        <v>0</v>
      </c>
      <c r="R1116" s="13" t="n">
        <f aca="false">N1116*(1-F1116)-P1116-Q1116</f>
        <v>176.28</v>
      </c>
      <c r="S1116" s="13" t="n">
        <f aca="false">R1116-E1116</f>
        <v>0.390000000000015</v>
      </c>
    </row>
    <row r="1117" customFormat="false" ht="15" hidden="false" customHeight="false" outlineLevel="0" collapsed="false">
      <c r="A1117" s="8" t="s">
        <v>11486</v>
      </c>
      <c r="B1117" s="10" t="str">
        <f aca="false">'Layout Mercado Libre'!C1117</f>
        <v>Tiaminal B12 Trivalente AP 3 Ampolletas de 2 ml</v>
      </c>
      <c r="C1117" s="10" t="str">
        <f aca="false">IFERROR(LEFT('Layout Mercado Libre'!E1117,FIND(" &gt; ",'Layout Mercado Libre'!E1117)-1),"")</f>
        <v>Salud y Equipamiento Médico</v>
      </c>
      <c r="D1117" s="12" t="n">
        <v>318.09</v>
      </c>
      <c r="E1117" s="13" t="n">
        <f aca="false">D1117+Parámetros!$B$5</f>
        <v>322.09</v>
      </c>
      <c r="F1117" s="3" t="n">
        <f aca="false">IF(C1117="",Parámetros!$B$9,IFERROR(VLOOKUP(C1117,Parámetros!$A$20:$B$23,2,FALSE()),Parámetros!$B$9))</f>
        <v>0.14</v>
      </c>
      <c r="G1117" s="13" t="n">
        <f aca="false">ROUNDUP((E1117+Parámetros!$C$13)/(1-F1117),0)</f>
        <v>404</v>
      </c>
      <c r="H1117" s="13" t="n">
        <f aca="false">ROUNDUP((E1117+Parámetros!$C$14)/(1-F1117),0)</f>
        <v>410</v>
      </c>
      <c r="I1117" s="13" t="n">
        <f aca="false">ROUNDUP((E1117+Parámetros!$C$15)/(1-F1117),0)</f>
        <v>418</v>
      </c>
      <c r="J1117" s="13" t="n">
        <f aca="false">MAX(ROUNDUP((E1117+Parámetros!$B$8)/(1-F1117),0),Parámetros!$B$7)</f>
        <v>375</v>
      </c>
      <c r="K1117" s="13" t="n">
        <f aca="false">IF(G1117&lt;Parámetros!$B$13,G1117,IF(H1117&lt;Parámetros!$B$14,H1117,IF(I1117&lt;Parámetros!$B$15,I1117,J1117)))</f>
        <v>375</v>
      </c>
      <c r="L1117" s="12"/>
      <c r="M1117" s="12"/>
      <c r="N1117" s="13" t="n">
        <f aca="false">IF(AND(ISNUMBER(M1117),M1117-Parámetros!$B$6&gt;=K1117),M1117-Parámetros!$B$6,K1117)</f>
        <v>375</v>
      </c>
      <c r="O1117" s="3" t="str">
        <f aca="false">IF(ISNUMBER(M1117),N1117/M1117-1,"")</f>
        <v/>
      </c>
      <c r="P1117" s="13" t="n">
        <f aca="false">VLOOKUP(N1117,Parámetros!$A$13:$C$16,3,TRUE())</f>
        <v>0</v>
      </c>
      <c r="Q1117" s="13" t="n">
        <f aca="false">IF(N1117&gt;=Parámetros!$B$7,Parámetros!$B$8,0)</f>
        <v>0</v>
      </c>
      <c r="R1117" s="13" t="n">
        <f aca="false">N1117*(1-F1117)-P1117-Q1117</f>
        <v>322.5</v>
      </c>
      <c r="S1117" s="13" t="n">
        <f aca="false">R1117-E1117</f>
        <v>0.410000000000025</v>
      </c>
    </row>
    <row r="1118" customFormat="false" ht="15" hidden="false" customHeight="false" outlineLevel="0" collapsed="false">
      <c r="A1118" s="8" t="s">
        <v>11495</v>
      </c>
      <c r="B1118" s="10" t="str">
        <f aca="false">'Layout Mercado Libre'!C1118</f>
        <v>Graneodín B Benzocaína 10 mg 24 Pastillas Menta</v>
      </c>
      <c r="C1118" s="10" t="str">
        <f aca="false">IFERROR(LEFT('Layout Mercado Libre'!E1118,FIND(" &gt; ",'Layout Mercado Libre'!E1118)-1),"")</f>
        <v>Salud y Equipamiento Médico</v>
      </c>
      <c r="D1118" s="12" t="n">
        <v>111.04</v>
      </c>
      <c r="E1118" s="13" t="n">
        <f aca="false">D1118+Parámetros!$B$5</f>
        <v>115.04</v>
      </c>
      <c r="F1118" s="3" t="n">
        <f aca="false">IF(C1118="",Parámetros!$B$9,IFERROR(VLOOKUP(C1118,Parámetros!$A$20:$B$23,2,FALSE()),Parámetros!$B$9))</f>
        <v>0.14</v>
      </c>
      <c r="G1118" s="13" t="n">
        <f aca="false">ROUNDUP((E1118+Parámetros!$C$13)/(1-F1118),0)</f>
        <v>163</v>
      </c>
      <c r="H1118" s="13" t="n">
        <f aca="false">ROUNDUP((E1118+Parámetros!$C$14)/(1-F1118),0)</f>
        <v>169</v>
      </c>
      <c r="I1118" s="13" t="n">
        <f aca="false">ROUNDUP((E1118+Parámetros!$C$15)/(1-F1118),0)</f>
        <v>177</v>
      </c>
      <c r="J1118" s="13" t="n">
        <f aca="false">MAX(ROUNDUP((E1118+Parámetros!$B$8)/(1-F1118),0),Parámetros!$B$7)</f>
        <v>299</v>
      </c>
      <c r="K1118" s="13" t="n">
        <f aca="false">IF(G1118&lt;Parámetros!$B$13,G1118,IF(H1118&lt;Parámetros!$B$14,H1118,IF(I1118&lt;Parámetros!$B$15,I1118,J1118)))</f>
        <v>177</v>
      </c>
      <c r="L1118" s="12"/>
      <c r="M1118" s="12"/>
      <c r="N1118" s="13" t="n">
        <f aca="false">IF(AND(ISNUMBER(M1118),M1118-Parámetros!$B$6&gt;=K1118),M1118-Parámetros!$B$6,K1118)</f>
        <v>177</v>
      </c>
      <c r="O1118" s="3" t="str">
        <f aca="false">IF(ISNUMBER(M1118),N1118/M1118-1,"")</f>
        <v/>
      </c>
      <c r="P1118" s="13" t="n">
        <f aca="false">VLOOKUP(N1118,Parámetros!$A$13:$C$16,3,TRUE())</f>
        <v>37</v>
      </c>
      <c r="Q1118" s="13" t="n">
        <f aca="false">IF(N1118&gt;=Parámetros!$B$7,Parámetros!$B$8,0)</f>
        <v>0</v>
      </c>
      <c r="R1118" s="13" t="n">
        <f aca="false">N1118*(1-F1118)-P1118-Q1118</f>
        <v>115.22</v>
      </c>
      <c r="S1118" s="13" t="n">
        <f aca="false">R1118-E1118</f>
        <v>0.179999999999993</v>
      </c>
    </row>
    <row r="1119" customFormat="false" ht="15" hidden="false" customHeight="false" outlineLevel="0" collapsed="false">
      <c r="A1119" s="8" t="s">
        <v>11504</v>
      </c>
      <c r="B1119" s="10" t="str">
        <f aca="false">'Layout Mercado Libre'!C1119</f>
        <v>Protectores de Lactancia Evenflo Advanced 30 Piezas</v>
      </c>
      <c r="C1119" s="10" t="str">
        <f aca="false">IFERROR(LEFT('Layout Mercado Libre'!E1119,FIND(" &gt; ",'Layout Mercado Libre'!E1119)-1),"")</f>
        <v>Belleza y Cuidado Personal</v>
      </c>
      <c r="D1119" s="12" t="n">
        <v>40.01</v>
      </c>
      <c r="E1119" s="13" t="n">
        <f aca="false">D1119+Parámetros!$B$5</f>
        <v>44.01</v>
      </c>
      <c r="F1119" s="3" t="n">
        <f aca="false">IF(C1119="",Parámetros!$B$9,IFERROR(VLOOKUP(C1119,Parámetros!$A$20:$B$23,2,FALSE()),Parámetros!$B$9))</f>
        <v>0.14</v>
      </c>
      <c r="G1119" s="13" t="n">
        <f aca="false">ROUNDUP((E1119+Parámetros!$C$13)/(1-F1119),0)</f>
        <v>81</v>
      </c>
      <c r="H1119" s="13" t="n">
        <f aca="false">ROUNDUP((E1119+Parámetros!$C$14)/(1-F1119),0)</f>
        <v>87</v>
      </c>
      <c r="I1119" s="13" t="n">
        <f aca="false">ROUNDUP((E1119+Parámetros!$C$15)/(1-F1119),0)</f>
        <v>95</v>
      </c>
      <c r="J1119" s="13" t="n">
        <f aca="false">MAX(ROUNDUP((E1119+Parámetros!$B$8)/(1-F1119),0),Parámetros!$B$7)</f>
        <v>299</v>
      </c>
      <c r="K1119" s="13" t="n">
        <f aca="false">IF(G1119&lt;Parámetros!$B$13,G1119,IF(H1119&lt;Parámetros!$B$14,H1119,IF(I1119&lt;Parámetros!$B$15,I1119,J1119)))</f>
        <v>81</v>
      </c>
      <c r="L1119" s="12"/>
      <c r="M1119" s="12"/>
      <c r="N1119" s="13" t="n">
        <f aca="false">IF(AND(ISNUMBER(M1119),M1119-Parámetros!$B$6&gt;=K1119),M1119-Parámetros!$B$6,K1119)</f>
        <v>81</v>
      </c>
      <c r="O1119" s="3" t="str">
        <f aca="false">IF(ISNUMBER(M1119),N1119/M1119-1,"")</f>
        <v/>
      </c>
      <c r="P1119" s="13" t="n">
        <f aca="false">VLOOKUP(N1119,Parámetros!$A$13:$C$16,3,TRUE())</f>
        <v>25</v>
      </c>
      <c r="Q1119" s="13" t="n">
        <f aca="false">IF(N1119&gt;=Parámetros!$B$7,Parámetros!$B$8,0)</f>
        <v>0</v>
      </c>
      <c r="R1119" s="13" t="n">
        <f aca="false">N1119*(1-F1119)-P1119-Q1119</f>
        <v>44.66</v>
      </c>
      <c r="S1119" s="13" t="n">
        <f aca="false">R1119-E1119</f>
        <v>0.649999999999999</v>
      </c>
    </row>
    <row r="1120" customFormat="false" ht="15" hidden="false" customHeight="false" outlineLevel="0" collapsed="false">
      <c r="A1120" s="8" t="s">
        <v>11512</v>
      </c>
      <c r="B1120" s="10" t="str">
        <f aca="false">'Layout Mercado Libre'!C1120</f>
        <v>Nocolodi Fenofibrato 160 mg 30 Cápsulas</v>
      </c>
      <c r="C1120" s="10" t="str">
        <f aca="false">IFERROR(LEFT('Layout Mercado Libre'!E1120,FIND(" &gt; ",'Layout Mercado Libre'!E1120)-1),"")</f>
        <v>Salud y Equipamiento Médico</v>
      </c>
      <c r="D1120" s="12" t="n">
        <v>265.95</v>
      </c>
      <c r="E1120" s="13" t="n">
        <f aca="false">D1120+Parámetros!$B$5</f>
        <v>269.95</v>
      </c>
      <c r="F1120" s="3" t="n">
        <f aca="false">IF(C1120="",Parámetros!$B$9,IFERROR(VLOOKUP(C1120,Parámetros!$A$20:$B$23,2,FALSE()),Parámetros!$B$9))</f>
        <v>0.14</v>
      </c>
      <c r="G1120" s="13" t="n">
        <f aca="false">ROUNDUP((E1120+Parámetros!$C$13)/(1-F1120),0)</f>
        <v>343</v>
      </c>
      <c r="H1120" s="13" t="n">
        <f aca="false">ROUNDUP((E1120+Parámetros!$C$14)/(1-F1120),0)</f>
        <v>349</v>
      </c>
      <c r="I1120" s="13" t="n">
        <f aca="false">ROUNDUP((E1120+Parámetros!$C$15)/(1-F1120),0)</f>
        <v>357</v>
      </c>
      <c r="J1120" s="13" t="n">
        <f aca="false">MAX(ROUNDUP((E1120+Parámetros!$B$8)/(1-F1120),0),Parámetros!$B$7)</f>
        <v>314</v>
      </c>
      <c r="K1120" s="13" t="n">
        <f aca="false">IF(G1120&lt;Parámetros!$B$13,G1120,IF(H1120&lt;Parámetros!$B$14,H1120,IF(I1120&lt;Parámetros!$B$15,I1120,J1120)))</f>
        <v>314</v>
      </c>
      <c r="L1120" s="12"/>
      <c r="M1120" s="12"/>
      <c r="N1120" s="13" t="n">
        <f aca="false">IF(AND(ISNUMBER(M1120),M1120-Parámetros!$B$6&gt;=K1120),M1120-Parámetros!$B$6,K1120)</f>
        <v>314</v>
      </c>
      <c r="O1120" s="3" t="str">
        <f aca="false">IF(ISNUMBER(M1120),N1120/M1120-1,"")</f>
        <v/>
      </c>
      <c r="P1120" s="13" t="n">
        <f aca="false">VLOOKUP(N1120,Parámetros!$A$13:$C$16,3,TRUE())</f>
        <v>0</v>
      </c>
      <c r="Q1120" s="13" t="n">
        <f aca="false">IF(N1120&gt;=Parámetros!$B$7,Parámetros!$B$8,0)</f>
        <v>0</v>
      </c>
      <c r="R1120" s="13" t="n">
        <f aca="false">N1120*(1-F1120)-P1120-Q1120</f>
        <v>270.04</v>
      </c>
      <c r="S1120" s="13" t="n">
        <f aca="false">R1120-E1120</f>
        <v>0.0900000000000318</v>
      </c>
    </row>
    <row r="1121" customFormat="false" ht="15" hidden="false" customHeight="false" outlineLevel="0" collapsed="false">
      <c r="A1121" s="8" t="s">
        <v>11519</v>
      </c>
      <c r="B1121" s="10" t="str">
        <f aca="false">'Layout Mercado Libre'!C1121</f>
        <v>Condones Prudence Sabor y Aroma Fresa 3 Piezas</v>
      </c>
      <c r="C1121" s="10" t="str">
        <f aca="false">IFERROR(LEFT('Layout Mercado Libre'!E1121,FIND(" &gt; ",'Layout Mercado Libre'!E1121)-1),"")</f>
        <v>Salud y Equipamiento Médico</v>
      </c>
      <c r="D1121" s="12" t="n">
        <v>25.5</v>
      </c>
      <c r="E1121" s="13" t="n">
        <f aca="false">D1121+Parámetros!$B$5</f>
        <v>29.5</v>
      </c>
      <c r="F1121" s="3" t="n">
        <f aca="false">IF(C1121="",Parámetros!$B$9,IFERROR(VLOOKUP(C1121,Parámetros!$A$20:$B$23,2,FALSE()),Parámetros!$B$9))</f>
        <v>0.14</v>
      </c>
      <c r="G1121" s="13" t="n">
        <f aca="false">ROUNDUP((E1121+Parámetros!$C$13)/(1-F1121),0)</f>
        <v>64</v>
      </c>
      <c r="H1121" s="13" t="n">
        <f aca="false">ROUNDUP((E1121+Parámetros!$C$14)/(1-F1121),0)</f>
        <v>70</v>
      </c>
      <c r="I1121" s="13" t="n">
        <f aca="false">ROUNDUP((E1121+Parámetros!$C$15)/(1-F1121),0)</f>
        <v>78</v>
      </c>
      <c r="J1121" s="13" t="n">
        <f aca="false">MAX(ROUNDUP((E1121+Parámetros!$B$8)/(1-F1121),0),Parámetros!$B$7)</f>
        <v>299</v>
      </c>
      <c r="K1121" s="13" t="n">
        <f aca="false">IF(G1121&lt;Parámetros!$B$13,G1121,IF(H1121&lt;Parámetros!$B$14,H1121,IF(I1121&lt;Parámetros!$B$15,I1121,J1121)))</f>
        <v>64</v>
      </c>
      <c r="L1121" s="12"/>
      <c r="M1121" s="12"/>
      <c r="N1121" s="13" t="n">
        <f aca="false">IF(AND(ISNUMBER(M1121),M1121-Parámetros!$B$6&gt;=K1121),M1121-Parámetros!$B$6,K1121)</f>
        <v>64</v>
      </c>
      <c r="O1121" s="3" t="str">
        <f aca="false">IF(ISNUMBER(M1121),N1121/M1121-1,"")</f>
        <v/>
      </c>
      <c r="P1121" s="13" t="n">
        <f aca="false">VLOOKUP(N1121,Parámetros!$A$13:$C$16,3,TRUE())</f>
        <v>25</v>
      </c>
      <c r="Q1121" s="13" t="n">
        <f aca="false">IF(N1121&gt;=Parámetros!$B$7,Parámetros!$B$8,0)</f>
        <v>0</v>
      </c>
      <c r="R1121" s="13" t="n">
        <f aca="false">N1121*(1-F1121)-P1121-Q1121</f>
        <v>30.04</v>
      </c>
      <c r="S1121" s="13" t="n">
        <f aca="false">R1121-E1121</f>
        <v>0.539999999999999</v>
      </c>
    </row>
    <row r="1122" customFormat="false" ht="15" hidden="false" customHeight="false" outlineLevel="0" collapsed="false">
      <c r="A1122" s="8" t="s">
        <v>11528</v>
      </c>
      <c r="B1122" s="10" t="str">
        <f aca="false">'Layout Mercado Libre'!C1122</f>
        <v>Melox Noche Suspensión Antiácida 180 ml</v>
      </c>
      <c r="C1122" s="10" t="str">
        <f aca="false">IFERROR(LEFT('Layout Mercado Libre'!E1122,FIND(" &gt; ",'Layout Mercado Libre'!E1122)-1),"")</f>
        <v>Salud y Equipamiento Médico</v>
      </c>
      <c r="D1122" s="12" t="n">
        <v>140.41</v>
      </c>
      <c r="E1122" s="13" t="n">
        <f aca="false">D1122+Parámetros!$B$5</f>
        <v>144.41</v>
      </c>
      <c r="F1122" s="3" t="n">
        <f aca="false">IF(C1122="",Parámetros!$B$9,IFERROR(VLOOKUP(C1122,Parámetros!$A$20:$B$23,2,FALSE()),Parámetros!$B$9))</f>
        <v>0.14</v>
      </c>
      <c r="G1122" s="13" t="n">
        <f aca="false">ROUNDUP((E1122+Parámetros!$C$13)/(1-F1122),0)</f>
        <v>197</v>
      </c>
      <c r="H1122" s="13" t="n">
        <f aca="false">ROUNDUP((E1122+Parámetros!$C$14)/(1-F1122),0)</f>
        <v>203</v>
      </c>
      <c r="I1122" s="13" t="n">
        <f aca="false">ROUNDUP((E1122+Parámetros!$C$15)/(1-F1122),0)</f>
        <v>211</v>
      </c>
      <c r="J1122" s="13" t="n">
        <f aca="false">MAX(ROUNDUP((E1122+Parámetros!$B$8)/(1-F1122),0),Parámetros!$B$7)</f>
        <v>299</v>
      </c>
      <c r="K1122" s="13" t="n">
        <f aca="false">IF(G1122&lt;Parámetros!$B$13,G1122,IF(H1122&lt;Parámetros!$B$14,H1122,IF(I1122&lt;Parámetros!$B$15,I1122,J1122)))</f>
        <v>211</v>
      </c>
      <c r="L1122" s="12"/>
      <c r="M1122" s="12"/>
      <c r="N1122" s="13" t="n">
        <f aca="false">IF(AND(ISNUMBER(M1122),M1122-Parámetros!$B$6&gt;=K1122),M1122-Parámetros!$B$6,K1122)</f>
        <v>211</v>
      </c>
      <c r="O1122" s="3" t="str">
        <f aca="false">IF(ISNUMBER(M1122),N1122/M1122-1,"")</f>
        <v/>
      </c>
      <c r="P1122" s="13" t="n">
        <f aca="false">VLOOKUP(N1122,Parámetros!$A$13:$C$16,3,TRUE())</f>
        <v>37</v>
      </c>
      <c r="Q1122" s="13" t="n">
        <f aca="false">IF(N1122&gt;=Parámetros!$B$7,Parámetros!$B$8,0)</f>
        <v>0</v>
      </c>
      <c r="R1122" s="13" t="n">
        <f aca="false">N1122*(1-F1122)-P1122-Q1122</f>
        <v>144.46</v>
      </c>
      <c r="S1122" s="13" t="n">
        <f aca="false">R1122-E1122</f>
        <v>0.0500000000000114</v>
      </c>
    </row>
    <row r="1123" customFormat="false" ht="15" hidden="false" customHeight="false" outlineLevel="0" collapsed="false">
      <c r="A1123" s="8" t="s">
        <v>11538</v>
      </c>
      <c r="B1123" s="10" t="str">
        <f aca="false">'Layout Mercado Libre'!C1123</f>
        <v>Shampoo Head &amp; Shoulders 2 en 1 Suave y Manejable 650 ml</v>
      </c>
      <c r="C1123" s="10" t="str">
        <f aca="false">IFERROR(LEFT('Layout Mercado Libre'!E1123,FIND(" &gt; ",'Layout Mercado Libre'!E1123)-1),"")</f>
        <v>Belleza y Cuidado Personal</v>
      </c>
      <c r="D1123" s="12" t="n">
        <v>90.43</v>
      </c>
      <c r="E1123" s="13" t="n">
        <f aca="false">D1123+Parámetros!$B$5</f>
        <v>94.43</v>
      </c>
      <c r="F1123" s="3" t="n">
        <f aca="false">IF(C1123="",Parámetros!$B$9,IFERROR(VLOOKUP(C1123,Parámetros!$A$20:$B$23,2,FALSE()),Parámetros!$B$9))</f>
        <v>0.14</v>
      </c>
      <c r="G1123" s="13" t="n">
        <f aca="false">ROUNDUP((E1123+Parámetros!$C$13)/(1-F1123),0)</f>
        <v>139</v>
      </c>
      <c r="H1123" s="13" t="n">
        <f aca="false">ROUNDUP((E1123+Parámetros!$C$14)/(1-F1123),0)</f>
        <v>145</v>
      </c>
      <c r="I1123" s="13" t="n">
        <f aca="false">ROUNDUP((E1123+Parámetros!$C$15)/(1-F1123),0)</f>
        <v>153</v>
      </c>
      <c r="J1123" s="13" t="n">
        <f aca="false">MAX(ROUNDUP((E1123+Parámetros!$B$8)/(1-F1123),0),Parámetros!$B$7)</f>
        <v>299</v>
      </c>
      <c r="K1123" s="13" t="n">
        <f aca="false">IF(G1123&lt;Parámetros!$B$13,G1123,IF(H1123&lt;Parámetros!$B$14,H1123,IF(I1123&lt;Parámetros!$B$15,I1123,J1123)))</f>
        <v>145</v>
      </c>
      <c r="L1123" s="12"/>
      <c r="M1123" s="12"/>
      <c r="N1123" s="13" t="n">
        <f aca="false">IF(AND(ISNUMBER(M1123),M1123-Parámetros!$B$6&gt;=K1123),M1123-Parámetros!$B$6,K1123)</f>
        <v>145</v>
      </c>
      <c r="O1123" s="3" t="str">
        <f aca="false">IF(ISNUMBER(M1123),N1123/M1123-1,"")</f>
        <v/>
      </c>
      <c r="P1123" s="13" t="n">
        <f aca="false">VLOOKUP(N1123,Parámetros!$A$13:$C$16,3,TRUE())</f>
        <v>30</v>
      </c>
      <c r="Q1123" s="13" t="n">
        <f aca="false">IF(N1123&gt;=Parámetros!$B$7,Parámetros!$B$8,0)</f>
        <v>0</v>
      </c>
      <c r="R1123" s="13" t="n">
        <f aca="false">N1123*(1-F1123)-P1123-Q1123</f>
        <v>94.7</v>
      </c>
      <c r="S1123" s="13" t="n">
        <f aca="false">R1123-E1123</f>
        <v>0.269999999999996</v>
      </c>
    </row>
    <row r="1124" customFormat="false" ht="15" hidden="false" customHeight="false" outlineLevel="0" collapsed="false">
      <c r="A1124" s="8" t="s">
        <v>11548</v>
      </c>
      <c r="B1124" s="10" t="str">
        <f aca="false">'Layout Mercado Libre'!C1124</f>
        <v>Macrozit Azitromicina 600 mg Suspensión 15 ml</v>
      </c>
      <c r="C1124" s="10" t="str">
        <f aca="false">IFERROR(LEFT('Layout Mercado Libre'!E1124,FIND(" &gt; ",'Layout Mercado Libre'!E1124)-1),"")</f>
        <v>Salud y Equipamiento Médico</v>
      </c>
      <c r="D1124" s="12" t="n">
        <v>228.96</v>
      </c>
      <c r="E1124" s="13" t="n">
        <f aca="false">D1124+Parámetros!$B$5</f>
        <v>232.96</v>
      </c>
      <c r="F1124" s="3" t="n">
        <f aca="false">IF(C1124="",Parámetros!$B$9,IFERROR(VLOOKUP(C1124,Parámetros!$A$20:$B$23,2,FALSE()),Parámetros!$B$9))</f>
        <v>0.14</v>
      </c>
      <c r="G1124" s="13" t="n">
        <f aca="false">ROUNDUP((E1124+Parámetros!$C$13)/(1-F1124),0)</f>
        <v>300</v>
      </c>
      <c r="H1124" s="13" t="n">
        <f aca="false">ROUNDUP((E1124+Parámetros!$C$14)/(1-F1124),0)</f>
        <v>306</v>
      </c>
      <c r="I1124" s="13" t="n">
        <f aca="false">ROUNDUP((E1124+Parámetros!$C$15)/(1-F1124),0)</f>
        <v>314</v>
      </c>
      <c r="J1124" s="13" t="n">
        <f aca="false">MAX(ROUNDUP((E1124+Parámetros!$B$8)/(1-F1124),0),Parámetros!$B$7)</f>
        <v>299</v>
      </c>
      <c r="K1124" s="13" t="n">
        <f aca="false">IF(G1124&lt;Parámetros!$B$13,G1124,IF(H1124&lt;Parámetros!$B$14,H1124,IF(I1124&lt;Parámetros!$B$15,I1124,J1124)))</f>
        <v>299</v>
      </c>
      <c r="L1124" s="12"/>
      <c r="M1124" s="12"/>
      <c r="N1124" s="13" t="n">
        <f aca="false">IF(AND(ISNUMBER(M1124),M1124-Parámetros!$B$6&gt;=K1124),M1124-Parámetros!$B$6,K1124)</f>
        <v>299</v>
      </c>
      <c r="O1124" s="3" t="str">
        <f aca="false">IF(ISNUMBER(M1124),N1124/M1124-1,"")</f>
        <v/>
      </c>
      <c r="P1124" s="13" t="n">
        <f aca="false">VLOOKUP(N1124,Parámetros!$A$13:$C$16,3,TRUE())</f>
        <v>0</v>
      </c>
      <c r="Q1124" s="13" t="n">
        <f aca="false">IF(N1124&gt;=Parámetros!$B$7,Parámetros!$B$8,0)</f>
        <v>0</v>
      </c>
      <c r="R1124" s="13" t="n">
        <f aca="false">N1124*(1-F1124)-P1124-Q1124</f>
        <v>257.14</v>
      </c>
      <c r="S1124" s="13" t="n">
        <f aca="false">R1124-E1124</f>
        <v>24.18</v>
      </c>
    </row>
    <row r="1125" customFormat="false" ht="15" hidden="false" customHeight="false" outlineLevel="0" collapsed="false">
      <c r="A1125" s="8" t="s">
        <v>11557</v>
      </c>
      <c r="B1125" s="10" t="str">
        <f aca="false">'Layout Mercado Libre'!C1125</f>
        <v>Italdermol G Crema Triticum Vulgare Gentamicina 10 g</v>
      </c>
      <c r="C1125" s="10" t="str">
        <f aca="false">IFERROR(LEFT('Layout Mercado Libre'!E1125,FIND(" &gt; ",'Layout Mercado Libre'!E1125)-1),"")</f>
        <v>Salud y Equipamiento Médico</v>
      </c>
      <c r="D1125" s="12" t="n">
        <v>317.15</v>
      </c>
      <c r="E1125" s="13" t="n">
        <f aca="false">D1125+Parámetros!$B$5</f>
        <v>321.15</v>
      </c>
      <c r="F1125" s="3" t="n">
        <f aca="false">IF(C1125="",Parámetros!$B$9,IFERROR(VLOOKUP(C1125,Parámetros!$A$20:$B$23,2,FALSE()),Parámetros!$B$9))</f>
        <v>0.14</v>
      </c>
      <c r="G1125" s="13" t="n">
        <f aca="false">ROUNDUP((E1125+Parámetros!$C$13)/(1-F1125),0)</f>
        <v>403</v>
      </c>
      <c r="H1125" s="13" t="n">
        <f aca="false">ROUNDUP((E1125+Parámetros!$C$14)/(1-F1125),0)</f>
        <v>409</v>
      </c>
      <c r="I1125" s="13" t="n">
        <f aca="false">ROUNDUP((E1125+Parámetros!$C$15)/(1-F1125),0)</f>
        <v>417</v>
      </c>
      <c r="J1125" s="13" t="n">
        <f aca="false">MAX(ROUNDUP((E1125+Parámetros!$B$8)/(1-F1125),0),Parámetros!$B$7)</f>
        <v>374</v>
      </c>
      <c r="K1125" s="13" t="n">
        <f aca="false">IF(G1125&lt;Parámetros!$B$13,G1125,IF(H1125&lt;Parámetros!$B$14,H1125,IF(I1125&lt;Parámetros!$B$15,I1125,J1125)))</f>
        <v>374</v>
      </c>
      <c r="L1125" s="12"/>
      <c r="M1125" s="12"/>
      <c r="N1125" s="13" t="n">
        <f aca="false">IF(AND(ISNUMBER(M1125),M1125-Parámetros!$B$6&gt;=K1125),M1125-Parámetros!$B$6,K1125)</f>
        <v>374</v>
      </c>
      <c r="O1125" s="3" t="str">
        <f aca="false">IF(ISNUMBER(M1125),N1125/M1125-1,"")</f>
        <v/>
      </c>
      <c r="P1125" s="13" t="n">
        <f aca="false">VLOOKUP(N1125,Parámetros!$A$13:$C$16,3,TRUE())</f>
        <v>0</v>
      </c>
      <c r="Q1125" s="13" t="n">
        <f aca="false">IF(N1125&gt;=Parámetros!$B$7,Parámetros!$B$8,0)</f>
        <v>0</v>
      </c>
      <c r="R1125" s="13" t="n">
        <f aca="false">N1125*(1-F1125)-P1125-Q1125</f>
        <v>321.64</v>
      </c>
      <c r="S1125" s="13" t="n">
        <f aca="false">R1125-E1125</f>
        <v>0.490000000000009</v>
      </c>
    </row>
    <row r="1126" customFormat="false" ht="15" hidden="false" customHeight="false" outlineLevel="0" collapsed="false">
      <c r="A1126" s="8" t="s">
        <v>11565</v>
      </c>
      <c r="B1126" s="10" t="str">
        <f aca="false">'Layout Mercado Libre'!C1126</f>
        <v>Crema Dental Colgate Máxima Protección Anticaries 125 ml</v>
      </c>
      <c r="C1126" s="10" t="str">
        <f aca="false">IFERROR(LEFT('Layout Mercado Libre'!E1126,FIND(" &gt; ",'Layout Mercado Libre'!E1126)-1),"")</f>
        <v>Belleza y Cuidado Personal</v>
      </c>
      <c r="D1126" s="12" t="n">
        <v>42.85</v>
      </c>
      <c r="E1126" s="13" t="n">
        <f aca="false">D1126+Parámetros!$B$5</f>
        <v>46.85</v>
      </c>
      <c r="F1126" s="3" t="n">
        <f aca="false">IF(C1126="",Parámetros!$B$9,IFERROR(VLOOKUP(C1126,Parámetros!$A$20:$B$23,2,FALSE()),Parámetros!$B$9))</f>
        <v>0.14</v>
      </c>
      <c r="G1126" s="13" t="n">
        <f aca="false">ROUNDUP((E1126+Parámetros!$C$13)/(1-F1126),0)</f>
        <v>84</v>
      </c>
      <c r="H1126" s="13" t="n">
        <f aca="false">ROUNDUP((E1126+Parámetros!$C$14)/(1-F1126),0)</f>
        <v>90</v>
      </c>
      <c r="I1126" s="13" t="n">
        <f aca="false">ROUNDUP((E1126+Parámetros!$C$15)/(1-F1126),0)</f>
        <v>98</v>
      </c>
      <c r="J1126" s="13" t="n">
        <f aca="false">MAX(ROUNDUP((E1126+Parámetros!$B$8)/(1-F1126),0),Parámetros!$B$7)</f>
        <v>299</v>
      </c>
      <c r="K1126" s="13" t="n">
        <f aca="false">IF(G1126&lt;Parámetros!$B$13,G1126,IF(H1126&lt;Parámetros!$B$14,H1126,IF(I1126&lt;Parámetros!$B$15,I1126,J1126)))</f>
        <v>84</v>
      </c>
      <c r="L1126" s="12"/>
      <c r="M1126" s="12"/>
      <c r="N1126" s="13" t="n">
        <f aca="false">IF(AND(ISNUMBER(M1126),M1126-Parámetros!$B$6&gt;=K1126),M1126-Parámetros!$B$6,K1126)</f>
        <v>84</v>
      </c>
      <c r="O1126" s="3" t="str">
        <f aca="false">IF(ISNUMBER(M1126),N1126/M1126-1,"")</f>
        <v/>
      </c>
      <c r="P1126" s="13" t="n">
        <f aca="false">VLOOKUP(N1126,Parámetros!$A$13:$C$16,3,TRUE())</f>
        <v>25</v>
      </c>
      <c r="Q1126" s="13" t="n">
        <f aca="false">IF(N1126&gt;=Parámetros!$B$7,Parámetros!$B$8,0)</f>
        <v>0</v>
      </c>
      <c r="R1126" s="13" t="n">
        <f aca="false">N1126*(1-F1126)-P1126-Q1126</f>
        <v>47.24</v>
      </c>
      <c r="S1126" s="13" t="n">
        <f aca="false">R1126-E1126</f>
        <v>0.389999999999993</v>
      </c>
    </row>
    <row r="1127" customFormat="false" ht="15" hidden="false" customHeight="false" outlineLevel="0" collapsed="false">
      <c r="A1127" s="8" t="s">
        <v>11571</v>
      </c>
      <c r="B1127" s="10" t="str">
        <f aca="false">'Layout Mercado Libre'!C1127</f>
        <v>Lomecan V Clotrimazol 2% Crema Vaginal 20 g</v>
      </c>
      <c r="C1127" s="10" t="str">
        <f aca="false">IFERROR(LEFT('Layout Mercado Libre'!E1127,FIND(" &gt; ",'Layout Mercado Libre'!E1127)-1),"")</f>
        <v>Salud y Equipamiento Médico</v>
      </c>
      <c r="D1127" s="12" t="n">
        <v>93.28</v>
      </c>
      <c r="E1127" s="13" t="n">
        <f aca="false">D1127+Parámetros!$B$5</f>
        <v>97.28</v>
      </c>
      <c r="F1127" s="3" t="n">
        <f aca="false">IF(C1127="",Parámetros!$B$9,IFERROR(VLOOKUP(C1127,Parámetros!$A$20:$B$23,2,FALSE()),Parámetros!$B$9))</f>
        <v>0.14</v>
      </c>
      <c r="G1127" s="13" t="n">
        <f aca="false">ROUNDUP((E1127+Parámetros!$C$13)/(1-F1127),0)</f>
        <v>143</v>
      </c>
      <c r="H1127" s="13" t="n">
        <f aca="false">ROUNDUP((E1127+Parámetros!$C$14)/(1-F1127),0)</f>
        <v>148</v>
      </c>
      <c r="I1127" s="13" t="n">
        <f aca="false">ROUNDUP((E1127+Parámetros!$C$15)/(1-F1127),0)</f>
        <v>157</v>
      </c>
      <c r="J1127" s="13" t="n">
        <f aca="false">MAX(ROUNDUP((E1127+Parámetros!$B$8)/(1-F1127),0),Parámetros!$B$7)</f>
        <v>299</v>
      </c>
      <c r="K1127" s="13" t="n">
        <f aca="false">IF(G1127&lt;Parámetros!$B$13,G1127,IF(H1127&lt;Parámetros!$B$14,H1127,IF(I1127&lt;Parámetros!$B$15,I1127,J1127)))</f>
        <v>148</v>
      </c>
      <c r="L1127" s="12"/>
      <c r="M1127" s="12"/>
      <c r="N1127" s="13" t="n">
        <f aca="false">IF(AND(ISNUMBER(M1127),M1127-Parámetros!$B$6&gt;=K1127),M1127-Parámetros!$B$6,K1127)</f>
        <v>148</v>
      </c>
      <c r="O1127" s="3" t="str">
        <f aca="false">IF(ISNUMBER(M1127),N1127/M1127-1,"")</f>
        <v/>
      </c>
      <c r="P1127" s="13" t="n">
        <f aca="false">VLOOKUP(N1127,Parámetros!$A$13:$C$16,3,TRUE())</f>
        <v>30</v>
      </c>
      <c r="Q1127" s="13" t="n">
        <f aca="false">IF(N1127&gt;=Parámetros!$B$7,Parámetros!$B$8,0)</f>
        <v>0</v>
      </c>
      <c r="R1127" s="13" t="n">
        <f aca="false">N1127*(1-F1127)-P1127-Q1127</f>
        <v>97.28</v>
      </c>
      <c r="S1127" s="13" t="n">
        <f aca="false">R1127-E1127</f>
        <v>0</v>
      </c>
    </row>
    <row r="1128" customFormat="false" ht="15" hidden="false" customHeight="false" outlineLevel="0" collapsed="false">
      <c r="A1128" s="8" t="s">
        <v>11580</v>
      </c>
      <c r="B1128" s="10" t="str">
        <f aca="false">'Layout Mercado Libre'!C1128</f>
        <v>Antitranspirante Speed Stick 24/7 Xtreme Ultra Aerosol 91 g</v>
      </c>
      <c r="C1128" s="10" t="str">
        <f aca="false">IFERROR(LEFT('Layout Mercado Libre'!E1128,FIND(" &gt; ",'Layout Mercado Libre'!E1128)-1),"")</f>
        <v>Belleza y Cuidado Personal</v>
      </c>
      <c r="D1128" s="12" t="n">
        <v>25.78</v>
      </c>
      <c r="E1128" s="13" t="n">
        <f aca="false">D1128+Parámetros!$B$5</f>
        <v>29.78</v>
      </c>
      <c r="F1128" s="3" t="n">
        <f aca="false">IF(C1128="",Parámetros!$B$9,IFERROR(VLOOKUP(C1128,Parámetros!$A$20:$B$23,2,FALSE()),Parámetros!$B$9))</f>
        <v>0.14</v>
      </c>
      <c r="G1128" s="13" t="n">
        <f aca="false">ROUNDUP((E1128+Parámetros!$C$13)/(1-F1128),0)</f>
        <v>64</v>
      </c>
      <c r="H1128" s="13" t="n">
        <f aca="false">ROUNDUP((E1128+Parámetros!$C$14)/(1-F1128),0)</f>
        <v>70</v>
      </c>
      <c r="I1128" s="13" t="n">
        <f aca="false">ROUNDUP((E1128+Parámetros!$C$15)/(1-F1128),0)</f>
        <v>78</v>
      </c>
      <c r="J1128" s="13" t="n">
        <f aca="false">MAX(ROUNDUP((E1128+Parámetros!$B$8)/(1-F1128),0),Parámetros!$B$7)</f>
        <v>299</v>
      </c>
      <c r="K1128" s="13" t="n">
        <f aca="false">IF(G1128&lt;Parámetros!$B$13,G1128,IF(H1128&lt;Parámetros!$B$14,H1128,IF(I1128&lt;Parámetros!$B$15,I1128,J1128)))</f>
        <v>64</v>
      </c>
      <c r="L1128" s="12"/>
      <c r="M1128" s="12"/>
      <c r="N1128" s="13" t="n">
        <f aca="false">IF(AND(ISNUMBER(M1128),M1128-Parámetros!$B$6&gt;=K1128),M1128-Parámetros!$B$6,K1128)</f>
        <v>64</v>
      </c>
      <c r="O1128" s="3" t="str">
        <f aca="false">IF(ISNUMBER(M1128),N1128/M1128-1,"")</f>
        <v/>
      </c>
      <c r="P1128" s="13" t="n">
        <f aca="false">VLOOKUP(N1128,Parámetros!$A$13:$C$16,3,TRUE())</f>
        <v>25</v>
      </c>
      <c r="Q1128" s="13" t="n">
        <f aca="false">IF(N1128&gt;=Parámetros!$B$7,Parámetros!$B$8,0)</f>
        <v>0</v>
      </c>
      <c r="R1128" s="13" t="n">
        <f aca="false">N1128*(1-F1128)-P1128-Q1128</f>
        <v>30.04</v>
      </c>
      <c r="S1128" s="13" t="n">
        <f aca="false">R1128-E1128</f>
        <v>0.259999999999998</v>
      </c>
    </row>
    <row r="1129" customFormat="false" ht="15" hidden="false" customHeight="false" outlineLevel="0" collapsed="false">
      <c r="A1129" s="8" t="s">
        <v>11590</v>
      </c>
      <c r="B1129" s="10" t="str">
        <f aca="false">'Layout Mercado Libre'!C1129</f>
        <v>Flagyl Metronidazol 500 mg 30 Comprimidos</v>
      </c>
      <c r="C1129" s="10" t="str">
        <f aca="false">IFERROR(LEFT('Layout Mercado Libre'!E1129,FIND(" &gt; ",'Layout Mercado Libre'!E1129)-1),"")</f>
        <v>Salud y Equipamiento Médico</v>
      </c>
      <c r="D1129" s="12" t="n">
        <v>260.62</v>
      </c>
      <c r="E1129" s="13" t="n">
        <f aca="false">D1129+Parámetros!$B$5</f>
        <v>264.62</v>
      </c>
      <c r="F1129" s="3" t="n">
        <f aca="false">IF(C1129="",Parámetros!$B$9,IFERROR(VLOOKUP(C1129,Parámetros!$A$20:$B$23,2,FALSE()),Parámetros!$B$9))</f>
        <v>0.14</v>
      </c>
      <c r="G1129" s="13" t="n">
        <f aca="false">ROUNDUP((E1129+Parámetros!$C$13)/(1-F1129),0)</f>
        <v>337</v>
      </c>
      <c r="H1129" s="13" t="n">
        <f aca="false">ROUNDUP((E1129+Parámetros!$C$14)/(1-F1129),0)</f>
        <v>343</v>
      </c>
      <c r="I1129" s="13" t="n">
        <f aca="false">ROUNDUP((E1129+Parámetros!$C$15)/(1-F1129),0)</f>
        <v>351</v>
      </c>
      <c r="J1129" s="13" t="n">
        <f aca="false">MAX(ROUNDUP((E1129+Parámetros!$B$8)/(1-F1129),0),Parámetros!$B$7)</f>
        <v>308</v>
      </c>
      <c r="K1129" s="13" t="n">
        <f aca="false">IF(G1129&lt;Parámetros!$B$13,G1129,IF(H1129&lt;Parámetros!$B$14,H1129,IF(I1129&lt;Parámetros!$B$15,I1129,J1129)))</f>
        <v>308</v>
      </c>
      <c r="L1129" s="12"/>
      <c r="M1129" s="12"/>
      <c r="N1129" s="13" t="n">
        <f aca="false">IF(AND(ISNUMBER(M1129),M1129-Parámetros!$B$6&gt;=K1129),M1129-Parámetros!$B$6,K1129)</f>
        <v>308</v>
      </c>
      <c r="O1129" s="3" t="str">
        <f aca="false">IF(ISNUMBER(M1129),N1129/M1129-1,"")</f>
        <v/>
      </c>
      <c r="P1129" s="13" t="n">
        <f aca="false">VLOOKUP(N1129,Parámetros!$A$13:$C$16,3,TRUE())</f>
        <v>0</v>
      </c>
      <c r="Q1129" s="13" t="n">
        <f aca="false">IF(N1129&gt;=Parámetros!$B$7,Parámetros!$B$8,0)</f>
        <v>0</v>
      </c>
      <c r="R1129" s="13" t="n">
        <f aca="false">N1129*(1-F1129)-P1129-Q1129</f>
        <v>264.88</v>
      </c>
      <c r="S1129" s="13" t="n">
        <f aca="false">R1129-E1129</f>
        <v>0.259999999999991</v>
      </c>
    </row>
    <row r="1130" customFormat="false" ht="15" hidden="false" customHeight="false" outlineLevel="0" collapsed="false">
      <c r="A1130" s="8" t="s">
        <v>11598</v>
      </c>
      <c r="B1130" s="10" t="str">
        <f aca="false">'Layout Mercado Libre'!C1130</f>
        <v>Capent Pomada para Rozaduras del Bebé 110 g</v>
      </c>
      <c r="C1130" s="10" t="str">
        <f aca="false">IFERROR(LEFT('Layout Mercado Libre'!E1130,FIND(" &gt; ",'Layout Mercado Libre'!E1130)-1),"")</f>
        <v>Bebés</v>
      </c>
      <c r="D1130" s="12" t="n">
        <v>111.66</v>
      </c>
      <c r="E1130" s="13" t="n">
        <f aca="false">D1130+Parámetros!$B$5</f>
        <v>115.66</v>
      </c>
      <c r="F1130" s="3" t="n">
        <f aca="false">IF(C1130="",Parámetros!$B$9,IFERROR(VLOOKUP(C1130,Parámetros!$A$20:$B$23,2,FALSE()),Parámetros!$B$9))</f>
        <v>0.15</v>
      </c>
      <c r="G1130" s="13" t="n">
        <f aca="false">ROUNDUP((E1130+Parámetros!$C$13)/(1-F1130),0)</f>
        <v>166</v>
      </c>
      <c r="H1130" s="13" t="n">
        <f aca="false">ROUNDUP((E1130+Parámetros!$C$14)/(1-F1130),0)</f>
        <v>172</v>
      </c>
      <c r="I1130" s="13" t="n">
        <f aca="false">ROUNDUP((E1130+Parámetros!$C$15)/(1-F1130),0)</f>
        <v>180</v>
      </c>
      <c r="J1130" s="13" t="n">
        <f aca="false">MAX(ROUNDUP((E1130+Parámetros!$B$8)/(1-F1130),0),Parámetros!$B$7)</f>
        <v>299</v>
      </c>
      <c r="K1130" s="13" t="n">
        <f aca="false">IF(G1130&lt;Parámetros!$B$13,G1130,IF(H1130&lt;Parámetros!$B$14,H1130,IF(I1130&lt;Parámetros!$B$15,I1130,J1130)))</f>
        <v>180</v>
      </c>
      <c r="L1130" s="12"/>
      <c r="M1130" s="12"/>
      <c r="N1130" s="13" t="n">
        <f aca="false">IF(AND(ISNUMBER(M1130),M1130-Parámetros!$B$6&gt;=K1130),M1130-Parámetros!$B$6,K1130)</f>
        <v>180</v>
      </c>
      <c r="O1130" s="3" t="str">
        <f aca="false">IF(ISNUMBER(M1130),N1130/M1130-1,"")</f>
        <v/>
      </c>
      <c r="P1130" s="13" t="n">
        <f aca="false">VLOOKUP(N1130,Parámetros!$A$13:$C$16,3,TRUE())</f>
        <v>37</v>
      </c>
      <c r="Q1130" s="13" t="n">
        <f aca="false">IF(N1130&gt;=Parámetros!$B$7,Parámetros!$B$8,0)</f>
        <v>0</v>
      </c>
      <c r="R1130" s="13" t="n">
        <f aca="false">N1130*(1-F1130)-P1130-Q1130</f>
        <v>116</v>
      </c>
      <c r="S1130" s="13" t="n">
        <f aca="false">R1130-E1130</f>
        <v>0.340000000000003</v>
      </c>
    </row>
    <row r="1131" customFormat="false" ht="15" hidden="false" customHeight="false" outlineLevel="0" collapsed="false">
      <c r="A1131" s="8" t="s">
        <v>11609</v>
      </c>
      <c r="B1131" s="10" t="str">
        <f aca="false">'Layout Mercado Libre'!C1131</f>
        <v>Shampoo Mennen Miel y Manzanilla Suave 200 ml</v>
      </c>
      <c r="C1131" s="10" t="str">
        <f aca="false">IFERROR(LEFT('Layout Mercado Libre'!E1131,FIND(" &gt; ",'Layout Mercado Libre'!E1131)-1),"")</f>
        <v>Belleza y Cuidado Personal</v>
      </c>
      <c r="D1131" s="12" t="n">
        <v>24.9</v>
      </c>
      <c r="E1131" s="13" t="n">
        <f aca="false">D1131+Parámetros!$B$5</f>
        <v>28.9</v>
      </c>
      <c r="F1131" s="3" t="n">
        <f aca="false">IF(C1131="",Parámetros!$B$9,IFERROR(VLOOKUP(C1131,Parámetros!$A$20:$B$23,2,FALSE()),Parámetros!$B$9))</f>
        <v>0.14</v>
      </c>
      <c r="G1131" s="13" t="n">
        <f aca="false">ROUNDUP((E1131+Parámetros!$C$13)/(1-F1131),0)</f>
        <v>63</v>
      </c>
      <c r="H1131" s="13" t="n">
        <f aca="false">ROUNDUP((E1131+Parámetros!$C$14)/(1-F1131),0)</f>
        <v>69</v>
      </c>
      <c r="I1131" s="13" t="n">
        <f aca="false">ROUNDUP((E1131+Parámetros!$C$15)/(1-F1131),0)</f>
        <v>77</v>
      </c>
      <c r="J1131" s="13" t="n">
        <f aca="false">MAX(ROUNDUP((E1131+Parámetros!$B$8)/(1-F1131),0),Parámetros!$B$7)</f>
        <v>299</v>
      </c>
      <c r="K1131" s="13" t="n">
        <f aca="false">IF(G1131&lt;Parámetros!$B$13,G1131,IF(H1131&lt;Parámetros!$B$14,H1131,IF(I1131&lt;Parámetros!$B$15,I1131,J1131)))</f>
        <v>63</v>
      </c>
      <c r="L1131" s="12"/>
      <c r="M1131" s="12"/>
      <c r="N1131" s="13" t="n">
        <f aca="false">IF(AND(ISNUMBER(M1131),M1131-Parámetros!$B$6&gt;=K1131),M1131-Parámetros!$B$6,K1131)</f>
        <v>63</v>
      </c>
      <c r="O1131" s="3" t="str">
        <f aca="false">IF(ISNUMBER(M1131),N1131/M1131-1,"")</f>
        <v/>
      </c>
      <c r="P1131" s="13" t="n">
        <f aca="false">VLOOKUP(N1131,Parámetros!$A$13:$C$16,3,TRUE())</f>
        <v>25</v>
      </c>
      <c r="Q1131" s="13" t="n">
        <f aca="false">IF(N1131&gt;=Parámetros!$B$7,Parámetros!$B$8,0)</f>
        <v>0</v>
      </c>
      <c r="R1131" s="13" t="n">
        <f aca="false">N1131*(1-F1131)-P1131-Q1131</f>
        <v>29.18</v>
      </c>
      <c r="S1131" s="13" t="n">
        <f aca="false">R1131-E1131</f>
        <v>0.280000000000001</v>
      </c>
    </row>
    <row r="1132" customFormat="false" ht="15" hidden="false" customHeight="false" outlineLevel="0" collapsed="false">
      <c r="A1132" s="8" t="s">
        <v>11616</v>
      </c>
      <c r="B1132" s="10" t="str">
        <f aca="false">'Layout Mercado Libre'!C1132</f>
        <v>Desodorante Antitranspirante Rexona Men V8 en Barra 45 g</v>
      </c>
      <c r="C1132" s="10" t="str">
        <f aca="false">IFERROR(LEFT('Layout Mercado Libre'!E1132,FIND(" &gt; ",'Layout Mercado Libre'!E1132)-1),"")</f>
        <v>Belleza y Cuidado Personal</v>
      </c>
      <c r="D1132" s="12" t="n">
        <v>47.84</v>
      </c>
      <c r="E1132" s="13" t="n">
        <f aca="false">D1132+Parámetros!$B$5</f>
        <v>51.84</v>
      </c>
      <c r="F1132" s="3" t="n">
        <f aca="false">IF(C1132="",Parámetros!$B$9,IFERROR(VLOOKUP(C1132,Parámetros!$A$20:$B$23,2,FALSE()),Parámetros!$B$9))</f>
        <v>0.14</v>
      </c>
      <c r="G1132" s="13" t="n">
        <f aca="false">ROUNDUP((E1132+Parámetros!$C$13)/(1-F1132),0)</f>
        <v>90</v>
      </c>
      <c r="H1132" s="13" t="n">
        <f aca="false">ROUNDUP((E1132+Parámetros!$C$14)/(1-F1132),0)</f>
        <v>96</v>
      </c>
      <c r="I1132" s="13" t="n">
        <f aca="false">ROUNDUP((E1132+Parámetros!$C$15)/(1-F1132),0)</f>
        <v>104</v>
      </c>
      <c r="J1132" s="13" t="n">
        <f aca="false">MAX(ROUNDUP((E1132+Parámetros!$B$8)/(1-F1132),0),Parámetros!$B$7)</f>
        <v>299</v>
      </c>
      <c r="K1132" s="13" t="n">
        <f aca="false">IF(G1132&lt;Parámetros!$B$13,G1132,IF(H1132&lt;Parámetros!$B$14,H1132,IF(I1132&lt;Parámetros!$B$15,I1132,J1132)))</f>
        <v>90</v>
      </c>
      <c r="L1132" s="12"/>
      <c r="M1132" s="12"/>
      <c r="N1132" s="13" t="n">
        <f aca="false">IF(AND(ISNUMBER(M1132),M1132-Parámetros!$B$6&gt;=K1132),M1132-Parámetros!$B$6,K1132)</f>
        <v>90</v>
      </c>
      <c r="O1132" s="3" t="str">
        <f aca="false">IF(ISNUMBER(M1132),N1132/M1132-1,"")</f>
        <v/>
      </c>
      <c r="P1132" s="13" t="n">
        <f aca="false">VLOOKUP(N1132,Parámetros!$A$13:$C$16,3,TRUE())</f>
        <v>25</v>
      </c>
      <c r="Q1132" s="13" t="n">
        <f aca="false">IF(N1132&gt;=Parámetros!$B$7,Parámetros!$B$8,0)</f>
        <v>0</v>
      </c>
      <c r="R1132" s="13" t="n">
        <f aca="false">N1132*(1-F1132)-P1132-Q1132</f>
        <v>52.4</v>
      </c>
      <c r="S1132" s="13" t="n">
        <f aca="false">R1132-E1132</f>
        <v>0.560000000000002</v>
      </c>
    </row>
    <row r="1133" customFormat="false" ht="15" hidden="false" customHeight="false" outlineLevel="0" collapsed="false">
      <c r="A1133" s="8" t="s">
        <v>11624</v>
      </c>
      <c r="B1133" s="10" t="str">
        <f aca="false">'Layout Mercado Libre'!C1133</f>
        <v>Ciruelax Cassia Angustifolia 15 mg 20 Comprimidos</v>
      </c>
      <c r="C1133" s="10" t="str">
        <f aca="false">IFERROR(LEFT('Layout Mercado Libre'!E1133,FIND(" &gt; ",'Layout Mercado Libre'!E1133)-1),"")</f>
        <v>Salud y Equipamiento Médico</v>
      </c>
      <c r="D1133" s="12" t="n">
        <v>73.63</v>
      </c>
      <c r="E1133" s="13" t="n">
        <f aca="false">D1133+Parámetros!$B$5</f>
        <v>77.63</v>
      </c>
      <c r="F1133" s="3" t="n">
        <f aca="false">IF(C1133="",Parámetros!$B$9,IFERROR(VLOOKUP(C1133,Parámetros!$A$20:$B$23,2,FALSE()),Parámetros!$B$9))</f>
        <v>0.14</v>
      </c>
      <c r="G1133" s="13" t="n">
        <f aca="false">ROUNDUP((E1133+Parámetros!$C$13)/(1-F1133),0)</f>
        <v>120</v>
      </c>
      <c r="H1133" s="13" t="n">
        <f aca="false">ROUNDUP((E1133+Parámetros!$C$14)/(1-F1133),0)</f>
        <v>126</v>
      </c>
      <c r="I1133" s="13" t="n">
        <f aca="false">ROUNDUP((E1133+Parámetros!$C$15)/(1-F1133),0)</f>
        <v>134</v>
      </c>
      <c r="J1133" s="13" t="n">
        <f aca="false">MAX(ROUNDUP((E1133+Parámetros!$B$8)/(1-F1133),0),Parámetros!$B$7)</f>
        <v>299</v>
      </c>
      <c r="K1133" s="13" t="n">
        <f aca="false">IF(G1133&lt;Parámetros!$B$13,G1133,IF(H1133&lt;Parámetros!$B$14,H1133,IF(I1133&lt;Parámetros!$B$15,I1133,J1133)))</f>
        <v>126</v>
      </c>
      <c r="L1133" s="12"/>
      <c r="M1133" s="12"/>
      <c r="N1133" s="13" t="n">
        <f aca="false">IF(AND(ISNUMBER(M1133),M1133-Parámetros!$B$6&gt;=K1133),M1133-Parámetros!$B$6,K1133)</f>
        <v>126</v>
      </c>
      <c r="O1133" s="3" t="str">
        <f aca="false">IF(ISNUMBER(M1133),N1133/M1133-1,"")</f>
        <v/>
      </c>
      <c r="P1133" s="13" t="n">
        <f aca="false">VLOOKUP(N1133,Parámetros!$A$13:$C$16,3,TRUE())</f>
        <v>30</v>
      </c>
      <c r="Q1133" s="13" t="n">
        <f aca="false">IF(N1133&gt;=Parámetros!$B$7,Parámetros!$B$8,0)</f>
        <v>0</v>
      </c>
      <c r="R1133" s="13" t="n">
        <f aca="false">N1133*(1-F1133)-P1133-Q1133</f>
        <v>78.36</v>
      </c>
      <c r="S1133" s="13" t="n">
        <f aca="false">R1133-E1133</f>
        <v>0.730000000000004</v>
      </c>
    </row>
    <row r="1134" customFormat="false" ht="15" hidden="false" customHeight="false" outlineLevel="0" collapsed="false">
      <c r="A1134" s="8" t="s">
        <v>11637</v>
      </c>
      <c r="B1134" s="10" t="str">
        <f aca="false">'Layout Mercado Libre'!C1134</f>
        <v>Desodorante Axe Black en Aerosol para Hombre 150 ml</v>
      </c>
      <c r="C1134" s="10" t="str">
        <f aca="false">IFERROR(LEFT('Layout Mercado Libre'!E1134,FIND(" &gt; ",'Layout Mercado Libre'!E1134)-1),"")</f>
        <v>Belleza y Cuidado Personal</v>
      </c>
      <c r="D1134" s="12" t="n">
        <v>39.51</v>
      </c>
      <c r="E1134" s="13" t="n">
        <f aca="false">D1134+Parámetros!$B$5</f>
        <v>43.51</v>
      </c>
      <c r="F1134" s="3" t="n">
        <f aca="false">IF(C1134="",Parámetros!$B$9,IFERROR(VLOOKUP(C1134,Parámetros!$A$20:$B$23,2,FALSE()),Parámetros!$B$9))</f>
        <v>0.14</v>
      </c>
      <c r="G1134" s="13" t="n">
        <f aca="false">ROUNDUP((E1134+Parámetros!$C$13)/(1-F1134),0)</f>
        <v>80</v>
      </c>
      <c r="H1134" s="13" t="n">
        <f aca="false">ROUNDUP((E1134+Parámetros!$C$14)/(1-F1134),0)</f>
        <v>86</v>
      </c>
      <c r="I1134" s="13" t="n">
        <f aca="false">ROUNDUP((E1134+Parámetros!$C$15)/(1-F1134),0)</f>
        <v>94</v>
      </c>
      <c r="J1134" s="13" t="n">
        <f aca="false">MAX(ROUNDUP((E1134+Parámetros!$B$8)/(1-F1134),0),Parámetros!$B$7)</f>
        <v>299</v>
      </c>
      <c r="K1134" s="13" t="n">
        <f aca="false">IF(G1134&lt;Parámetros!$B$13,G1134,IF(H1134&lt;Parámetros!$B$14,H1134,IF(I1134&lt;Parámetros!$B$15,I1134,J1134)))</f>
        <v>80</v>
      </c>
      <c r="L1134" s="12"/>
      <c r="M1134" s="12"/>
      <c r="N1134" s="13" t="n">
        <f aca="false">IF(AND(ISNUMBER(M1134),M1134-Parámetros!$B$6&gt;=K1134),M1134-Parámetros!$B$6,K1134)</f>
        <v>80</v>
      </c>
      <c r="O1134" s="3" t="str">
        <f aca="false">IF(ISNUMBER(M1134),N1134/M1134-1,"")</f>
        <v/>
      </c>
      <c r="P1134" s="13" t="n">
        <f aca="false">VLOOKUP(N1134,Parámetros!$A$13:$C$16,3,TRUE())</f>
        <v>25</v>
      </c>
      <c r="Q1134" s="13" t="n">
        <f aca="false">IF(N1134&gt;=Parámetros!$B$7,Parámetros!$B$8,0)</f>
        <v>0</v>
      </c>
      <c r="R1134" s="13" t="n">
        <f aca="false">N1134*(1-F1134)-P1134-Q1134</f>
        <v>43.8</v>
      </c>
      <c r="S1134" s="13" t="n">
        <f aca="false">R1134-E1134</f>
        <v>0.289999999999999</v>
      </c>
    </row>
    <row r="1135" customFormat="false" ht="15" hidden="false" customHeight="false" outlineLevel="0" collapsed="false">
      <c r="A1135" s="8" t="s">
        <v>11645</v>
      </c>
      <c r="B1135" s="10" t="str">
        <f aca="false">'Layout Mercado Libre'!C1135</f>
        <v>Scabisan Permetrina 5% Crema 60 g</v>
      </c>
      <c r="C1135" s="10" t="str">
        <f aca="false">IFERROR(LEFT('Layout Mercado Libre'!E1135,FIND(" &gt; ",'Layout Mercado Libre'!E1135)-1),"")</f>
        <v>Salud y Equipamiento Médico</v>
      </c>
      <c r="D1135" s="12" t="n">
        <v>182.49</v>
      </c>
      <c r="E1135" s="13" t="n">
        <f aca="false">D1135+Parámetros!$B$5</f>
        <v>186.49</v>
      </c>
      <c r="F1135" s="3" t="n">
        <f aca="false">IF(C1135="",Parámetros!$B$9,IFERROR(VLOOKUP(C1135,Parámetros!$A$20:$B$23,2,FALSE()),Parámetros!$B$9))</f>
        <v>0.14</v>
      </c>
      <c r="G1135" s="13" t="n">
        <f aca="false">ROUNDUP((E1135+Parámetros!$C$13)/(1-F1135),0)</f>
        <v>246</v>
      </c>
      <c r="H1135" s="13" t="n">
        <f aca="false">ROUNDUP((E1135+Parámetros!$C$14)/(1-F1135),0)</f>
        <v>252</v>
      </c>
      <c r="I1135" s="13" t="n">
        <f aca="false">ROUNDUP((E1135+Parámetros!$C$15)/(1-F1135),0)</f>
        <v>260</v>
      </c>
      <c r="J1135" s="13" t="n">
        <f aca="false">MAX(ROUNDUP((E1135+Parámetros!$B$8)/(1-F1135),0),Parámetros!$B$7)</f>
        <v>299</v>
      </c>
      <c r="K1135" s="13" t="n">
        <f aca="false">IF(G1135&lt;Parámetros!$B$13,G1135,IF(H1135&lt;Parámetros!$B$14,H1135,IF(I1135&lt;Parámetros!$B$15,I1135,J1135)))</f>
        <v>260</v>
      </c>
      <c r="L1135" s="12"/>
      <c r="M1135" s="12"/>
      <c r="N1135" s="13" t="n">
        <f aca="false">IF(AND(ISNUMBER(M1135),M1135-Parámetros!$B$6&gt;=K1135),M1135-Parámetros!$B$6,K1135)</f>
        <v>260</v>
      </c>
      <c r="O1135" s="3" t="str">
        <f aca="false">IF(ISNUMBER(M1135),N1135/M1135-1,"")</f>
        <v/>
      </c>
      <c r="P1135" s="13" t="n">
        <f aca="false">VLOOKUP(N1135,Parámetros!$A$13:$C$16,3,TRUE())</f>
        <v>37</v>
      </c>
      <c r="Q1135" s="13" t="n">
        <f aca="false">IF(N1135&gt;=Parámetros!$B$7,Parámetros!$B$8,0)</f>
        <v>0</v>
      </c>
      <c r="R1135" s="13" t="n">
        <f aca="false">N1135*(1-F1135)-P1135-Q1135</f>
        <v>186.6</v>
      </c>
      <c r="S1135" s="13" t="n">
        <f aca="false">R1135-E1135</f>
        <v>0.109999999999985</v>
      </c>
    </row>
    <row r="1136" customFormat="false" ht="15" hidden="false" customHeight="false" outlineLevel="0" collapsed="false">
      <c r="A1136" s="8" t="s">
        <v>11657</v>
      </c>
      <c r="B1136" s="10" t="str">
        <f aca="false">'Layout Mercado Libre'!C1136</f>
        <v>Condones Prudence Sabor y Aroma Uva 3 Piezas</v>
      </c>
      <c r="C1136" s="10" t="str">
        <f aca="false">IFERROR(LEFT('Layout Mercado Libre'!E1136,FIND(" &gt; ",'Layout Mercado Libre'!E1136)-1),"")</f>
        <v>Salud y Equipamiento Médico</v>
      </c>
      <c r="D1136" s="12" t="n">
        <v>22.1</v>
      </c>
      <c r="E1136" s="13" t="n">
        <f aca="false">D1136+Parámetros!$B$5</f>
        <v>26.1</v>
      </c>
      <c r="F1136" s="3" t="n">
        <f aca="false">IF(C1136="",Parámetros!$B$9,IFERROR(VLOOKUP(C1136,Parámetros!$A$20:$B$23,2,FALSE()),Parámetros!$B$9))</f>
        <v>0.14</v>
      </c>
      <c r="G1136" s="13" t="n">
        <f aca="false">ROUNDUP((E1136+Parámetros!$C$13)/(1-F1136),0)</f>
        <v>60</v>
      </c>
      <c r="H1136" s="13" t="n">
        <f aca="false">ROUNDUP((E1136+Parámetros!$C$14)/(1-F1136),0)</f>
        <v>66</v>
      </c>
      <c r="I1136" s="13" t="n">
        <f aca="false">ROUNDUP((E1136+Parámetros!$C$15)/(1-F1136),0)</f>
        <v>74</v>
      </c>
      <c r="J1136" s="13" t="n">
        <f aca="false">MAX(ROUNDUP((E1136+Parámetros!$B$8)/(1-F1136),0),Parámetros!$B$7)</f>
        <v>299</v>
      </c>
      <c r="K1136" s="13" t="n">
        <f aca="false">IF(G1136&lt;Parámetros!$B$13,G1136,IF(H1136&lt;Parámetros!$B$14,H1136,IF(I1136&lt;Parámetros!$B$15,I1136,J1136)))</f>
        <v>60</v>
      </c>
      <c r="L1136" s="12"/>
      <c r="M1136" s="12"/>
      <c r="N1136" s="13" t="n">
        <f aca="false">IF(AND(ISNUMBER(M1136),M1136-Parámetros!$B$6&gt;=K1136),M1136-Parámetros!$B$6,K1136)</f>
        <v>60</v>
      </c>
      <c r="O1136" s="3" t="str">
        <f aca="false">IF(ISNUMBER(M1136),N1136/M1136-1,"")</f>
        <v/>
      </c>
      <c r="P1136" s="13" t="n">
        <f aca="false">VLOOKUP(N1136,Parámetros!$A$13:$C$16,3,TRUE())</f>
        <v>25</v>
      </c>
      <c r="Q1136" s="13" t="n">
        <f aca="false">IF(N1136&gt;=Parámetros!$B$7,Parámetros!$B$8,0)</f>
        <v>0</v>
      </c>
      <c r="R1136" s="13" t="n">
        <f aca="false">N1136*(1-F1136)-P1136-Q1136</f>
        <v>26.6</v>
      </c>
      <c r="S1136" s="13" t="n">
        <f aca="false">R1136-E1136</f>
        <v>0.5</v>
      </c>
    </row>
    <row r="1137" customFormat="false" ht="15" hidden="false" customHeight="false" outlineLevel="0" collapsed="false">
      <c r="A1137" s="8" t="s">
        <v>11666</v>
      </c>
      <c r="B1137" s="10" t="str">
        <f aca="false">'Layout Mercado Libre'!C1137</f>
        <v>Paletas Broncolin Sabores Mixtos Vitrolero 100 Piezas</v>
      </c>
      <c r="C1137" s="10" t="str">
        <f aca="false">IFERROR(LEFT('Layout Mercado Libre'!E1137,FIND(" &gt; ",'Layout Mercado Libre'!E1137)-1),"")</f>
        <v>Salud y Equipamiento Médico</v>
      </c>
      <c r="D1137" s="12" t="n">
        <v>196.5</v>
      </c>
      <c r="E1137" s="13" t="n">
        <f aca="false">D1137+Parámetros!$B$5</f>
        <v>200.5</v>
      </c>
      <c r="F1137" s="3" t="n">
        <f aca="false">IF(C1137="",Parámetros!$B$9,IFERROR(VLOOKUP(C1137,Parámetros!$A$20:$B$23,2,FALSE()),Parámetros!$B$9))</f>
        <v>0.14</v>
      </c>
      <c r="G1137" s="13" t="n">
        <f aca="false">ROUNDUP((E1137+Parámetros!$C$13)/(1-F1137),0)</f>
        <v>263</v>
      </c>
      <c r="H1137" s="13" t="n">
        <f aca="false">ROUNDUP((E1137+Parámetros!$C$14)/(1-F1137),0)</f>
        <v>269</v>
      </c>
      <c r="I1137" s="13" t="n">
        <f aca="false">ROUNDUP((E1137+Parámetros!$C$15)/(1-F1137),0)</f>
        <v>277</v>
      </c>
      <c r="J1137" s="13" t="n">
        <f aca="false">MAX(ROUNDUP((E1137+Parámetros!$B$8)/(1-F1137),0),Parámetros!$B$7)</f>
        <v>299</v>
      </c>
      <c r="K1137" s="13" t="n">
        <f aca="false">IF(G1137&lt;Parámetros!$B$13,G1137,IF(H1137&lt;Parámetros!$B$14,H1137,IF(I1137&lt;Parámetros!$B$15,I1137,J1137)))</f>
        <v>277</v>
      </c>
      <c r="L1137" s="12"/>
      <c r="M1137" s="12"/>
      <c r="N1137" s="13" t="n">
        <f aca="false">IF(AND(ISNUMBER(M1137),M1137-Parámetros!$B$6&gt;=K1137),M1137-Parámetros!$B$6,K1137)</f>
        <v>277</v>
      </c>
      <c r="O1137" s="3" t="str">
        <f aca="false">IF(ISNUMBER(M1137),N1137/M1137-1,"")</f>
        <v/>
      </c>
      <c r="P1137" s="13" t="n">
        <f aca="false">VLOOKUP(N1137,Parámetros!$A$13:$C$16,3,TRUE())</f>
        <v>37</v>
      </c>
      <c r="Q1137" s="13" t="n">
        <f aca="false">IF(N1137&gt;=Parámetros!$B$7,Parámetros!$B$8,0)</f>
        <v>0</v>
      </c>
      <c r="R1137" s="13" t="n">
        <f aca="false">N1137*(1-F1137)-P1137-Q1137</f>
        <v>201.22</v>
      </c>
      <c r="S1137" s="13" t="n">
        <f aca="false">R1137-E1137</f>
        <v>0.719999999999999</v>
      </c>
    </row>
    <row r="1138" customFormat="false" ht="15" hidden="false" customHeight="false" outlineLevel="0" collapsed="false">
      <c r="A1138" s="8" t="s">
        <v>11679</v>
      </c>
      <c r="B1138" s="10" t="str">
        <f aca="false">'Layout Mercado Libre'!C1138</f>
        <v>Desodorante Stefano Play en Aerosol para Hombre 113 g</v>
      </c>
      <c r="C1138" s="10" t="str">
        <f aca="false">IFERROR(LEFT('Layout Mercado Libre'!E1138,FIND(" &gt; ",'Layout Mercado Libre'!E1138)-1),"")</f>
        <v>Belleza y Cuidado Personal</v>
      </c>
      <c r="D1138" s="12" t="n">
        <v>52.74</v>
      </c>
      <c r="E1138" s="13" t="n">
        <f aca="false">D1138+Parámetros!$B$5</f>
        <v>56.74</v>
      </c>
      <c r="F1138" s="3" t="n">
        <f aca="false">IF(C1138="",Parámetros!$B$9,IFERROR(VLOOKUP(C1138,Parámetros!$A$20:$B$23,2,FALSE()),Parámetros!$B$9))</f>
        <v>0.14</v>
      </c>
      <c r="G1138" s="13" t="n">
        <f aca="false">ROUNDUP((E1138+Parámetros!$C$13)/(1-F1138),0)</f>
        <v>96</v>
      </c>
      <c r="H1138" s="13" t="n">
        <f aca="false">ROUNDUP((E1138+Parámetros!$C$14)/(1-F1138),0)</f>
        <v>101</v>
      </c>
      <c r="I1138" s="13" t="n">
        <f aca="false">ROUNDUP((E1138+Parámetros!$C$15)/(1-F1138),0)</f>
        <v>109</v>
      </c>
      <c r="J1138" s="13" t="n">
        <f aca="false">MAX(ROUNDUP((E1138+Parámetros!$B$8)/(1-F1138),0),Parámetros!$B$7)</f>
        <v>299</v>
      </c>
      <c r="K1138" s="13" t="n">
        <f aca="false">IF(G1138&lt;Parámetros!$B$13,G1138,IF(H1138&lt;Parámetros!$B$14,H1138,IF(I1138&lt;Parámetros!$B$15,I1138,J1138)))</f>
        <v>96</v>
      </c>
      <c r="L1138" s="12"/>
      <c r="M1138" s="12"/>
      <c r="N1138" s="13" t="n">
        <f aca="false">IF(AND(ISNUMBER(M1138),M1138-Parámetros!$B$6&gt;=K1138),M1138-Parámetros!$B$6,K1138)</f>
        <v>96</v>
      </c>
      <c r="O1138" s="3" t="str">
        <f aca="false">IF(ISNUMBER(M1138),N1138/M1138-1,"")</f>
        <v/>
      </c>
      <c r="P1138" s="13" t="n">
        <f aca="false">VLOOKUP(N1138,Parámetros!$A$13:$C$16,3,TRUE())</f>
        <v>25</v>
      </c>
      <c r="Q1138" s="13" t="n">
        <f aca="false">IF(N1138&gt;=Parámetros!$B$7,Parámetros!$B$8,0)</f>
        <v>0</v>
      </c>
      <c r="R1138" s="13" t="n">
        <f aca="false">N1138*(1-F1138)-P1138-Q1138</f>
        <v>57.56</v>
      </c>
      <c r="S1138" s="13" t="n">
        <f aca="false">R1138-E1138</f>
        <v>0.82</v>
      </c>
    </row>
    <row r="1139" customFormat="false" ht="15" hidden="false" customHeight="false" outlineLevel="0" collapsed="false">
      <c r="A1139" s="8" t="s">
        <v>11688</v>
      </c>
      <c r="B1139" s="10" t="str">
        <f aca="false">'Layout Mercado Libre'!C1139</f>
        <v>Parche Negro Promedic Metilo y Belladona 12.5 x 18.5 cm</v>
      </c>
      <c r="C1139" s="10" t="str">
        <f aca="false">IFERROR(LEFT('Layout Mercado Libre'!E1139,FIND(" &gt; ",'Layout Mercado Libre'!E1139)-1),"")</f>
        <v>Salud y Equipamiento Médico</v>
      </c>
      <c r="D1139" s="12" t="n">
        <v>37.72</v>
      </c>
      <c r="E1139" s="13" t="n">
        <f aca="false">D1139+Parámetros!$B$5</f>
        <v>41.72</v>
      </c>
      <c r="F1139" s="3" t="n">
        <f aca="false">IF(C1139="",Parámetros!$B$9,IFERROR(VLOOKUP(C1139,Parámetros!$A$20:$B$23,2,FALSE()),Parámetros!$B$9))</f>
        <v>0.14</v>
      </c>
      <c r="G1139" s="13" t="n">
        <f aca="false">ROUNDUP((E1139+Parámetros!$C$13)/(1-F1139),0)</f>
        <v>78</v>
      </c>
      <c r="H1139" s="13" t="n">
        <f aca="false">ROUNDUP((E1139+Parámetros!$C$14)/(1-F1139),0)</f>
        <v>84</v>
      </c>
      <c r="I1139" s="13" t="n">
        <f aca="false">ROUNDUP((E1139+Parámetros!$C$15)/(1-F1139),0)</f>
        <v>92</v>
      </c>
      <c r="J1139" s="13" t="n">
        <f aca="false">MAX(ROUNDUP((E1139+Parámetros!$B$8)/(1-F1139),0),Parámetros!$B$7)</f>
        <v>299</v>
      </c>
      <c r="K1139" s="13" t="n">
        <f aca="false">IF(G1139&lt;Parámetros!$B$13,G1139,IF(H1139&lt;Parámetros!$B$14,H1139,IF(I1139&lt;Parámetros!$B$15,I1139,J1139)))</f>
        <v>78</v>
      </c>
      <c r="L1139" s="12"/>
      <c r="M1139" s="12"/>
      <c r="N1139" s="13" t="n">
        <f aca="false">IF(AND(ISNUMBER(M1139),M1139-Parámetros!$B$6&gt;=K1139),M1139-Parámetros!$B$6,K1139)</f>
        <v>78</v>
      </c>
      <c r="O1139" s="3" t="str">
        <f aca="false">IF(ISNUMBER(M1139),N1139/M1139-1,"")</f>
        <v/>
      </c>
      <c r="P1139" s="13" t="n">
        <f aca="false">VLOOKUP(N1139,Parámetros!$A$13:$C$16,3,TRUE())</f>
        <v>25</v>
      </c>
      <c r="Q1139" s="13" t="n">
        <f aca="false">IF(N1139&gt;=Parámetros!$B$7,Parámetros!$B$8,0)</f>
        <v>0</v>
      </c>
      <c r="R1139" s="13" t="n">
        <f aca="false">N1139*(1-F1139)-P1139-Q1139</f>
        <v>42.08</v>
      </c>
      <c r="S1139" s="13" t="n">
        <f aca="false">R1139-E1139</f>
        <v>0.359999999999999</v>
      </c>
    </row>
    <row r="1140" customFormat="false" ht="15" hidden="false" customHeight="false" outlineLevel="0" collapsed="false">
      <c r="A1140" s="8" t="s">
        <v>11700</v>
      </c>
      <c r="B1140" s="10" t="str">
        <f aca="false">'Layout Mercado Libre'!C1140</f>
        <v>Shampoo Pantene Pro-V Bambú Nutre &amp; Crece 750 ml</v>
      </c>
      <c r="C1140" s="10" t="str">
        <f aca="false">IFERROR(LEFT('Layout Mercado Libre'!E1140,FIND(" &gt; ",'Layout Mercado Libre'!E1140)-1),"")</f>
        <v>Belleza y Cuidado Personal</v>
      </c>
      <c r="D1140" s="12" t="n">
        <v>79.96</v>
      </c>
      <c r="E1140" s="13" t="n">
        <f aca="false">D1140+Parámetros!$B$5</f>
        <v>83.96</v>
      </c>
      <c r="F1140" s="3" t="n">
        <f aca="false">IF(C1140="",Parámetros!$B$9,IFERROR(VLOOKUP(C1140,Parámetros!$A$20:$B$23,2,FALSE()),Parámetros!$B$9))</f>
        <v>0.14</v>
      </c>
      <c r="G1140" s="13" t="n">
        <f aca="false">ROUNDUP((E1140+Parámetros!$C$13)/(1-F1140),0)</f>
        <v>127</v>
      </c>
      <c r="H1140" s="13" t="n">
        <f aca="false">ROUNDUP((E1140+Parámetros!$C$14)/(1-F1140),0)</f>
        <v>133</v>
      </c>
      <c r="I1140" s="13" t="n">
        <f aca="false">ROUNDUP((E1140+Parámetros!$C$15)/(1-F1140),0)</f>
        <v>141</v>
      </c>
      <c r="J1140" s="13" t="n">
        <f aca="false">MAX(ROUNDUP((E1140+Parámetros!$B$8)/(1-F1140),0),Parámetros!$B$7)</f>
        <v>299</v>
      </c>
      <c r="K1140" s="13" t="n">
        <f aca="false">IF(G1140&lt;Parámetros!$B$13,G1140,IF(H1140&lt;Parámetros!$B$14,H1140,IF(I1140&lt;Parámetros!$B$15,I1140,J1140)))</f>
        <v>133</v>
      </c>
      <c r="L1140" s="12"/>
      <c r="M1140" s="12"/>
      <c r="N1140" s="13" t="n">
        <f aca="false">IF(AND(ISNUMBER(M1140),M1140-Parámetros!$B$6&gt;=K1140),M1140-Parámetros!$B$6,K1140)</f>
        <v>133</v>
      </c>
      <c r="O1140" s="3" t="str">
        <f aca="false">IF(ISNUMBER(M1140),N1140/M1140-1,"")</f>
        <v/>
      </c>
      <c r="P1140" s="13" t="n">
        <f aca="false">VLOOKUP(N1140,Parámetros!$A$13:$C$16,3,TRUE())</f>
        <v>30</v>
      </c>
      <c r="Q1140" s="13" t="n">
        <f aca="false">IF(N1140&gt;=Parámetros!$B$7,Parámetros!$B$8,0)</f>
        <v>0</v>
      </c>
      <c r="R1140" s="13" t="n">
        <f aca="false">N1140*(1-F1140)-P1140-Q1140</f>
        <v>84.38</v>
      </c>
      <c r="S1140" s="13" t="n">
        <f aca="false">R1140-E1140</f>
        <v>0.420000000000002</v>
      </c>
    </row>
    <row r="1141" customFormat="false" ht="15" hidden="false" customHeight="false" outlineLevel="0" collapsed="false">
      <c r="A1141" s="8" t="s">
        <v>11711</v>
      </c>
      <c r="B1141" s="10" t="str">
        <f aca="false">'Layout Mercado Libre'!C1141</f>
        <v>Motilium Domperidona 10 mg 30 Tabletas</v>
      </c>
      <c r="C1141" s="10" t="str">
        <f aca="false">IFERROR(LEFT('Layout Mercado Libre'!E1141,FIND(" &gt; ",'Layout Mercado Libre'!E1141)-1),"")</f>
        <v>Salud y Equipamiento Médico</v>
      </c>
      <c r="D1141" s="12" t="n">
        <v>455.56</v>
      </c>
      <c r="E1141" s="13" t="n">
        <f aca="false">D1141+Parámetros!$B$5</f>
        <v>459.56</v>
      </c>
      <c r="F1141" s="3" t="n">
        <f aca="false">IF(C1141="",Parámetros!$B$9,IFERROR(VLOOKUP(C1141,Parámetros!$A$20:$B$23,2,FALSE()),Parámetros!$B$9))</f>
        <v>0.14</v>
      </c>
      <c r="G1141" s="13" t="n">
        <f aca="false">ROUNDUP((E1141+Parámetros!$C$13)/(1-F1141),0)</f>
        <v>564</v>
      </c>
      <c r="H1141" s="13" t="n">
        <f aca="false">ROUNDUP((E1141+Parámetros!$C$14)/(1-F1141),0)</f>
        <v>570</v>
      </c>
      <c r="I1141" s="13" t="n">
        <f aca="false">ROUNDUP((E1141+Parámetros!$C$15)/(1-F1141),0)</f>
        <v>578</v>
      </c>
      <c r="J1141" s="13" t="n">
        <f aca="false">MAX(ROUNDUP((E1141+Parámetros!$B$8)/(1-F1141),0),Parámetros!$B$7)</f>
        <v>535</v>
      </c>
      <c r="K1141" s="13" t="n">
        <f aca="false">IF(G1141&lt;Parámetros!$B$13,G1141,IF(H1141&lt;Parámetros!$B$14,H1141,IF(I1141&lt;Parámetros!$B$15,I1141,J1141)))</f>
        <v>535</v>
      </c>
      <c r="L1141" s="12"/>
      <c r="M1141" s="12"/>
      <c r="N1141" s="13" t="n">
        <f aca="false">IF(AND(ISNUMBER(M1141),M1141-Parámetros!$B$6&gt;=K1141),M1141-Parámetros!$B$6,K1141)</f>
        <v>535</v>
      </c>
      <c r="O1141" s="3" t="str">
        <f aca="false">IF(ISNUMBER(M1141),N1141/M1141-1,"")</f>
        <v/>
      </c>
      <c r="P1141" s="13" t="n">
        <f aca="false">VLOOKUP(N1141,Parámetros!$A$13:$C$16,3,TRUE())</f>
        <v>0</v>
      </c>
      <c r="Q1141" s="13" t="n">
        <f aca="false">IF(N1141&gt;=Parámetros!$B$7,Parámetros!$B$8,0)</f>
        <v>0</v>
      </c>
      <c r="R1141" s="13" t="n">
        <f aca="false">N1141*(1-F1141)-P1141-Q1141</f>
        <v>460.1</v>
      </c>
      <c r="S1141" s="13" t="n">
        <f aca="false">R1141-E1141</f>
        <v>0.539999999999964</v>
      </c>
    </row>
    <row r="1142" customFormat="false" ht="15" hidden="false" customHeight="false" outlineLevel="0" collapsed="false">
      <c r="A1142" s="8" t="s">
        <v>11719</v>
      </c>
      <c r="B1142" s="10" t="str">
        <f aca="false">'Layout Mercado Libre'!C1142</f>
        <v>Tylex 750 Paracetamol 750 mg 40 Tabletas</v>
      </c>
      <c r="C1142" s="10" t="str">
        <f aca="false">IFERROR(LEFT('Layout Mercado Libre'!E1142,FIND(" &gt; ",'Layout Mercado Libre'!E1142)-1),"")</f>
        <v>Salud y Equipamiento Médico</v>
      </c>
      <c r="D1142" s="12" t="n">
        <v>413.87</v>
      </c>
      <c r="E1142" s="13" t="n">
        <f aca="false">D1142+Parámetros!$B$5</f>
        <v>417.87</v>
      </c>
      <c r="F1142" s="3" t="n">
        <f aca="false">IF(C1142="",Parámetros!$B$9,IFERROR(VLOOKUP(C1142,Parámetros!$A$20:$B$23,2,FALSE()),Parámetros!$B$9))</f>
        <v>0.14</v>
      </c>
      <c r="G1142" s="13" t="n">
        <f aca="false">ROUNDUP((E1142+Parámetros!$C$13)/(1-F1142),0)</f>
        <v>515</v>
      </c>
      <c r="H1142" s="13" t="n">
        <f aca="false">ROUNDUP((E1142+Parámetros!$C$14)/(1-F1142),0)</f>
        <v>521</v>
      </c>
      <c r="I1142" s="13" t="n">
        <f aca="false">ROUNDUP((E1142+Parámetros!$C$15)/(1-F1142),0)</f>
        <v>529</v>
      </c>
      <c r="J1142" s="13" t="n">
        <f aca="false">MAX(ROUNDUP((E1142+Parámetros!$B$8)/(1-F1142),0),Parámetros!$B$7)</f>
        <v>486</v>
      </c>
      <c r="K1142" s="13" t="n">
        <f aca="false">IF(G1142&lt;Parámetros!$B$13,G1142,IF(H1142&lt;Parámetros!$B$14,H1142,IF(I1142&lt;Parámetros!$B$15,I1142,J1142)))</f>
        <v>486</v>
      </c>
      <c r="L1142" s="12"/>
      <c r="M1142" s="12"/>
      <c r="N1142" s="13" t="n">
        <f aca="false">IF(AND(ISNUMBER(M1142),M1142-Parámetros!$B$6&gt;=K1142),M1142-Parámetros!$B$6,K1142)</f>
        <v>486</v>
      </c>
      <c r="O1142" s="3" t="str">
        <f aca="false">IF(ISNUMBER(M1142),N1142/M1142-1,"")</f>
        <v/>
      </c>
      <c r="P1142" s="13" t="n">
        <f aca="false">VLOOKUP(N1142,Parámetros!$A$13:$C$16,3,TRUE())</f>
        <v>0</v>
      </c>
      <c r="Q1142" s="13" t="n">
        <f aca="false">IF(N1142&gt;=Parámetros!$B$7,Parámetros!$B$8,0)</f>
        <v>0</v>
      </c>
      <c r="R1142" s="13" t="n">
        <f aca="false">N1142*(1-F1142)-P1142-Q1142</f>
        <v>417.96</v>
      </c>
      <c r="S1142" s="13" t="n">
        <f aca="false">R1142-E1142</f>
        <v>0.089999999999975</v>
      </c>
    </row>
    <row r="1143" customFormat="false" ht="15" hidden="false" customHeight="false" outlineLevel="0" collapsed="false">
      <c r="A1143" s="8" t="s">
        <v>11727</v>
      </c>
      <c r="B1143" s="10" t="str">
        <f aca="false">'Layout Mercado Libre'!C1143</f>
        <v>Sérum Corporal Dove Niacinamida Tono Uniforme 400 ml</v>
      </c>
      <c r="C1143" s="10" t="str">
        <f aca="false">IFERROR(LEFT('Layout Mercado Libre'!E1143,FIND(" &gt; ",'Layout Mercado Libre'!E1143)-1),"")</f>
        <v>Belleza y Cuidado Personal</v>
      </c>
      <c r="D1143" s="12" t="n">
        <v>86.22</v>
      </c>
      <c r="E1143" s="13" t="n">
        <f aca="false">D1143+Parámetros!$B$5</f>
        <v>90.22</v>
      </c>
      <c r="F1143" s="3" t="n">
        <f aca="false">IF(C1143="",Parámetros!$B$9,IFERROR(VLOOKUP(C1143,Parámetros!$A$20:$B$23,2,FALSE()),Parámetros!$B$9))</f>
        <v>0.14</v>
      </c>
      <c r="G1143" s="13" t="n">
        <f aca="false">ROUNDUP((E1143+Parámetros!$C$13)/(1-F1143),0)</f>
        <v>134</v>
      </c>
      <c r="H1143" s="13" t="n">
        <f aca="false">ROUNDUP((E1143+Parámetros!$C$14)/(1-F1143),0)</f>
        <v>140</v>
      </c>
      <c r="I1143" s="13" t="n">
        <f aca="false">ROUNDUP((E1143+Parámetros!$C$15)/(1-F1143),0)</f>
        <v>148</v>
      </c>
      <c r="J1143" s="13" t="n">
        <f aca="false">MAX(ROUNDUP((E1143+Parámetros!$B$8)/(1-F1143),0),Parámetros!$B$7)</f>
        <v>299</v>
      </c>
      <c r="K1143" s="13" t="n">
        <f aca="false">IF(G1143&lt;Parámetros!$B$13,G1143,IF(H1143&lt;Parámetros!$B$14,H1143,IF(I1143&lt;Parámetros!$B$15,I1143,J1143)))</f>
        <v>140</v>
      </c>
      <c r="L1143" s="12"/>
      <c r="M1143" s="12"/>
      <c r="N1143" s="13" t="n">
        <f aca="false">IF(AND(ISNUMBER(M1143),M1143-Parámetros!$B$6&gt;=K1143),M1143-Parámetros!$B$6,K1143)</f>
        <v>140</v>
      </c>
      <c r="O1143" s="3" t="str">
        <f aca="false">IF(ISNUMBER(M1143),N1143/M1143-1,"")</f>
        <v/>
      </c>
      <c r="P1143" s="13" t="n">
        <f aca="false">VLOOKUP(N1143,Parámetros!$A$13:$C$16,3,TRUE())</f>
        <v>30</v>
      </c>
      <c r="Q1143" s="13" t="n">
        <f aca="false">IF(N1143&gt;=Parámetros!$B$7,Parámetros!$B$8,0)</f>
        <v>0</v>
      </c>
      <c r="R1143" s="13" t="n">
        <f aca="false">N1143*(1-F1143)-P1143-Q1143</f>
        <v>90.4</v>
      </c>
      <c r="S1143" s="13" t="n">
        <f aca="false">R1143-E1143</f>
        <v>0.179999999999993</v>
      </c>
    </row>
    <row r="1144" customFormat="false" ht="15" hidden="false" customHeight="false" outlineLevel="0" collapsed="false">
      <c r="A1144" s="8" t="s">
        <v>11737</v>
      </c>
      <c r="B1144" s="10" t="str">
        <f aca="false">'Layout Mercado Libre'!C1144</f>
        <v>Desodorante Axe Collision en Aerosol para Hombre 150 ml</v>
      </c>
      <c r="C1144" s="10" t="str">
        <f aca="false">IFERROR(LEFT('Layout Mercado Libre'!E1144,FIND(" &gt; ",'Layout Mercado Libre'!E1144)-1),"")</f>
        <v>Belleza y Cuidado Personal</v>
      </c>
      <c r="D1144" s="12" t="n">
        <v>39.51</v>
      </c>
      <c r="E1144" s="13" t="n">
        <f aca="false">D1144+Parámetros!$B$5</f>
        <v>43.51</v>
      </c>
      <c r="F1144" s="3" t="n">
        <f aca="false">IF(C1144="",Parámetros!$B$9,IFERROR(VLOOKUP(C1144,Parámetros!$A$20:$B$23,2,FALSE()),Parámetros!$B$9))</f>
        <v>0.14</v>
      </c>
      <c r="G1144" s="13" t="n">
        <f aca="false">ROUNDUP((E1144+Parámetros!$C$13)/(1-F1144),0)</f>
        <v>80</v>
      </c>
      <c r="H1144" s="13" t="n">
        <f aca="false">ROUNDUP((E1144+Parámetros!$C$14)/(1-F1144),0)</f>
        <v>86</v>
      </c>
      <c r="I1144" s="13" t="n">
        <f aca="false">ROUNDUP((E1144+Parámetros!$C$15)/(1-F1144),0)</f>
        <v>94</v>
      </c>
      <c r="J1144" s="13" t="n">
        <f aca="false">MAX(ROUNDUP((E1144+Parámetros!$B$8)/(1-F1144),0),Parámetros!$B$7)</f>
        <v>299</v>
      </c>
      <c r="K1144" s="13" t="n">
        <f aca="false">IF(G1144&lt;Parámetros!$B$13,G1144,IF(H1144&lt;Parámetros!$B$14,H1144,IF(I1144&lt;Parámetros!$B$15,I1144,J1144)))</f>
        <v>80</v>
      </c>
      <c r="L1144" s="12"/>
      <c r="M1144" s="12"/>
      <c r="N1144" s="13" t="n">
        <f aca="false">IF(AND(ISNUMBER(M1144),M1144-Parámetros!$B$6&gt;=K1144),M1144-Parámetros!$B$6,K1144)</f>
        <v>80</v>
      </c>
      <c r="O1144" s="3" t="str">
        <f aca="false">IF(ISNUMBER(M1144),N1144/M1144-1,"")</f>
        <v/>
      </c>
      <c r="P1144" s="13" t="n">
        <f aca="false">VLOOKUP(N1144,Parámetros!$A$13:$C$16,3,TRUE())</f>
        <v>25</v>
      </c>
      <c r="Q1144" s="13" t="n">
        <f aca="false">IF(N1144&gt;=Parámetros!$B$7,Parámetros!$B$8,0)</f>
        <v>0</v>
      </c>
      <c r="R1144" s="13" t="n">
        <f aca="false">N1144*(1-F1144)-P1144-Q1144</f>
        <v>43.8</v>
      </c>
      <c r="S1144" s="13" t="n">
        <f aca="false">R1144-E1144</f>
        <v>0.289999999999999</v>
      </c>
    </row>
    <row r="1145" customFormat="false" ht="15" hidden="false" customHeight="false" outlineLevel="0" collapsed="false">
      <c r="A1145" s="8" t="s">
        <v>11746</v>
      </c>
      <c r="B1145" s="10" t="str">
        <f aca="false">'Layout Mercado Libre'!C1145</f>
        <v>Ficonax Metformina 850 mg 30 Tabletas</v>
      </c>
      <c r="C1145" s="10" t="str">
        <f aca="false">IFERROR(LEFT('Layout Mercado Libre'!E1145,FIND(" &gt; ",'Layout Mercado Libre'!E1145)-1),"")</f>
        <v>Salud y Equipamiento Médico</v>
      </c>
      <c r="D1145" s="12" t="n">
        <v>128.14</v>
      </c>
      <c r="E1145" s="13" t="n">
        <f aca="false">D1145+Parámetros!$B$5</f>
        <v>132.14</v>
      </c>
      <c r="F1145" s="3" t="n">
        <f aca="false">IF(C1145="",Parámetros!$B$9,IFERROR(VLOOKUP(C1145,Parámetros!$A$20:$B$23,2,FALSE()),Parámetros!$B$9))</f>
        <v>0.14</v>
      </c>
      <c r="G1145" s="13" t="n">
        <f aca="false">ROUNDUP((E1145+Parámetros!$C$13)/(1-F1145),0)</f>
        <v>183</v>
      </c>
      <c r="H1145" s="13" t="n">
        <f aca="false">ROUNDUP((E1145+Parámetros!$C$14)/(1-F1145),0)</f>
        <v>189</v>
      </c>
      <c r="I1145" s="13" t="n">
        <f aca="false">ROUNDUP((E1145+Parámetros!$C$15)/(1-F1145),0)</f>
        <v>197</v>
      </c>
      <c r="J1145" s="13" t="n">
        <f aca="false">MAX(ROUNDUP((E1145+Parámetros!$B$8)/(1-F1145),0),Parámetros!$B$7)</f>
        <v>299</v>
      </c>
      <c r="K1145" s="13" t="n">
        <f aca="false">IF(G1145&lt;Parámetros!$B$13,G1145,IF(H1145&lt;Parámetros!$B$14,H1145,IF(I1145&lt;Parámetros!$B$15,I1145,J1145)))</f>
        <v>197</v>
      </c>
      <c r="L1145" s="12"/>
      <c r="M1145" s="12"/>
      <c r="N1145" s="13" t="n">
        <f aca="false">IF(AND(ISNUMBER(M1145),M1145-Parámetros!$B$6&gt;=K1145),M1145-Parámetros!$B$6,K1145)</f>
        <v>197</v>
      </c>
      <c r="O1145" s="3" t="str">
        <f aca="false">IF(ISNUMBER(M1145),N1145/M1145-1,"")</f>
        <v/>
      </c>
      <c r="P1145" s="13" t="n">
        <f aca="false">VLOOKUP(N1145,Parámetros!$A$13:$C$16,3,TRUE())</f>
        <v>37</v>
      </c>
      <c r="Q1145" s="13" t="n">
        <f aca="false">IF(N1145&gt;=Parámetros!$B$7,Parámetros!$B$8,0)</f>
        <v>0</v>
      </c>
      <c r="R1145" s="13" t="n">
        <f aca="false">N1145*(1-F1145)-P1145-Q1145</f>
        <v>132.42</v>
      </c>
      <c r="S1145" s="13" t="n">
        <f aca="false">R1145-E1145</f>
        <v>0.280000000000001</v>
      </c>
    </row>
    <row r="1146" customFormat="false" ht="15" hidden="false" customHeight="false" outlineLevel="0" collapsed="false">
      <c r="A1146" s="8" t="s">
        <v>11752</v>
      </c>
      <c r="B1146" s="10" t="str">
        <f aca="false">'Layout Mercado Libre'!C1146</f>
        <v>Alli-Triple Diclofenaco y Vitaminas B 6 Tabletas</v>
      </c>
      <c r="C1146" s="10" t="str">
        <f aca="false">IFERROR(LEFT('Layout Mercado Libre'!E1146,FIND(" &gt; ",'Layout Mercado Libre'!E1146)-1),"")</f>
        <v>Salud y Equipamiento Médico</v>
      </c>
      <c r="D1146" s="12" t="n">
        <v>83.92</v>
      </c>
      <c r="E1146" s="13" t="n">
        <f aca="false">D1146+Parámetros!$B$5</f>
        <v>87.92</v>
      </c>
      <c r="F1146" s="3" t="n">
        <f aca="false">IF(C1146="",Parámetros!$B$9,IFERROR(VLOOKUP(C1146,Parámetros!$A$20:$B$23,2,FALSE()),Parámetros!$B$9))</f>
        <v>0.14</v>
      </c>
      <c r="G1146" s="13" t="n">
        <f aca="false">ROUNDUP((E1146+Parámetros!$C$13)/(1-F1146),0)</f>
        <v>132</v>
      </c>
      <c r="H1146" s="13" t="n">
        <f aca="false">ROUNDUP((E1146+Parámetros!$C$14)/(1-F1146),0)</f>
        <v>138</v>
      </c>
      <c r="I1146" s="13" t="n">
        <f aca="false">ROUNDUP((E1146+Parámetros!$C$15)/(1-F1146),0)</f>
        <v>146</v>
      </c>
      <c r="J1146" s="13" t="n">
        <f aca="false">MAX(ROUNDUP((E1146+Parámetros!$B$8)/(1-F1146),0),Parámetros!$B$7)</f>
        <v>299</v>
      </c>
      <c r="K1146" s="13" t="n">
        <f aca="false">IF(G1146&lt;Parámetros!$B$13,G1146,IF(H1146&lt;Parámetros!$B$14,H1146,IF(I1146&lt;Parámetros!$B$15,I1146,J1146)))</f>
        <v>138</v>
      </c>
      <c r="L1146" s="12"/>
      <c r="M1146" s="12"/>
      <c r="N1146" s="13" t="n">
        <f aca="false">IF(AND(ISNUMBER(M1146),M1146-Parámetros!$B$6&gt;=K1146),M1146-Parámetros!$B$6,K1146)</f>
        <v>138</v>
      </c>
      <c r="O1146" s="3" t="str">
        <f aca="false">IF(ISNUMBER(M1146),N1146/M1146-1,"")</f>
        <v/>
      </c>
      <c r="P1146" s="13" t="n">
        <f aca="false">VLOOKUP(N1146,Parámetros!$A$13:$C$16,3,TRUE())</f>
        <v>30</v>
      </c>
      <c r="Q1146" s="13" t="n">
        <f aca="false">IF(N1146&gt;=Parámetros!$B$7,Parámetros!$B$8,0)</f>
        <v>0</v>
      </c>
      <c r="R1146" s="13" t="n">
        <f aca="false">N1146*(1-F1146)-P1146-Q1146</f>
        <v>88.68</v>
      </c>
      <c r="S1146" s="13" t="n">
        <f aca="false">R1146-E1146</f>
        <v>0.759999999999991</v>
      </c>
    </row>
    <row r="1147" customFormat="false" ht="15" hidden="false" customHeight="false" outlineLevel="0" collapsed="false">
      <c r="A1147" s="8" t="s">
        <v>11761</v>
      </c>
      <c r="B1147" s="10" t="str">
        <f aca="false">'Layout Mercado Libre'!C1147</f>
        <v>Karet Levotiroxina Sódica 100 mcg 50 Comprimidos</v>
      </c>
      <c r="C1147" s="10" t="str">
        <f aca="false">IFERROR(LEFT('Layout Mercado Libre'!E1147,FIND(" &gt; ",'Layout Mercado Libre'!E1147)-1),"")</f>
        <v>Salud y Equipamiento Médico</v>
      </c>
      <c r="D1147" s="12" t="n">
        <v>277.84</v>
      </c>
      <c r="E1147" s="13" t="n">
        <f aca="false">D1147+Parámetros!$B$5</f>
        <v>281.84</v>
      </c>
      <c r="F1147" s="3" t="n">
        <f aca="false">IF(C1147="",Parámetros!$B$9,IFERROR(VLOOKUP(C1147,Parámetros!$A$20:$B$23,2,FALSE()),Parámetros!$B$9))</f>
        <v>0.14</v>
      </c>
      <c r="G1147" s="13" t="n">
        <f aca="false">ROUNDUP((E1147+Parámetros!$C$13)/(1-F1147),0)</f>
        <v>357</v>
      </c>
      <c r="H1147" s="13" t="n">
        <f aca="false">ROUNDUP((E1147+Parámetros!$C$14)/(1-F1147),0)</f>
        <v>363</v>
      </c>
      <c r="I1147" s="13" t="n">
        <f aca="false">ROUNDUP((E1147+Parámetros!$C$15)/(1-F1147),0)</f>
        <v>371</v>
      </c>
      <c r="J1147" s="13" t="n">
        <f aca="false">MAX(ROUNDUP((E1147+Parámetros!$B$8)/(1-F1147),0),Parámetros!$B$7)</f>
        <v>328</v>
      </c>
      <c r="K1147" s="13" t="n">
        <f aca="false">IF(G1147&lt;Parámetros!$B$13,G1147,IF(H1147&lt;Parámetros!$B$14,H1147,IF(I1147&lt;Parámetros!$B$15,I1147,J1147)))</f>
        <v>328</v>
      </c>
      <c r="L1147" s="12"/>
      <c r="M1147" s="12"/>
      <c r="N1147" s="13" t="n">
        <f aca="false">IF(AND(ISNUMBER(M1147),M1147-Parámetros!$B$6&gt;=K1147),M1147-Parámetros!$B$6,K1147)</f>
        <v>328</v>
      </c>
      <c r="O1147" s="3" t="str">
        <f aca="false">IF(ISNUMBER(M1147),N1147/M1147-1,"")</f>
        <v/>
      </c>
      <c r="P1147" s="13" t="n">
        <f aca="false">VLOOKUP(N1147,Parámetros!$A$13:$C$16,3,TRUE())</f>
        <v>0</v>
      </c>
      <c r="Q1147" s="13" t="n">
        <f aca="false">IF(N1147&gt;=Parámetros!$B$7,Parámetros!$B$8,0)</f>
        <v>0</v>
      </c>
      <c r="R1147" s="13" t="n">
        <f aca="false">N1147*(1-F1147)-P1147-Q1147</f>
        <v>282.08</v>
      </c>
      <c r="S1147" s="13" t="n">
        <f aca="false">R1147-E1147</f>
        <v>0.240000000000009</v>
      </c>
    </row>
    <row r="1148" customFormat="false" ht="15" hidden="false" customHeight="false" outlineLevel="0" collapsed="false">
      <c r="A1148" s="8" t="s">
        <v>11773</v>
      </c>
      <c r="B1148" s="10" t="str">
        <f aca="false">'Layout Mercado Libre'!C1148</f>
        <v>Refresh Tears Gotas Lubricantes Oftálmicas 15 ml</v>
      </c>
      <c r="C1148" s="10" t="str">
        <f aca="false">IFERROR(LEFT('Layout Mercado Libre'!E1148,FIND(" &gt; ",'Layout Mercado Libre'!E1148)-1),"")</f>
        <v>Salud y Equipamiento Médico</v>
      </c>
      <c r="D1148" s="12" t="n">
        <v>751.45</v>
      </c>
      <c r="E1148" s="13" t="n">
        <f aca="false">D1148+Parámetros!$B$5</f>
        <v>755.45</v>
      </c>
      <c r="F1148" s="3" t="n">
        <f aca="false">IF(C1148="",Parámetros!$B$9,IFERROR(VLOOKUP(C1148,Parámetros!$A$20:$B$23,2,FALSE()),Parámetros!$B$9))</f>
        <v>0.14</v>
      </c>
      <c r="G1148" s="13" t="n">
        <f aca="false">ROUNDUP((E1148+Parámetros!$C$13)/(1-F1148),0)</f>
        <v>908</v>
      </c>
      <c r="H1148" s="13" t="n">
        <f aca="false">ROUNDUP((E1148+Parámetros!$C$14)/(1-F1148),0)</f>
        <v>914</v>
      </c>
      <c r="I1148" s="13" t="n">
        <f aca="false">ROUNDUP((E1148+Parámetros!$C$15)/(1-F1148),0)</f>
        <v>922</v>
      </c>
      <c r="J1148" s="13" t="n">
        <f aca="false">MAX(ROUNDUP((E1148+Parámetros!$B$8)/(1-F1148),0),Parámetros!$B$7)</f>
        <v>879</v>
      </c>
      <c r="K1148" s="13" t="n">
        <f aca="false">IF(G1148&lt;Parámetros!$B$13,G1148,IF(H1148&lt;Parámetros!$B$14,H1148,IF(I1148&lt;Parámetros!$B$15,I1148,J1148)))</f>
        <v>879</v>
      </c>
      <c r="L1148" s="12"/>
      <c r="M1148" s="12"/>
      <c r="N1148" s="13" t="n">
        <f aca="false">IF(AND(ISNUMBER(M1148),M1148-Parámetros!$B$6&gt;=K1148),M1148-Parámetros!$B$6,K1148)</f>
        <v>879</v>
      </c>
      <c r="O1148" s="3" t="str">
        <f aca="false">IF(ISNUMBER(M1148),N1148/M1148-1,"")</f>
        <v/>
      </c>
      <c r="P1148" s="13" t="n">
        <f aca="false">VLOOKUP(N1148,Parámetros!$A$13:$C$16,3,TRUE())</f>
        <v>0</v>
      </c>
      <c r="Q1148" s="13" t="n">
        <f aca="false">IF(N1148&gt;=Parámetros!$B$7,Parámetros!$B$8,0)</f>
        <v>0</v>
      </c>
      <c r="R1148" s="13" t="n">
        <f aca="false">N1148*(1-F1148)-P1148-Q1148</f>
        <v>755.94</v>
      </c>
      <c r="S1148" s="13" t="n">
        <f aca="false">R1148-E1148</f>
        <v>0.489999999999895</v>
      </c>
    </row>
    <row r="1149" customFormat="false" ht="15" hidden="false" customHeight="false" outlineLevel="0" collapsed="false">
      <c r="A1149" s="8" t="s">
        <v>11781</v>
      </c>
      <c r="B1149" s="10" t="str">
        <f aca="false">'Layout Mercado Libre'!C1149</f>
        <v>Dimefor Metformina 850 mg 60 Tabletas</v>
      </c>
      <c r="C1149" s="10" t="str">
        <f aca="false">IFERROR(LEFT('Layout Mercado Libre'!E1149,FIND(" &gt; ",'Layout Mercado Libre'!E1149)-1),"")</f>
        <v>Salud y Equipamiento Médico</v>
      </c>
      <c r="D1149" s="12" t="n">
        <v>408.66</v>
      </c>
      <c r="E1149" s="13" t="n">
        <f aca="false">D1149+Parámetros!$B$5</f>
        <v>412.66</v>
      </c>
      <c r="F1149" s="3" t="n">
        <f aca="false">IF(C1149="",Parámetros!$B$9,IFERROR(VLOOKUP(C1149,Parámetros!$A$20:$B$23,2,FALSE()),Parámetros!$B$9))</f>
        <v>0.14</v>
      </c>
      <c r="G1149" s="13" t="n">
        <f aca="false">ROUNDUP((E1149+Parámetros!$C$13)/(1-F1149),0)</f>
        <v>509</v>
      </c>
      <c r="H1149" s="13" t="n">
        <f aca="false">ROUNDUP((E1149+Parámetros!$C$14)/(1-F1149),0)</f>
        <v>515</v>
      </c>
      <c r="I1149" s="13" t="n">
        <f aca="false">ROUNDUP((E1149+Parámetros!$C$15)/(1-F1149),0)</f>
        <v>523</v>
      </c>
      <c r="J1149" s="13" t="n">
        <f aca="false">MAX(ROUNDUP((E1149+Parámetros!$B$8)/(1-F1149),0),Parámetros!$B$7)</f>
        <v>480</v>
      </c>
      <c r="K1149" s="13" t="n">
        <f aca="false">IF(G1149&lt;Parámetros!$B$13,G1149,IF(H1149&lt;Parámetros!$B$14,H1149,IF(I1149&lt;Parámetros!$B$15,I1149,J1149)))</f>
        <v>480</v>
      </c>
      <c r="L1149" s="12"/>
      <c r="M1149" s="12"/>
      <c r="N1149" s="13" t="n">
        <f aca="false">IF(AND(ISNUMBER(M1149),M1149-Parámetros!$B$6&gt;=K1149),M1149-Parámetros!$B$6,K1149)</f>
        <v>480</v>
      </c>
      <c r="O1149" s="3" t="str">
        <f aca="false">IF(ISNUMBER(M1149),N1149/M1149-1,"")</f>
        <v/>
      </c>
      <c r="P1149" s="13" t="n">
        <f aca="false">VLOOKUP(N1149,Parámetros!$A$13:$C$16,3,TRUE())</f>
        <v>0</v>
      </c>
      <c r="Q1149" s="13" t="n">
        <f aca="false">IF(N1149&gt;=Parámetros!$B$7,Parámetros!$B$8,0)</f>
        <v>0</v>
      </c>
      <c r="R1149" s="13" t="n">
        <f aca="false">N1149*(1-F1149)-P1149-Q1149</f>
        <v>412.8</v>
      </c>
      <c r="S1149" s="13" t="n">
        <f aca="false">R1149-E1149</f>
        <v>0.139999999999986</v>
      </c>
    </row>
    <row r="1150" customFormat="false" ht="15" hidden="false" customHeight="false" outlineLevel="0" collapsed="false">
      <c r="A1150" s="8" t="s">
        <v>11789</v>
      </c>
      <c r="B1150" s="10" t="str">
        <f aca="false">'Layout Mercado Libre'!C1150</f>
        <v>Prednefrin SF Prednisolona 1% Suspensión Oftálmica 5 ml</v>
      </c>
      <c r="C1150" s="10" t="str">
        <f aca="false">IFERROR(LEFT('Layout Mercado Libre'!E1150,FIND(" &gt; ",'Layout Mercado Libre'!E1150)-1),"")</f>
        <v>Salud y Equipamiento Médico</v>
      </c>
      <c r="D1150" s="12" t="n">
        <v>482.98</v>
      </c>
      <c r="E1150" s="13" t="n">
        <f aca="false">D1150+Parámetros!$B$5</f>
        <v>486.98</v>
      </c>
      <c r="F1150" s="3" t="n">
        <f aca="false">IF(C1150="",Parámetros!$B$9,IFERROR(VLOOKUP(C1150,Parámetros!$A$20:$B$23,2,FALSE()),Parámetros!$B$9))</f>
        <v>0.14</v>
      </c>
      <c r="G1150" s="13" t="n">
        <f aca="false">ROUNDUP((E1150+Parámetros!$C$13)/(1-F1150),0)</f>
        <v>596</v>
      </c>
      <c r="H1150" s="13" t="n">
        <f aca="false">ROUNDUP((E1150+Parámetros!$C$14)/(1-F1150),0)</f>
        <v>602</v>
      </c>
      <c r="I1150" s="13" t="n">
        <f aca="false">ROUNDUP((E1150+Parámetros!$C$15)/(1-F1150),0)</f>
        <v>610</v>
      </c>
      <c r="J1150" s="13" t="n">
        <f aca="false">MAX(ROUNDUP((E1150+Parámetros!$B$8)/(1-F1150),0),Parámetros!$B$7)</f>
        <v>567</v>
      </c>
      <c r="K1150" s="13" t="n">
        <f aca="false">IF(G1150&lt;Parámetros!$B$13,G1150,IF(H1150&lt;Parámetros!$B$14,H1150,IF(I1150&lt;Parámetros!$B$15,I1150,J1150)))</f>
        <v>567</v>
      </c>
      <c r="L1150" s="12"/>
      <c r="M1150" s="12"/>
      <c r="N1150" s="13" t="n">
        <f aca="false">IF(AND(ISNUMBER(M1150),M1150-Parámetros!$B$6&gt;=K1150),M1150-Parámetros!$B$6,K1150)</f>
        <v>567</v>
      </c>
      <c r="O1150" s="3" t="str">
        <f aca="false">IF(ISNUMBER(M1150),N1150/M1150-1,"")</f>
        <v/>
      </c>
      <c r="P1150" s="13" t="n">
        <f aca="false">VLOOKUP(N1150,Parámetros!$A$13:$C$16,3,TRUE())</f>
        <v>0</v>
      </c>
      <c r="Q1150" s="13" t="n">
        <f aca="false">IF(N1150&gt;=Parámetros!$B$7,Parámetros!$B$8,0)</f>
        <v>0</v>
      </c>
      <c r="R1150" s="13" t="n">
        <f aca="false">N1150*(1-F1150)-P1150-Q1150</f>
        <v>487.62</v>
      </c>
      <c r="S1150" s="13" t="n">
        <f aca="false">R1150-E1150</f>
        <v>0.639999999999986</v>
      </c>
    </row>
    <row r="1151" customFormat="false" ht="15" hidden="false" customHeight="false" outlineLevel="0" collapsed="false">
      <c r="A1151" s="8" t="s">
        <v>11804</v>
      </c>
      <c r="B1151" s="10" t="str">
        <f aca="false">'Layout Mercado Libre'!C1151</f>
        <v>Ulsen Omeprazol 20 mg 1+1 Dos Cajas con 7 Cápsulas</v>
      </c>
      <c r="C1151" s="10" t="str">
        <f aca="false">IFERROR(LEFT('Layout Mercado Libre'!E1151,FIND(" &gt; ",'Layout Mercado Libre'!E1151)-1),"")</f>
        <v>Salud y Equipamiento Médico</v>
      </c>
      <c r="D1151" s="12" t="n">
        <v>240.95</v>
      </c>
      <c r="E1151" s="13" t="n">
        <f aca="false">D1151+Parámetros!$B$5</f>
        <v>244.95</v>
      </c>
      <c r="F1151" s="3" t="n">
        <f aca="false">IF(C1151="",Parámetros!$B$9,IFERROR(VLOOKUP(C1151,Parámetros!$A$20:$B$23,2,FALSE()),Parámetros!$B$9))</f>
        <v>0.14</v>
      </c>
      <c r="G1151" s="13" t="n">
        <f aca="false">ROUNDUP((E1151+Parámetros!$C$13)/(1-F1151),0)</f>
        <v>314</v>
      </c>
      <c r="H1151" s="13" t="n">
        <f aca="false">ROUNDUP((E1151+Parámetros!$C$14)/(1-F1151),0)</f>
        <v>320</v>
      </c>
      <c r="I1151" s="13" t="n">
        <f aca="false">ROUNDUP((E1151+Parámetros!$C$15)/(1-F1151),0)</f>
        <v>328</v>
      </c>
      <c r="J1151" s="13" t="n">
        <f aca="false">MAX(ROUNDUP((E1151+Parámetros!$B$8)/(1-F1151),0),Parámetros!$B$7)</f>
        <v>299</v>
      </c>
      <c r="K1151" s="13" t="n">
        <f aca="false">IF(G1151&lt;Parámetros!$B$13,G1151,IF(H1151&lt;Parámetros!$B$14,H1151,IF(I1151&lt;Parámetros!$B$15,I1151,J1151)))</f>
        <v>299</v>
      </c>
      <c r="L1151" s="12"/>
      <c r="M1151" s="12"/>
      <c r="N1151" s="13" t="n">
        <f aca="false">IF(AND(ISNUMBER(M1151),M1151-Parámetros!$B$6&gt;=K1151),M1151-Parámetros!$B$6,K1151)</f>
        <v>299</v>
      </c>
      <c r="O1151" s="3" t="str">
        <f aca="false">IF(ISNUMBER(M1151),N1151/M1151-1,"")</f>
        <v/>
      </c>
      <c r="P1151" s="13" t="n">
        <f aca="false">VLOOKUP(N1151,Parámetros!$A$13:$C$16,3,TRUE())</f>
        <v>0</v>
      </c>
      <c r="Q1151" s="13" t="n">
        <f aca="false">IF(N1151&gt;=Parámetros!$B$7,Parámetros!$B$8,0)</f>
        <v>0</v>
      </c>
      <c r="R1151" s="13" t="n">
        <f aca="false">N1151*(1-F1151)-P1151-Q1151</f>
        <v>257.14</v>
      </c>
      <c r="S1151" s="13" t="n">
        <f aca="false">R1151-E1151</f>
        <v>12.19</v>
      </c>
    </row>
    <row r="1152" customFormat="false" ht="15" hidden="false" customHeight="false" outlineLevel="0" collapsed="false">
      <c r="A1152" s="8" t="s">
        <v>11813</v>
      </c>
      <c r="B1152" s="10" t="str">
        <f aca="false">'Layout Mercado Libre'!C1152</f>
        <v>Rollo de Papel Térmico Mini Printer 80 x 70</v>
      </c>
      <c r="C1152" s="10" t="str">
        <f aca="false">IFERROR(LEFT('Layout Mercado Libre'!E1152,FIND(" &gt; ",'Layout Mercado Libre'!E1152)-1),"")</f>
        <v>Computación</v>
      </c>
      <c r="D1152" s="12" t="n">
        <v>17.1</v>
      </c>
      <c r="E1152" s="13" t="n">
        <f aca="false">D1152+Parámetros!$B$5</f>
        <v>21.1</v>
      </c>
      <c r="F1152" s="3" t="n">
        <f aca="false">IF(C1152="",Parámetros!$B$9,IFERROR(VLOOKUP(C1152,Parámetros!$A$20:$B$23,2,FALSE()),Parámetros!$B$9))</f>
        <v>0.16</v>
      </c>
      <c r="G1152" s="13" t="n">
        <f aca="false">ROUNDUP((E1152+Parámetros!$C$13)/(1-F1152),0)</f>
        <v>55</v>
      </c>
      <c r="H1152" s="13" t="n">
        <f aca="false">ROUNDUP((E1152+Parámetros!$C$14)/(1-F1152),0)</f>
        <v>61</v>
      </c>
      <c r="I1152" s="13" t="n">
        <f aca="false">ROUNDUP((E1152+Parámetros!$C$15)/(1-F1152),0)</f>
        <v>70</v>
      </c>
      <c r="J1152" s="13" t="n">
        <f aca="false">MAX(ROUNDUP((E1152+Parámetros!$B$8)/(1-F1152),0),Parámetros!$B$7)</f>
        <v>299</v>
      </c>
      <c r="K1152" s="13" t="n">
        <f aca="false">IF(G1152&lt;Parámetros!$B$13,G1152,IF(H1152&lt;Parámetros!$B$14,H1152,IF(I1152&lt;Parámetros!$B$15,I1152,J1152)))</f>
        <v>55</v>
      </c>
      <c r="L1152" s="12"/>
      <c r="M1152" s="12"/>
      <c r="N1152" s="13" t="n">
        <f aca="false">IF(AND(ISNUMBER(M1152),M1152-Parámetros!$B$6&gt;=K1152),M1152-Parámetros!$B$6,K1152)</f>
        <v>55</v>
      </c>
      <c r="O1152" s="3" t="str">
        <f aca="false">IF(ISNUMBER(M1152),N1152/M1152-1,"")</f>
        <v/>
      </c>
      <c r="P1152" s="13" t="n">
        <f aca="false">VLOOKUP(N1152,Parámetros!$A$13:$C$16,3,TRUE())</f>
        <v>25</v>
      </c>
      <c r="Q1152" s="13" t="n">
        <f aca="false">IF(N1152&gt;=Parámetros!$B$7,Parámetros!$B$8,0)</f>
        <v>0</v>
      </c>
      <c r="R1152" s="13" t="n">
        <f aca="false">N1152*(1-F1152)-P1152-Q1152</f>
        <v>21.2</v>
      </c>
      <c r="S1152" s="13" t="n">
        <f aca="false">R1152-E1152</f>
        <v>0.0999999999999943</v>
      </c>
    </row>
    <row r="1153" customFormat="false" ht="15" hidden="false" customHeight="false" outlineLevel="0" collapsed="false">
      <c r="A1153" s="8" t="s">
        <v>11821</v>
      </c>
      <c r="B1153" s="10" t="str">
        <f aca="false">'Layout Mercado Libre'!C1153</f>
        <v>Cintapore Cinta Adhesiva Blanca 2.5 cm x 9 m Caja 12</v>
      </c>
      <c r="C1153" s="10" t="str">
        <f aca="false">IFERROR(LEFT('Layout Mercado Libre'!E1153,FIND(" &gt; ",'Layout Mercado Libre'!E1153)-1),"")</f>
        <v>Salud y Equipamiento Médico</v>
      </c>
      <c r="D1153" s="12" t="n">
        <v>177.78</v>
      </c>
      <c r="E1153" s="13" t="n">
        <f aca="false">D1153+Parámetros!$B$5</f>
        <v>181.78</v>
      </c>
      <c r="F1153" s="3" t="n">
        <f aca="false">IF(C1153="",Parámetros!$B$9,IFERROR(VLOOKUP(C1153,Parámetros!$A$20:$B$23,2,FALSE()),Parámetros!$B$9))</f>
        <v>0.14</v>
      </c>
      <c r="G1153" s="13" t="n">
        <f aca="false">ROUNDUP((E1153+Parámetros!$C$13)/(1-F1153),0)</f>
        <v>241</v>
      </c>
      <c r="H1153" s="13" t="n">
        <f aca="false">ROUNDUP((E1153+Parámetros!$C$14)/(1-F1153),0)</f>
        <v>247</v>
      </c>
      <c r="I1153" s="13" t="n">
        <f aca="false">ROUNDUP((E1153+Parámetros!$C$15)/(1-F1153),0)</f>
        <v>255</v>
      </c>
      <c r="J1153" s="13" t="n">
        <f aca="false">MAX(ROUNDUP((E1153+Parámetros!$B$8)/(1-F1153),0),Parámetros!$B$7)</f>
        <v>299</v>
      </c>
      <c r="K1153" s="13" t="n">
        <f aca="false">IF(G1153&lt;Parámetros!$B$13,G1153,IF(H1153&lt;Parámetros!$B$14,H1153,IF(I1153&lt;Parámetros!$B$15,I1153,J1153)))</f>
        <v>255</v>
      </c>
      <c r="L1153" s="12"/>
      <c r="M1153" s="12"/>
      <c r="N1153" s="13" t="n">
        <f aca="false">IF(AND(ISNUMBER(M1153),M1153-Parámetros!$B$6&gt;=K1153),M1153-Parámetros!$B$6,K1153)</f>
        <v>255</v>
      </c>
      <c r="O1153" s="3" t="str">
        <f aca="false">IF(ISNUMBER(M1153),N1153/M1153-1,"")</f>
        <v/>
      </c>
      <c r="P1153" s="13" t="n">
        <f aca="false">VLOOKUP(N1153,Parámetros!$A$13:$C$16,3,TRUE())</f>
        <v>37</v>
      </c>
      <c r="Q1153" s="13" t="n">
        <f aca="false">IF(N1153&gt;=Parámetros!$B$7,Parámetros!$B$8,0)</f>
        <v>0</v>
      </c>
      <c r="R1153" s="13" t="n">
        <f aca="false">N1153*(1-F1153)-P1153-Q1153</f>
        <v>182.3</v>
      </c>
      <c r="S1153" s="13" t="n">
        <f aca="false">R1153-E1153</f>
        <v>0.519999999999982</v>
      </c>
    </row>
    <row r="1154" customFormat="false" ht="15" hidden="false" customHeight="false" outlineLevel="0" collapsed="false">
      <c r="A1154" s="8" t="s">
        <v>11826</v>
      </c>
      <c r="B1154" s="10" t="str">
        <f aca="false">'Layout Mercado Libre'!C1154</f>
        <v>Crema Mennen Baby Magic con Protección UV 300 ml</v>
      </c>
      <c r="C1154" s="10" t="str">
        <f aca="false">IFERROR(LEFT('Layout Mercado Libre'!E1154,FIND(" &gt; ",'Layout Mercado Libre'!E1154)-1),"")</f>
        <v>Bebés</v>
      </c>
      <c r="D1154" s="12" t="n">
        <v>65.35</v>
      </c>
      <c r="E1154" s="13" t="n">
        <f aca="false">D1154+Parámetros!$B$5</f>
        <v>69.35</v>
      </c>
      <c r="F1154" s="3" t="n">
        <f aca="false">IF(C1154="",Parámetros!$B$9,IFERROR(VLOOKUP(C1154,Parámetros!$A$20:$B$23,2,FALSE()),Parámetros!$B$9))</f>
        <v>0.15</v>
      </c>
      <c r="G1154" s="13" t="n">
        <f aca="false">ROUNDUP((E1154+Parámetros!$C$13)/(1-F1154),0)</f>
        <v>111</v>
      </c>
      <c r="H1154" s="13" t="n">
        <f aca="false">ROUNDUP((E1154+Parámetros!$C$14)/(1-F1154),0)</f>
        <v>117</v>
      </c>
      <c r="I1154" s="13" t="n">
        <f aca="false">ROUNDUP((E1154+Parámetros!$C$15)/(1-F1154),0)</f>
        <v>126</v>
      </c>
      <c r="J1154" s="13" t="n">
        <f aca="false">MAX(ROUNDUP((E1154+Parámetros!$B$8)/(1-F1154),0),Parámetros!$B$7)</f>
        <v>299</v>
      </c>
      <c r="K1154" s="13" t="n">
        <f aca="false">IF(G1154&lt;Parámetros!$B$13,G1154,IF(H1154&lt;Parámetros!$B$14,H1154,IF(I1154&lt;Parámetros!$B$15,I1154,J1154)))</f>
        <v>117</v>
      </c>
      <c r="L1154" s="12"/>
      <c r="M1154" s="12"/>
      <c r="N1154" s="13" t="n">
        <f aca="false">IF(AND(ISNUMBER(M1154),M1154-Parámetros!$B$6&gt;=K1154),M1154-Parámetros!$B$6,K1154)</f>
        <v>117</v>
      </c>
      <c r="O1154" s="3" t="str">
        <f aca="false">IF(ISNUMBER(M1154),N1154/M1154-1,"")</f>
        <v/>
      </c>
      <c r="P1154" s="13" t="n">
        <f aca="false">VLOOKUP(N1154,Parámetros!$A$13:$C$16,3,TRUE())</f>
        <v>30</v>
      </c>
      <c r="Q1154" s="13" t="n">
        <f aca="false">IF(N1154&gt;=Parámetros!$B$7,Parámetros!$B$8,0)</f>
        <v>0</v>
      </c>
      <c r="R1154" s="13" t="n">
        <f aca="false">N1154*(1-F1154)-P1154-Q1154</f>
        <v>69.45</v>
      </c>
      <c r="S1154" s="13" t="n">
        <f aca="false">R1154-E1154</f>
        <v>0.100000000000009</v>
      </c>
    </row>
    <row r="1155" customFormat="false" ht="15" hidden="false" customHeight="false" outlineLevel="0" collapsed="false">
      <c r="A1155" s="8" t="s">
        <v>11834</v>
      </c>
      <c r="B1155" s="10" t="str">
        <f aca="false">'Layout Mercado Libre'!C1155</f>
        <v>Carnotprim Metoclopramida Solución 100 ml con Pipeta</v>
      </c>
      <c r="C1155" s="10" t="str">
        <f aca="false">IFERROR(LEFT('Layout Mercado Libre'!E1155,FIND(" &gt; ",'Layout Mercado Libre'!E1155)-1),"")</f>
        <v>Salud y Equipamiento Médico</v>
      </c>
      <c r="D1155" s="12" t="n">
        <v>335.04</v>
      </c>
      <c r="E1155" s="13" t="n">
        <f aca="false">D1155+Parámetros!$B$5</f>
        <v>339.04</v>
      </c>
      <c r="F1155" s="3" t="n">
        <f aca="false">IF(C1155="",Parámetros!$B$9,IFERROR(VLOOKUP(C1155,Parámetros!$A$20:$B$23,2,FALSE()),Parámetros!$B$9))</f>
        <v>0.14</v>
      </c>
      <c r="G1155" s="13" t="n">
        <f aca="false">ROUNDUP((E1155+Parámetros!$C$13)/(1-F1155),0)</f>
        <v>424</v>
      </c>
      <c r="H1155" s="13" t="n">
        <f aca="false">ROUNDUP((E1155+Parámetros!$C$14)/(1-F1155),0)</f>
        <v>430</v>
      </c>
      <c r="I1155" s="13" t="n">
        <f aca="false">ROUNDUP((E1155+Parámetros!$C$15)/(1-F1155),0)</f>
        <v>438</v>
      </c>
      <c r="J1155" s="13" t="n">
        <f aca="false">MAX(ROUNDUP((E1155+Parámetros!$B$8)/(1-F1155),0),Parámetros!$B$7)</f>
        <v>395</v>
      </c>
      <c r="K1155" s="13" t="n">
        <f aca="false">IF(G1155&lt;Parámetros!$B$13,G1155,IF(H1155&lt;Parámetros!$B$14,H1155,IF(I1155&lt;Parámetros!$B$15,I1155,J1155)))</f>
        <v>395</v>
      </c>
      <c r="L1155" s="12"/>
      <c r="M1155" s="12"/>
      <c r="N1155" s="13" t="n">
        <f aca="false">IF(AND(ISNUMBER(M1155),M1155-Parámetros!$B$6&gt;=K1155),M1155-Parámetros!$B$6,K1155)</f>
        <v>395</v>
      </c>
      <c r="O1155" s="3" t="str">
        <f aca="false">IF(ISNUMBER(M1155),N1155/M1155-1,"")</f>
        <v/>
      </c>
      <c r="P1155" s="13" t="n">
        <f aca="false">VLOOKUP(N1155,Parámetros!$A$13:$C$16,3,TRUE())</f>
        <v>0</v>
      </c>
      <c r="Q1155" s="13" t="n">
        <f aca="false">IF(N1155&gt;=Parámetros!$B$7,Parámetros!$B$8,0)</f>
        <v>0</v>
      </c>
      <c r="R1155" s="13" t="n">
        <f aca="false">N1155*(1-F1155)-P1155-Q1155</f>
        <v>339.7</v>
      </c>
      <c r="S1155" s="13" t="n">
        <f aca="false">R1155-E1155</f>
        <v>0.659999999999968</v>
      </c>
    </row>
    <row r="1156" customFormat="false" ht="15" hidden="false" customHeight="false" outlineLevel="0" collapsed="false">
      <c r="A1156" s="8" t="s">
        <v>11844</v>
      </c>
      <c r="B1156" s="10" t="str">
        <f aca="false">'Layout Mercado Libre'!C1156</f>
        <v>Aceler Ácido Fusídico 2% Crema 15 g</v>
      </c>
      <c r="C1156" s="10" t="str">
        <f aca="false">IFERROR(LEFT('Layout Mercado Libre'!E1156,FIND(" &gt; ",'Layout Mercado Libre'!E1156)-1),"")</f>
        <v>Salud y Equipamiento Médico</v>
      </c>
      <c r="D1156" s="12" t="n">
        <v>286.7</v>
      </c>
      <c r="E1156" s="13" t="n">
        <f aca="false">D1156+Parámetros!$B$5</f>
        <v>290.7</v>
      </c>
      <c r="F1156" s="3" t="n">
        <f aca="false">IF(C1156="",Parámetros!$B$9,IFERROR(VLOOKUP(C1156,Parámetros!$A$20:$B$23,2,FALSE()),Parámetros!$B$9))</f>
        <v>0.14</v>
      </c>
      <c r="G1156" s="13" t="n">
        <f aca="false">ROUNDUP((E1156+Parámetros!$C$13)/(1-F1156),0)</f>
        <v>368</v>
      </c>
      <c r="H1156" s="13" t="n">
        <f aca="false">ROUNDUP((E1156+Parámetros!$C$14)/(1-F1156),0)</f>
        <v>373</v>
      </c>
      <c r="I1156" s="13" t="n">
        <f aca="false">ROUNDUP((E1156+Parámetros!$C$15)/(1-F1156),0)</f>
        <v>382</v>
      </c>
      <c r="J1156" s="13" t="n">
        <f aca="false">MAX(ROUNDUP((E1156+Parámetros!$B$8)/(1-F1156),0),Parámetros!$B$7)</f>
        <v>339</v>
      </c>
      <c r="K1156" s="13" t="n">
        <f aca="false">IF(G1156&lt;Parámetros!$B$13,G1156,IF(H1156&lt;Parámetros!$B$14,H1156,IF(I1156&lt;Parámetros!$B$15,I1156,J1156)))</f>
        <v>339</v>
      </c>
      <c r="L1156" s="12"/>
      <c r="M1156" s="12"/>
      <c r="N1156" s="13" t="n">
        <f aca="false">IF(AND(ISNUMBER(M1156),M1156-Parámetros!$B$6&gt;=K1156),M1156-Parámetros!$B$6,K1156)</f>
        <v>339</v>
      </c>
      <c r="O1156" s="3" t="str">
        <f aca="false">IF(ISNUMBER(M1156),N1156/M1156-1,"")</f>
        <v/>
      </c>
      <c r="P1156" s="13" t="n">
        <f aca="false">VLOOKUP(N1156,Parámetros!$A$13:$C$16,3,TRUE())</f>
        <v>0</v>
      </c>
      <c r="Q1156" s="13" t="n">
        <f aca="false">IF(N1156&gt;=Parámetros!$B$7,Parámetros!$B$8,0)</f>
        <v>0</v>
      </c>
      <c r="R1156" s="13" t="n">
        <f aca="false">N1156*(1-F1156)-P1156-Q1156</f>
        <v>291.54</v>
      </c>
      <c r="S1156" s="13" t="n">
        <f aca="false">R1156-E1156</f>
        <v>0.840000000000032</v>
      </c>
    </row>
    <row r="1157" customFormat="false" ht="15" hidden="false" customHeight="false" outlineLevel="0" collapsed="false">
      <c r="A1157" s="8" t="s">
        <v>11854</v>
      </c>
      <c r="B1157" s="10" t="str">
        <f aca="false">'Layout Mercado Libre'!C1157</f>
        <v>Biomics Cefixima 100 mg/5 ml Suspensión 100 ml</v>
      </c>
      <c r="C1157" s="10" t="str">
        <f aca="false">IFERROR(LEFT('Layout Mercado Libre'!E1157,FIND(" &gt; ",'Layout Mercado Libre'!E1157)-1),"")</f>
        <v>Salud y Equipamiento Médico</v>
      </c>
      <c r="D1157" s="12" t="n">
        <v>814.97</v>
      </c>
      <c r="E1157" s="13" t="n">
        <f aca="false">D1157+Parámetros!$B$5</f>
        <v>818.97</v>
      </c>
      <c r="F1157" s="3" t="n">
        <f aca="false">IF(C1157="",Parámetros!$B$9,IFERROR(VLOOKUP(C1157,Parámetros!$A$20:$B$23,2,FALSE()),Parámetros!$B$9))</f>
        <v>0.14</v>
      </c>
      <c r="G1157" s="13" t="n">
        <f aca="false">ROUNDUP((E1157+Parámetros!$C$13)/(1-F1157),0)</f>
        <v>982</v>
      </c>
      <c r="H1157" s="13" t="n">
        <f aca="false">ROUNDUP((E1157+Parámetros!$C$14)/(1-F1157),0)</f>
        <v>988</v>
      </c>
      <c r="I1157" s="13" t="n">
        <f aca="false">ROUNDUP((E1157+Parámetros!$C$15)/(1-F1157),0)</f>
        <v>996</v>
      </c>
      <c r="J1157" s="13" t="n">
        <f aca="false">MAX(ROUNDUP((E1157+Parámetros!$B$8)/(1-F1157),0),Parámetros!$B$7)</f>
        <v>953</v>
      </c>
      <c r="K1157" s="13" t="n">
        <f aca="false">IF(G1157&lt;Parámetros!$B$13,G1157,IF(H1157&lt;Parámetros!$B$14,H1157,IF(I1157&lt;Parámetros!$B$15,I1157,J1157)))</f>
        <v>953</v>
      </c>
      <c r="L1157" s="12"/>
      <c r="M1157" s="12"/>
      <c r="N1157" s="13" t="n">
        <f aca="false">IF(AND(ISNUMBER(M1157),M1157-Parámetros!$B$6&gt;=K1157),M1157-Parámetros!$B$6,K1157)</f>
        <v>953</v>
      </c>
      <c r="O1157" s="3" t="str">
        <f aca="false">IF(ISNUMBER(M1157),N1157/M1157-1,"")</f>
        <v/>
      </c>
      <c r="P1157" s="13" t="n">
        <f aca="false">VLOOKUP(N1157,Parámetros!$A$13:$C$16,3,TRUE())</f>
        <v>0</v>
      </c>
      <c r="Q1157" s="13" t="n">
        <f aca="false">IF(N1157&gt;=Parámetros!$B$7,Parámetros!$B$8,0)</f>
        <v>0</v>
      </c>
      <c r="R1157" s="13" t="n">
        <f aca="false">N1157*(1-F1157)-P1157-Q1157</f>
        <v>819.58</v>
      </c>
      <c r="S1157" s="13" t="n">
        <f aca="false">R1157-E1157</f>
        <v>0.610000000000014</v>
      </c>
    </row>
    <row r="1158" customFormat="false" ht="15" hidden="false" customHeight="false" outlineLevel="0" collapsed="false">
      <c r="A1158" s="8" t="s">
        <v>11864</v>
      </c>
      <c r="B1158" s="10" t="str">
        <f aca="false">'Layout Mercado Libre'!C1158</f>
        <v>Eutirox Levotiroxina Sódica 112 mcg 50 Tabletas</v>
      </c>
      <c r="C1158" s="10" t="str">
        <f aca="false">IFERROR(LEFT('Layout Mercado Libre'!E1158,FIND(" &gt; ",'Layout Mercado Libre'!E1158)-1),"")</f>
        <v>Salud y Equipamiento Médico</v>
      </c>
      <c r="D1158" s="12" t="n">
        <v>302.85</v>
      </c>
      <c r="E1158" s="13" t="n">
        <f aca="false">D1158+Parámetros!$B$5</f>
        <v>306.85</v>
      </c>
      <c r="F1158" s="3" t="n">
        <f aca="false">IF(C1158="",Parámetros!$B$9,IFERROR(VLOOKUP(C1158,Parámetros!$A$20:$B$23,2,FALSE()),Parámetros!$B$9))</f>
        <v>0.14</v>
      </c>
      <c r="G1158" s="13" t="n">
        <f aca="false">ROUNDUP((E1158+Parámetros!$C$13)/(1-F1158),0)</f>
        <v>386</v>
      </c>
      <c r="H1158" s="13" t="n">
        <f aca="false">ROUNDUP((E1158+Parámetros!$C$14)/(1-F1158),0)</f>
        <v>392</v>
      </c>
      <c r="I1158" s="13" t="n">
        <f aca="false">ROUNDUP((E1158+Parámetros!$C$15)/(1-F1158),0)</f>
        <v>400</v>
      </c>
      <c r="J1158" s="13" t="n">
        <f aca="false">MAX(ROUNDUP((E1158+Parámetros!$B$8)/(1-F1158),0),Parámetros!$B$7)</f>
        <v>357</v>
      </c>
      <c r="K1158" s="13" t="n">
        <f aca="false">IF(G1158&lt;Parámetros!$B$13,G1158,IF(H1158&lt;Parámetros!$B$14,H1158,IF(I1158&lt;Parámetros!$B$15,I1158,J1158)))</f>
        <v>357</v>
      </c>
      <c r="L1158" s="12"/>
      <c r="M1158" s="12"/>
      <c r="N1158" s="13" t="n">
        <f aca="false">IF(AND(ISNUMBER(M1158),M1158-Parámetros!$B$6&gt;=K1158),M1158-Parámetros!$B$6,K1158)</f>
        <v>357</v>
      </c>
      <c r="O1158" s="3" t="str">
        <f aca="false">IF(ISNUMBER(M1158),N1158/M1158-1,"")</f>
        <v/>
      </c>
      <c r="P1158" s="13" t="n">
        <f aca="false">VLOOKUP(N1158,Parámetros!$A$13:$C$16,3,TRUE())</f>
        <v>0</v>
      </c>
      <c r="Q1158" s="13" t="n">
        <f aca="false">IF(N1158&gt;=Parámetros!$B$7,Parámetros!$B$8,0)</f>
        <v>0</v>
      </c>
      <c r="R1158" s="13" t="n">
        <f aca="false">N1158*(1-F1158)-P1158-Q1158</f>
        <v>307.02</v>
      </c>
      <c r="S1158" s="13" t="n">
        <f aca="false">R1158-E1158</f>
        <v>0.169999999999959</v>
      </c>
    </row>
    <row r="1159" customFormat="false" ht="15" hidden="false" customHeight="false" outlineLevel="0" collapsed="false">
      <c r="A1159" s="8" t="s">
        <v>11873</v>
      </c>
      <c r="B1159" s="10" t="str">
        <f aca="false">'Layout Mercado Libre'!C1159</f>
        <v>Desodorante Stefano Next Level Aerosol 150 ml</v>
      </c>
      <c r="C1159" s="10" t="str">
        <f aca="false">IFERROR(LEFT('Layout Mercado Libre'!E1159,FIND(" &gt; ",'Layout Mercado Libre'!E1159)-1),"")</f>
        <v>Belleza y Cuidado Personal</v>
      </c>
      <c r="D1159" s="12" t="n">
        <v>52.74</v>
      </c>
      <c r="E1159" s="13" t="n">
        <f aca="false">D1159+Parámetros!$B$5</f>
        <v>56.74</v>
      </c>
      <c r="F1159" s="3" t="n">
        <f aca="false">IF(C1159="",Parámetros!$B$9,IFERROR(VLOOKUP(C1159,Parámetros!$A$20:$B$23,2,FALSE()),Parámetros!$B$9))</f>
        <v>0.14</v>
      </c>
      <c r="G1159" s="13" t="n">
        <f aca="false">ROUNDUP((E1159+Parámetros!$C$13)/(1-F1159),0)</f>
        <v>96</v>
      </c>
      <c r="H1159" s="13" t="n">
        <f aca="false">ROUNDUP((E1159+Parámetros!$C$14)/(1-F1159),0)</f>
        <v>101</v>
      </c>
      <c r="I1159" s="13" t="n">
        <f aca="false">ROUNDUP((E1159+Parámetros!$C$15)/(1-F1159),0)</f>
        <v>109</v>
      </c>
      <c r="J1159" s="13" t="n">
        <f aca="false">MAX(ROUNDUP((E1159+Parámetros!$B$8)/(1-F1159),0),Parámetros!$B$7)</f>
        <v>299</v>
      </c>
      <c r="K1159" s="13" t="n">
        <f aca="false">IF(G1159&lt;Parámetros!$B$13,G1159,IF(H1159&lt;Parámetros!$B$14,H1159,IF(I1159&lt;Parámetros!$B$15,I1159,J1159)))</f>
        <v>96</v>
      </c>
      <c r="L1159" s="12"/>
      <c r="M1159" s="12"/>
      <c r="N1159" s="13" t="n">
        <f aca="false">IF(AND(ISNUMBER(M1159),M1159-Parámetros!$B$6&gt;=K1159),M1159-Parámetros!$B$6,K1159)</f>
        <v>96</v>
      </c>
      <c r="O1159" s="3" t="str">
        <f aca="false">IF(ISNUMBER(M1159),N1159/M1159-1,"")</f>
        <v/>
      </c>
      <c r="P1159" s="13" t="n">
        <f aca="false">VLOOKUP(N1159,Parámetros!$A$13:$C$16,3,TRUE())</f>
        <v>25</v>
      </c>
      <c r="Q1159" s="13" t="n">
        <f aca="false">IF(N1159&gt;=Parámetros!$B$7,Parámetros!$B$8,0)</f>
        <v>0</v>
      </c>
      <c r="R1159" s="13" t="n">
        <f aca="false">N1159*(1-F1159)-P1159-Q1159</f>
        <v>57.56</v>
      </c>
      <c r="S1159" s="13" t="n">
        <f aca="false">R1159-E1159</f>
        <v>0.82</v>
      </c>
    </row>
    <row r="1160" customFormat="false" ht="15" hidden="false" customHeight="false" outlineLevel="0" collapsed="false">
      <c r="A1160" s="8" t="s">
        <v>11883</v>
      </c>
      <c r="B1160" s="10" t="str">
        <f aca="false">'Layout Mercado Libre'!C1160</f>
        <v>Cepillo Dental Oral-B Pro Doble Acción Mayor Alcance 2 Pzas</v>
      </c>
      <c r="C1160" s="10" t="str">
        <f aca="false">IFERROR(LEFT('Layout Mercado Libre'!E1160,FIND(" &gt; ",'Layout Mercado Libre'!E1160)-1),"")</f>
        <v>Belleza y Cuidado Personal</v>
      </c>
      <c r="D1160" s="12" t="n">
        <v>33.24</v>
      </c>
      <c r="E1160" s="13" t="n">
        <f aca="false">D1160+Parámetros!$B$5</f>
        <v>37.24</v>
      </c>
      <c r="F1160" s="3" t="n">
        <f aca="false">IF(C1160="",Parámetros!$B$9,IFERROR(VLOOKUP(C1160,Parámetros!$A$20:$B$23,2,FALSE()),Parámetros!$B$9))</f>
        <v>0.14</v>
      </c>
      <c r="G1160" s="13" t="n">
        <f aca="false">ROUNDUP((E1160+Parámetros!$C$13)/(1-F1160),0)</f>
        <v>73</v>
      </c>
      <c r="H1160" s="13" t="n">
        <f aca="false">ROUNDUP((E1160+Parámetros!$C$14)/(1-F1160),0)</f>
        <v>79</v>
      </c>
      <c r="I1160" s="13" t="n">
        <f aca="false">ROUNDUP((E1160+Parámetros!$C$15)/(1-F1160),0)</f>
        <v>87</v>
      </c>
      <c r="J1160" s="13" t="n">
        <f aca="false">MAX(ROUNDUP((E1160+Parámetros!$B$8)/(1-F1160),0),Parámetros!$B$7)</f>
        <v>299</v>
      </c>
      <c r="K1160" s="13" t="n">
        <f aca="false">IF(G1160&lt;Parámetros!$B$13,G1160,IF(H1160&lt;Parámetros!$B$14,H1160,IF(I1160&lt;Parámetros!$B$15,I1160,J1160)))</f>
        <v>73</v>
      </c>
      <c r="L1160" s="12"/>
      <c r="M1160" s="12"/>
      <c r="N1160" s="13" t="n">
        <f aca="false">IF(AND(ISNUMBER(M1160),M1160-Parámetros!$B$6&gt;=K1160),M1160-Parámetros!$B$6,K1160)</f>
        <v>73</v>
      </c>
      <c r="O1160" s="3" t="str">
        <f aca="false">IF(ISNUMBER(M1160),N1160/M1160-1,"")</f>
        <v/>
      </c>
      <c r="P1160" s="13" t="n">
        <f aca="false">VLOOKUP(N1160,Parámetros!$A$13:$C$16,3,TRUE())</f>
        <v>25</v>
      </c>
      <c r="Q1160" s="13" t="n">
        <f aca="false">IF(N1160&gt;=Parámetros!$B$7,Parámetros!$B$8,0)</f>
        <v>0</v>
      </c>
      <c r="R1160" s="13" t="n">
        <f aca="false">N1160*(1-F1160)-P1160-Q1160</f>
        <v>37.78</v>
      </c>
      <c r="S1160" s="13" t="n">
        <f aca="false">R1160-E1160</f>
        <v>0.539999999999999</v>
      </c>
    </row>
    <row r="1161" customFormat="false" ht="15" hidden="false" customHeight="false" outlineLevel="0" collapsed="false">
      <c r="A1161" s="8" t="s">
        <v>11892</v>
      </c>
      <c r="B1161" s="10" t="str">
        <f aca="false">'Layout Mercado Libre'!C1161</f>
        <v>Tukol-D Jarabe Adulto Guaifenesina Dextrometorfano 125 ml</v>
      </c>
      <c r="C1161" s="10" t="str">
        <f aca="false">IFERROR(LEFT('Layout Mercado Libre'!E1161,FIND(" &gt; ",'Layout Mercado Libre'!E1161)-1),"")</f>
        <v>Salud y Equipamiento Médico</v>
      </c>
      <c r="D1161" s="12" t="n">
        <v>101.7</v>
      </c>
      <c r="E1161" s="13" t="n">
        <f aca="false">D1161+Parámetros!$B$5</f>
        <v>105.7</v>
      </c>
      <c r="F1161" s="3" t="n">
        <f aca="false">IF(C1161="",Parámetros!$B$9,IFERROR(VLOOKUP(C1161,Parámetros!$A$20:$B$23,2,FALSE()),Parámetros!$B$9))</f>
        <v>0.14</v>
      </c>
      <c r="G1161" s="13" t="n">
        <f aca="false">ROUNDUP((E1161+Parámetros!$C$13)/(1-F1161),0)</f>
        <v>152</v>
      </c>
      <c r="H1161" s="13" t="n">
        <f aca="false">ROUNDUP((E1161+Parámetros!$C$14)/(1-F1161),0)</f>
        <v>158</v>
      </c>
      <c r="I1161" s="13" t="n">
        <f aca="false">ROUNDUP((E1161+Parámetros!$C$15)/(1-F1161),0)</f>
        <v>166</v>
      </c>
      <c r="J1161" s="13" t="n">
        <f aca="false">MAX(ROUNDUP((E1161+Parámetros!$B$8)/(1-F1161),0),Parámetros!$B$7)</f>
        <v>299</v>
      </c>
      <c r="K1161" s="13" t="n">
        <f aca="false">IF(G1161&lt;Parámetros!$B$13,G1161,IF(H1161&lt;Parámetros!$B$14,H1161,IF(I1161&lt;Parámetros!$B$15,I1161,J1161)))</f>
        <v>166</v>
      </c>
      <c r="L1161" s="12"/>
      <c r="M1161" s="12"/>
      <c r="N1161" s="13" t="n">
        <f aca="false">IF(AND(ISNUMBER(M1161),M1161-Parámetros!$B$6&gt;=K1161),M1161-Parámetros!$B$6,K1161)</f>
        <v>166</v>
      </c>
      <c r="O1161" s="3" t="str">
        <f aca="false">IF(ISNUMBER(M1161),N1161/M1161-1,"")</f>
        <v/>
      </c>
      <c r="P1161" s="13" t="n">
        <f aca="false">VLOOKUP(N1161,Parámetros!$A$13:$C$16,3,TRUE())</f>
        <v>37</v>
      </c>
      <c r="Q1161" s="13" t="n">
        <f aca="false">IF(N1161&gt;=Parámetros!$B$7,Parámetros!$B$8,0)</f>
        <v>0</v>
      </c>
      <c r="R1161" s="13" t="n">
        <f aca="false">N1161*(1-F1161)-P1161-Q1161</f>
        <v>105.76</v>
      </c>
      <c r="S1161" s="13" t="n">
        <f aca="false">R1161-E1161</f>
        <v>0.0599999999999881</v>
      </c>
    </row>
    <row r="1162" customFormat="false" ht="15" hidden="false" customHeight="false" outlineLevel="0" collapsed="false">
      <c r="A1162" s="8" t="s">
        <v>11903</v>
      </c>
      <c r="B1162" s="10" t="str">
        <f aca="false">'Layout Mercado Libre'!C1162</f>
        <v>Cepillo Dental Oral-B Pro Doble Acción Mayor Alcance Mediano</v>
      </c>
      <c r="C1162" s="10" t="str">
        <f aca="false">IFERROR(LEFT('Layout Mercado Libre'!E1162,FIND(" &gt; ",'Layout Mercado Libre'!E1162)-1),"")</f>
        <v>Belleza y Cuidado Personal</v>
      </c>
      <c r="D1162" s="12" t="n">
        <v>23.27</v>
      </c>
      <c r="E1162" s="13" t="n">
        <f aca="false">D1162+Parámetros!$B$5</f>
        <v>27.27</v>
      </c>
      <c r="F1162" s="3" t="n">
        <f aca="false">IF(C1162="",Parámetros!$B$9,IFERROR(VLOOKUP(C1162,Parámetros!$A$20:$B$23,2,FALSE()),Parámetros!$B$9))</f>
        <v>0.14</v>
      </c>
      <c r="G1162" s="13" t="n">
        <f aca="false">ROUNDUP((E1162+Parámetros!$C$13)/(1-F1162),0)</f>
        <v>61</v>
      </c>
      <c r="H1162" s="13" t="n">
        <f aca="false">ROUNDUP((E1162+Parámetros!$C$14)/(1-F1162),0)</f>
        <v>67</v>
      </c>
      <c r="I1162" s="13" t="n">
        <f aca="false">ROUNDUP((E1162+Parámetros!$C$15)/(1-F1162),0)</f>
        <v>75</v>
      </c>
      <c r="J1162" s="13" t="n">
        <f aca="false">MAX(ROUNDUP((E1162+Parámetros!$B$8)/(1-F1162),0),Parámetros!$B$7)</f>
        <v>299</v>
      </c>
      <c r="K1162" s="13" t="n">
        <f aca="false">IF(G1162&lt;Parámetros!$B$13,G1162,IF(H1162&lt;Parámetros!$B$14,H1162,IF(I1162&lt;Parámetros!$B$15,I1162,J1162)))</f>
        <v>61</v>
      </c>
      <c r="L1162" s="12"/>
      <c r="M1162" s="12"/>
      <c r="N1162" s="13" t="n">
        <f aca="false">IF(AND(ISNUMBER(M1162),M1162-Parámetros!$B$6&gt;=K1162),M1162-Parámetros!$B$6,K1162)</f>
        <v>61</v>
      </c>
      <c r="O1162" s="3" t="str">
        <f aca="false">IF(ISNUMBER(M1162),N1162/M1162-1,"")</f>
        <v/>
      </c>
      <c r="P1162" s="13" t="n">
        <f aca="false">VLOOKUP(N1162,Parámetros!$A$13:$C$16,3,TRUE())</f>
        <v>25</v>
      </c>
      <c r="Q1162" s="13" t="n">
        <f aca="false">IF(N1162&gt;=Parámetros!$B$7,Parámetros!$B$8,0)</f>
        <v>0</v>
      </c>
      <c r="R1162" s="13" t="n">
        <f aca="false">N1162*(1-F1162)-P1162-Q1162</f>
        <v>27.46</v>
      </c>
      <c r="S1162" s="13" t="n">
        <f aca="false">R1162-E1162</f>
        <v>0.190000000000001</v>
      </c>
    </row>
    <row r="1163" customFormat="false" ht="15" hidden="false" customHeight="false" outlineLevel="0" collapsed="false">
      <c r="A1163" s="8" t="s">
        <v>11910</v>
      </c>
      <c r="B1163" s="10" t="str">
        <f aca="false">'Layout Mercado Libre'!C1163</f>
        <v>Dimefor Metformina 500 mg 60 Tabletas</v>
      </c>
      <c r="C1163" s="10" t="str">
        <f aca="false">IFERROR(LEFT('Layout Mercado Libre'!E1163,FIND(" &gt; ",'Layout Mercado Libre'!E1163)-1),"")</f>
        <v>Salud y Equipamiento Médico</v>
      </c>
      <c r="D1163" s="12" t="n">
        <v>255.78</v>
      </c>
      <c r="E1163" s="13" t="n">
        <f aca="false">D1163+Parámetros!$B$5</f>
        <v>259.78</v>
      </c>
      <c r="F1163" s="3" t="n">
        <f aca="false">IF(C1163="",Parámetros!$B$9,IFERROR(VLOOKUP(C1163,Parámetros!$A$20:$B$23,2,FALSE()),Parámetros!$B$9))</f>
        <v>0.14</v>
      </c>
      <c r="G1163" s="13" t="n">
        <f aca="false">ROUNDUP((E1163+Parámetros!$C$13)/(1-F1163),0)</f>
        <v>332</v>
      </c>
      <c r="H1163" s="13" t="n">
        <f aca="false">ROUNDUP((E1163+Parámetros!$C$14)/(1-F1163),0)</f>
        <v>337</v>
      </c>
      <c r="I1163" s="13" t="n">
        <f aca="false">ROUNDUP((E1163+Parámetros!$C$15)/(1-F1163),0)</f>
        <v>346</v>
      </c>
      <c r="J1163" s="13" t="n">
        <f aca="false">MAX(ROUNDUP((E1163+Parámetros!$B$8)/(1-F1163),0),Parámetros!$B$7)</f>
        <v>303</v>
      </c>
      <c r="K1163" s="13" t="n">
        <f aca="false">IF(G1163&lt;Parámetros!$B$13,G1163,IF(H1163&lt;Parámetros!$B$14,H1163,IF(I1163&lt;Parámetros!$B$15,I1163,J1163)))</f>
        <v>303</v>
      </c>
      <c r="L1163" s="12"/>
      <c r="M1163" s="12"/>
      <c r="N1163" s="13" t="n">
        <f aca="false">IF(AND(ISNUMBER(M1163),M1163-Parámetros!$B$6&gt;=K1163),M1163-Parámetros!$B$6,K1163)</f>
        <v>303</v>
      </c>
      <c r="O1163" s="3" t="str">
        <f aca="false">IF(ISNUMBER(M1163),N1163/M1163-1,"")</f>
        <v/>
      </c>
      <c r="P1163" s="13" t="n">
        <f aca="false">VLOOKUP(N1163,Parámetros!$A$13:$C$16,3,TRUE())</f>
        <v>0</v>
      </c>
      <c r="Q1163" s="13" t="n">
        <f aca="false">IF(N1163&gt;=Parámetros!$B$7,Parámetros!$B$8,0)</f>
        <v>0</v>
      </c>
      <c r="R1163" s="13" t="n">
        <f aca="false">N1163*(1-F1163)-P1163-Q1163</f>
        <v>260.58</v>
      </c>
      <c r="S1163" s="13" t="n">
        <f aca="false">R1163-E1163</f>
        <v>0.800000000000011</v>
      </c>
    </row>
    <row r="1164" customFormat="false" ht="15" hidden="false" customHeight="false" outlineLevel="0" collapsed="false">
      <c r="A1164" s="8" t="s">
        <v>11916</v>
      </c>
      <c r="B1164" s="10" t="str">
        <f aca="false">'Layout Mercado Libre'!C1164</f>
        <v>Erbitrax-T Terbinafina 250 mg 28 Tabletas</v>
      </c>
      <c r="C1164" s="10" t="str">
        <f aca="false">IFERROR(LEFT('Layout Mercado Libre'!E1164,FIND(" &gt; ",'Layout Mercado Libre'!E1164)-1),"")</f>
        <v>Salud y Equipamiento Médico</v>
      </c>
      <c r="D1164" s="12" t="n">
        <v>112.5</v>
      </c>
      <c r="E1164" s="13" t="n">
        <f aca="false">D1164+Parámetros!$B$5</f>
        <v>116.5</v>
      </c>
      <c r="F1164" s="3" t="n">
        <f aca="false">IF(C1164="",Parámetros!$B$9,IFERROR(VLOOKUP(C1164,Parámetros!$A$20:$B$23,2,FALSE()),Parámetros!$B$9))</f>
        <v>0.14</v>
      </c>
      <c r="G1164" s="13" t="n">
        <f aca="false">ROUNDUP((E1164+Parámetros!$C$13)/(1-F1164),0)</f>
        <v>165</v>
      </c>
      <c r="H1164" s="13" t="n">
        <f aca="false">ROUNDUP((E1164+Parámetros!$C$14)/(1-F1164),0)</f>
        <v>171</v>
      </c>
      <c r="I1164" s="13" t="n">
        <f aca="false">ROUNDUP((E1164+Parámetros!$C$15)/(1-F1164),0)</f>
        <v>179</v>
      </c>
      <c r="J1164" s="13" t="n">
        <f aca="false">MAX(ROUNDUP((E1164+Parámetros!$B$8)/(1-F1164),0),Parámetros!$B$7)</f>
        <v>299</v>
      </c>
      <c r="K1164" s="13" t="n">
        <f aca="false">IF(G1164&lt;Parámetros!$B$13,G1164,IF(H1164&lt;Parámetros!$B$14,H1164,IF(I1164&lt;Parámetros!$B$15,I1164,J1164)))</f>
        <v>179</v>
      </c>
      <c r="L1164" s="12"/>
      <c r="M1164" s="12"/>
      <c r="N1164" s="13" t="n">
        <f aca="false">IF(AND(ISNUMBER(M1164),M1164-Parámetros!$B$6&gt;=K1164),M1164-Parámetros!$B$6,K1164)</f>
        <v>179</v>
      </c>
      <c r="O1164" s="3" t="str">
        <f aca="false">IF(ISNUMBER(M1164),N1164/M1164-1,"")</f>
        <v/>
      </c>
      <c r="P1164" s="13" t="n">
        <f aca="false">VLOOKUP(N1164,Parámetros!$A$13:$C$16,3,TRUE())</f>
        <v>37</v>
      </c>
      <c r="Q1164" s="13" t="n">
        <f aca="false">IF(N1164&gt;=Parámetros!$B$7,Parámetros!$B$8,0)</f>
        <v>0</v>
      </c>
      <c r="R1164" s="13" t="n">
        <f aca="false">N1164*(1-F1164)-P1164-Q1164</f>
        <v>116.94</v>
      </c>
      <c r="S1164" s="13" t="n">
        <f aca="false">R1164-E1164</f>
        <v>0.439999999999998</v>
      </c>
    </row>
  </sheetData>
  <autoFilter ref="A1:S1164"/>
  <dataValidations count="1">
    <dataValidation allowBlank="true" errorStyle="stop" operator="greaterThanOrEqual" showDropDown="false" showErrorMessage="false" showInputMessage="false" sqref="L2:M116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11941</v>
      </c>
    </row>
    <row r="2" customFormat="false" ht="15" hidden="false" customHeight="false" outlineLevel="0" collapsed="false">
      <c r="A2" s="0" t="s">
        <v>11942</v>
      </c>
    </row>
    <row r="4" customFormat="false" ht="15" hidden="false" customHeight="false" outlineLevel="0" collapsed="false">
      <c r="A4" s="6" t="s">
        <v>11943</v>
      </c>
      <c r="B4" s="6" t="s">
        <v>11944</v>
      </c>
      <c r="C4" s="6" t="s">
        <v>11945</v>
      </c>
    </row>
    <row r="5" customFormat="false" ht="15" hidden="false" customHeight="false" outlineLevel="0" collapsed="false">
      <c r="A5" s="2" t="s">
        <v>11946</v>
      </c>
      <c r="B5" s="12" t="n">
        <v>4</v>
      </c>
      <c r="C5" s="2" t="s">
        <v>11947</v>
      </c>
    </row>
    <row r="6" customFormat="false" ht="15" hidden="false" customHeight="false" outlineLevel="0" collapsed="false">
      <c r="A6" s="2" t="s">
        <v>11948</v>
      </c>
      <c r="B6" s="12" t="n">
        <v>1</v>
      </c>
      <c r="C6" s="2" t="s">
        <v>11949</v>
      </c>
    </row>
    <row r="7" customFormat="false" ht="15" hidden="false" customHeight="false" outlineLevel="0" collapsed="false">
      <c r="A7" s="2" t="s">
        <v>11950</v>
      </c>
      <c r="B7" s="12" t="n">
        <v>299</v>
      </c>
      <c r="C7" s="2" t="s">
        <v>11951</v>
      </c>
    </row>
    <row r="8" customFormat="false" ht="15" hidden="false" customHeight="false" outlineLevel="0" collapsed="false">
      <c r="A8" s="2" t="s">
        <v>11952</v>
      </c>
      <c r="B8" s="14" t="n">
        <v>0</v>
      </c>
      <c r="C8" s="2" t="s">
        <v>11953</v>
      </c>
    </row>
    <row r="9" customFormat="false" ht="15" hidden="false" customHeight="false" outlineLevel="0" collapsed="false">
      <c r="A9" s="2" t="s">
        <v>11954</v>
      </c>
      <c r="B9" s="15" t="n">
        <v>0.16</v>
      </c>
      <c r="C9" s="2" t="s">
        <v>11955</v>
      </c>
    </row>
    <row r="11" customFormat="false" ht="15" hidden="false" customHeight="false" outlineLevel="0" collapsed="false">
      <c r="A11" s="5" t="s">
        <v>11956</v>
      </c>
    </row>
    <row r="12" customFormat="false" ht="15" hidden="false" customHeight="false" outlineLevel="0" collapsed="false">
      <c r="A12" s="6" t="s">
        <v>11957</v>
      </c>
      <c r="B12" s="6" t="s">
        <v>11958</v>
      </c>
      <c r="C12" s="6" t="s">
        <v>11959</v>
      </c>
    </row>
    <row r="13" customFormat="false" ht="15" hidden="false" customHeight="false" outlineLevel="0" collapsed="false">
      <c r="A13" s="12" t="n">
        <v>0</v>
      </c>
      <c r="B13" s="12" t="n">
        <v>99</v>
      </c>
      <c r="C13" s="12" t="n">
        <v>25</v>
      </c>
      <c r="D13" s="16" t="s">
        <v>11960</v>
      </c>
    </row>
    <row r="14" customFormat="false" ht="15" hidden="false" customHeight="false" outlineLevel="0" collapsed="false">
      <c r="A14" s="12" t="n">
        <v>99</v>
      </c>
      <c r="B14" s="12" t="n">
        <v>149</v>
      </c>
      <c r="C14" s="12" t="n">
        <v>30</v>
      </c>
      <c r="D14" s="16" t="s">
        <v>11961</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11962</v>
      </c>
    </row>
    <row r="19" customFormat="false" ht="15" hidden="false" customHeight="false" outlineLevel="0" collapsed="false">
      <c r="A19" s="6" t="s">
        <v>11924</v>
      </c>
      <c r="B19" s="6" t="s">
        <v>11963</v>
      </c>
      <c r="C19" s="6" t="s">
        <v>11945</v>
      </c>
    </row>
    <row r="20" customFormat="false" ht="15" hidden="false" customHeight="false" outlineLevel="0" collapsed="false">
      <c r="A20" s="2" t="s">
        <v>11964</v>
      </c>
      <c r="B20" s="15" t="n">
        <v>0.14</v>
      </c>
      <c r="C20" s="2" t="s">
        <v>11960</v>
      </c>
    </row>
    <row r="21" customFormat="false" ht="15" hidden="false" customHeight="false" outlineLevel="0" collapsed="false">
      <c r="A21" s="2" t="s">
        <v>11965</v>
      </c>
      <c r="B21" s="15" t="n">
        <v>0.14</v>
      </c>
      <c r="C21" s="2" t="s">
        <v>11960</v>
      </c>
    </row>
    <row r="22" customFormat="false" ht="15" hidden="false" customHeight="false" outlineLevel="0" collapsed="false">
      <c r="A22" s="2" t="s">
        <v>1242</v>
      </c>
      <c r="B22" s="15" t="n">
        <v>0.15</v>
      </c>
      <c r="C22" s="2" t="s">
        <v>11960</v>
      </c>
    </row>
    <row r="23" customFormat="false" ht="15" hidden="false" customHeight="false" outlineLevel="0" collapsed="false">
      <c r="A23" s="2" t="s">
        <v>11966</v>
      </c>
      <c r="B23" s="15" t="n">
        <v>0.1</v>
      </c>
      <c r="C23" s="2" t="s">
        <v>11960</v>
      </c>
    </row>
    <row r="26" customFormat="false" ht="15" hidden="false" customHeight="false" outlineLevel="0" collapsed="false">
      <c r="A26" s="5" t="s">
        <v>11967</v>
      </c>
    </row>
    <row r="27" customFormat="false" ht="15" hidden="false" customHeight="false" outlineLevel="0" collapsed="false">
      <c r="A27" s="6" t="s">
        <v>11968</v>
      </c>
      <c r="B27" s="6" t="s">
        <v>11944</v>
      </c>
      <c r="C27" s="6" t="s">
        <v>11945</v>
      </c>
    </row>
    <row r="28" customFormat="false" ht="15" hidden="false" customHeight="false" outlineLevel="0" collapsed="false">
      <c r="A28" s="2" t="s">
        <v>31</v>
      </c>
      <c r="B28" s="4" t="s">
        <v>11969</v>
      </c>
      <c r="C28" s="2" t="s">
        <v>11947</v>
      </c>
    </row>
    <row r="29" customFormat="false" ht="15" hidden="false" customHeight="false" outlineLevel="0" collapsed="false">
      <c r="A29" s="2" t="s">
        <v>32</v>
      </c>
      <c r="B29" s="4" t="s">
        <v>11970</v>
      </c>
      <c r="C29" s="2" t="s">
        <v>11947</v>
      </c>
    </row>
    <row r="30" customFormat="false" ht="15" hidden="false" customHeight="false" outlineLevel="0" collapsed="false">
      <c r="A30" s="2" t="s">
        <v>34</v>
      </c>
      <c r="B30" s="4" t="s">
        <v>11971</v>
      </c>
      <c r="C30" s="2" t="s">
        <v>11947</v>
      </c>
    </row>
    <row r="31" customFormat="false" ht="15" hidden="false" customHeight="false" outlineLevel="0" collapsed="false">
      <c r="A31" s="2" t="s">
        <v>35</v>
      </c>
      <c r="B31" s="4" t="s">
        <v>11972</v>
      </c>
      <c r="C31" s="2" t="s">
        <v>11947</v>
      </c>
    </row>
    <row r="32" customFormat="false" ht="15" hidden="false" customHeight="false" outlineLevel="0" collapsed="false">
      <c r="A32" s="2" t="s">
        <v>36</v>
      </c>
      <c r="B32" s="4" t="s">
        <v>11973</v>
      </c>
      <c r="C32" s="2" t="s">
        <v>11947</v>
      </c>
    </row>
    <row r="33" customFormat="false" ht="15" hidden="false" customHeight="false" outlineLevel="0" collapsed="false">
      <c r="A33" s="2" t="s">
        <v>37</v>
      </c>
      <c r="B33" s="4" t="s">
        <v>11974</v>
      </c>
      <c r="C33" s="2" t="s">
        <v>11947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11975</v>
      </c>
      <c r="E1" s="6" t="s">
        <v>11976</v>
      </c>
      <c r="F1" s="6" t="s">
        <v>11977</v>
      </c>
      <c r="G1" s="6" t="s">
        <v>11978</v>
      </c>
      <c r="H1" s="6" t="s">
        <v>11979</v>
      </c>
      <c r="I1" s="6" t="s">
        <v>11980</v>
      </c>
      <c r="J1" s="6" t="s">
        <v>11981</v>
      </c>
      <c r="K1" s="6" t="s">
        <v>11982</v>
      </c>
      <c r="L1" s="6" t="s">
        <v>11983</v>
      </c>
      <c r="M1" s="6" t="s">
        <v>11984</v>
      </c>
      <c r="N1" s="6" t="s">
        <v>11985</v>
      </c>
      <c r="O1" s="6" t="s">
        <v>11986</v>
      </c>
      <c r="P1" s="6" t="s">
        <v>11987</v>
      </c>
      <c r="Q1" s="6" t="s">
        <v>11988</v>
      </c>
    </row>
    <row r="2" customFormat="false" ht="15" hidden="false" customHeight="false" outlineLevel="0" collapsed="false">
      <c r="A2" s="8" t="s">
        <v>66</v>
      </c>
      <c r="B2" s="10" t="str">
        <f aca="false">'Layout Mercado Libre'!C2</f>
        <v>Bedoyecta Tri Solución Inyectable 5 Jeringas 2 ml</v>
      </c>
      <c r="C2" s="2" t="s">
        <v>89</v>
      </c>
      <c r="D2" s="2" t="s">
        <v>11989</v>
      </c>
      <c r="E2" s="2" t="s">
        <v>11990</v>
      </c>
      <c r="F2" s="2" t="s">
        <v>11991</v>
      </c>
      <c r="G2" s="2" t="s">
        <v>11992</v>
      </c>
      <c r="H2" s="2" t="s">
        <v>11993</v>
      </c>
      <c r="I2" s="2" t="s">
        <v>11994</v>
      </c>
      <c r="J2" s="2"/>
      <c r="K2" s="2" t="n">
        <v>3099</v>
      </c>
      <c r="L2" s="2"/>
      <c r="M2" s="2" t="s">
        <v>11995</v>
      </c>
      <c r="N2" s="2" t="n">
        <f aca="false">COUNTA('Layout Mercado Libre'!AH2:AM2)</f>
        <v>3</v>
      </c>
      <c r="O2" s="2" t="s">
        <v>11996</v>
      </c>
      <c r="P2" s="2" t="n">
        <v>0</v>
      </c>
      <c r="Q2" s="2" t="s">
        <v>11997</v>
      </c>
    </row>
    <row r="3" customFormat="false" ht="15" hidden="false" customHeight="false" outlineLevel="0" collapsed="false">
      <c r="A3" s="8" t="s">
        <v>90</v>
      </c>
      <c r="B3" s="10" t="str">
        <f aca="false">'Layout Mercado Libre'!C3</f>
        <v>Fórmula Infantil Nan Optipro 2 Lata 800 g</v>
      </c>
      <c r="C3" s="2" t="s">
        <v>89</v>
      </c>
      <c r="D3" s="2" t="s">
        <v>11989</v>
      </c>
      <c r="E3" s="2" t="s">
        <v>11990</v>
      </c>
      <c r="F3" s="2" t="s">
        <v>11998</v>
      </c>
      <c r="G3" s="2"/>
      <c r="H3" s="2"/>
      <c r="I3" s="2" t="s">
        <v>11999</v>
      </c>
      <c r="J3" s="2" t="s">
        <v>12000</v>
      </c>
      <c r="K3" s="2" t="n">
        <v>1814</v>
      </c>
      <c r="L3" s="2" t="s">
        <v>12001</v>
      </c>
      <c r="M3" s="2" t="s">
        <v>12002</v>
      </c>
      <c r="N3" s="2" t="n">
        <f aca="false">COUNTA('Layout Mercado Libre'!AH3:AM3)</f>
        <v>3</v>
      </c>
      <c r="O3" s="2" t="s">
        <v>11996</v>
      </c>
      <c r="P3" s="2" t="n">
        <v>0</v>
      </c>
      <c r="Q3" s="2" t="s">
        <v>12003</v>
      </c>
    </row>
    <row r="4" customFormat="false" ht="15" hidden="false" customHeight="false" outlineLevel="0" collapsed="false">
      <c r="A4" s="8" t="s">
        <v>110</v>
      </c>
      <c r="B4" s="10" t="str">
        <f aca="false">'Layout Mercado Libre'!C4</f>
        <v>Fórmula Infantil Nan Optipro 1 Lata 800 g</v>
      </c>
      <c r="C4" s="2" t="s">
        <v>89</v>
      </c>
      <c r="D4" s="2" t="s">
        <v>11989</v>
      </c>
      <c r="E4" s="2" t="s">
        <v>11990</v>
      </c>
      <c r="F4" s="2" t="s">
        <v>11998</v>
      </c>
      <c r="G4" s="2"/>
      <c r="H4" s="2"/>
      <c r="I4" s="2" t="s">
        <v>12004</v>
      </c>
      <c r="J4" s="2" t="s">
        <v>12000</v>
      </c>
      <c r="K4" s="2" t="n">
        <v>2350</v>
      </c>
      <c r="L4" s="2" t="s">
        <v>12005</v>
      </c>
      <c r="M4" s="2" t="s">
        <v>12006</v>
      </c>
      <c r="N4" s="2" t="n">
        <f aca="false">COUNTA('Layout Mercado Libre'!AH4:AM4)</f>
        <v>1</v>
      </c>
      <c r="O4" s="2" t="s">
        <v>11996</v>
      </c>
      <c r="P4" s="2" t="n">
        <v>0</v>
      </c>
      <c r="Q4" s="2" t="s">
        <v>12007</v>
      </c>
    </row>
    <row r="5" customFormat="false" ht="15" hidden="false" customHeight="false" outlineLevel="0" collapsed="false">
      <c r="A5" s="8" t="s">
        <v>119</v>
      </c>
      <c r="B5" s="10" t="str">
        <f aca="false">'Layout Mercado Libre'!C5</f>
        <v>Aspirina Protect 100 mg 28 Tabletas</v>
      </c>
      <c r="C5" s="2" t="s">
        <v>89</v>
      </c>
      <c r="D5" s="2" t="s">
        <v>11989</v>
      </c>
      <c r="E5" s="2" t="s">
        <v>11990</v>
      </c>
      <c r="F5" s="2" t="s">
        <v>11991</v>
      </c>
      <c r="G5" s="2" t="s">
        <v>12008</v>
      </c>
      <c r="H5" s="2" t="s">
        <v>12009</v>
      </c>
      <c r="I5" s="2" t="s">
        <v>12010</v>
      </c>
      <c r="J5" s="2"/>
      <c r="K5" s="2" t="n">
        <v>12409</v>
      </c>
      <c r="L5" s="2"/>
      <c r="M5" s="2" t="s">
        <v>12011</v>
      </c>
      <c r="N5" s="2" t="n">
        <f aca="false">COUNTA('Layout Mercado Libre'!AH5:AM5)</f>
        <v>3</v>
      </c>
      <c r="O5" s="2" t="s">
        <v>11996</v>
      </c>
      <c r="P5" s="2" t="n">
        <v>0</v>
      </c>
      <c r="Q5" s="2" t="s">
        <v>12012</v>
      </c>
    </row>
    <row r="6" customFormat="false" ht="15" hidden="false" customHeight="false" outlineLevel="0" collapsed="false">
      <c r="A6" s="8" t="s">
        <v>139</v>
      </c>
      <c r="B6" s="10" t="str">
        <f aca="false">'Layout Mercado Libre'!C6</f>
        <v>Jardianz DPP 25 mg/5 mg 30 Tabletas</v>
      </c>
      <c r="C6" s="2" t="s">
        <v>89</v>
      </c>
      <c r="D6" s="2" t="s">
        <v>11989</v>
      </c>
      <c r="E6" s="2" t="s">
        <v>11990</v>
      </c>
      <c r="F6" s="2" t="s">
        <v>11991</v>
      </c>
      <c r="G6" s="2" t="s">
        <v>12013</v>
      </c>
      <c r="H6" s="2" t="s">
        <v>12014</v>
      </c>
      <c r="I6" s="2" t="s">
        <v>12015</v>
      </c>
      <c r="J6" s="2"/>
      <c r="K6" s="2" t="n">
        <v>10</v>
      </c>
      <c r="L6" s="2"/>
      <c r="M6" s="2" t="s">
        <v>12016</v>
      </c>
      <c r="N6" s="2" t="n">
        <f aca="false">COUNTA('Layout Mercado Libre'!AH6:AM6)</f>
        <v>3</v>
      </c>
      <c r="O6" s="2" t="s">
        <v>11996</v>
      </c>
      <c r="P6" s="2" t="n">
        <v>0</v>
      </c>
      <c r="Q6" s="2" t="s">
        <v>12017</v>
      </c>
    </row>
    <row r="7" customFormat="false" ht="15" hidden="false" customHeight="false" outlineLevel="0" collapsed="false">
      <c r="A7" s="8" t="s">
        <v>157</v>
      </c>
      <c r="B7" s="10" t="str">
        <f aca="false">'Layout Mercado Libre'!C7</f>
        <v>Pañales Huggies Supreme Unisex Etapa 5 36 Piezas</v>
      </c>
      <c r="C7" s="2" t="s">
        <v>89</v>
      </c>
      <c r="D7" s="2" t="s">
        <v>11989</v>
      </c>
      <c r="E7" s="2" t="s">
        <v>11990</v>
      </c>
      <c r="F7" s="2" t="s">
        <v>11998</v>
      </c>
      <c r="G7" s="2"/>
      <c r="H7" s="2"/>
      <c r="I7" s="2"/>
      <c r="J7" s="2"/>
      <c r="K7" s="2" t="n">
        <v>281</v>
      </c>
      <c r="L7" s="2" t="s">
        <v>12018</v>
      </c>
      <c r="M7" s="2" t="s">
        <v>12019</v>
      </c>
      <c r="N7" s="2" t="n">
        <f aca="false">COUNTA('Layout Mercado Libre'!AH7:AM7)</f>
        <v>2</v>
      </c>
      <c r="O7" s="2" t="s">
        <v>11996</v>
      </c>
      <c r="P7" s="2" t="n">
        <v>1</v>
      </c>
      <c r="Q7" s="2" t="s">
        <v>12020</v>
      </c>
    </row>
    <row r="8" customFormat="false" ht="15" hidden="false" customHeight="false" outlineLevel="0" collapsed="false">
      <c r="A8" s="8" t="s">
        <v>174</v>
      </c>
      <c r="B8" s="10" t="str">
        <f aca="false">'Layout Mercado Libre'!C8</f>
        <v>Pañales Huggies Supreme Unisex Etapa 6 36 Piezas</v>
      </c>
      <c r="C8" s="2" t="s">
        <v>89</v>
      </c>
      <c r="D8" s="2" t="s">
        <v>11989</v>
      </c>
      <c r="E8" s="2" t="s">
        <v>11990</v>
      </c>
      <c r="F8" s="2" t="s">
        <v>11998</v>
      </c>
      <c r="G8" s="2"/>
      <c r="H8" s="2"/>
      <c r="I8" s="2"/>
      <c r="J8" s="2"/>
      <c r="K8" s="2" t="n">
        <v>510</v>
      </c>
      <c r="L8" s="2" t="s">
        <v>12018</v>
      </c>
      <c r="M8" s="2" t="s">
        <v>12021</v>
      </c>
      <c r="N8" s="2" t="n">
        <f aca="false">COUNTA('Layout Mercado Libre'!AH8:AM8)</f>
        <v>2</v>
      </c>
      <c r="O8" s="2" t="s">
        <v>11996</v>
      </c>
      <c r="P8" s="2" t="n">
        <v>1</v>
      </c>
      <c r="Q8" s="2" t="s">
        <v>12020</v>
      </c>
    </row>
    <row r="9" customFormat="false" ht="15" hidden="false" customHeight="false" outlineLevel="0" collapsed="false">
      <c r="A9" s="8" t="s">
        <v>183</v>
      </c>
      <c r="B9" s="10" t="str">
        <f aca="false">'Layout Mercado Libre'!C9</f>
        <v>Fórmula Infantil Nan Optipro 1 Lata 400 g</v>
      </c>
      <c r="C9" s="2" t="s">
        <v>89</v>
      </c>
      <c r="D9" s="2" t="s">
        <v>11989</v>
      </c>
      <c r="E9" s="2" t="s">
        <v>11990</v>
      </c>
      <c r="F9" s="2" t="s">
        <v>11998</v>
      </c>
      <c r="G9" s="2"/>
      <c r="H9" s="2"/>
      <c r="I9" s="2" t="s">
        <v>12022</v>
      </c>
      <c r="J9" s="2" t="s">
        <v>12000</v>
      </c>
      <c r="K9" s="2" t="n">
        <v>2092</v>
      </c>
      <c r="L9" s="2" t="s">
        <v>12005</v>
      </c>
      <c r="M9" s="2" t="s">
        <v>12023</v>
      </c>
      <c r="N9" s="2" t="n">
        <f aca="false">COUNTA('Layout Mercado Libre'!AH9:AM9)</f>
        <v>3</v>
      </c>
      <c r="O9" s="2" t="s">
        <v>12024</v>
      </c>
      <c r="P9" s="2" t="n">
        <v>0</v>
      </c>
      <c r="Q9" s="2" t="s">
        <v>12025</v>
      </c>
    </row>
    <row r="10" customFormat="false" ht="15" hidden="false" customHeight="false" outlineLevel="0" collapsed="false">
      <c r="A10" s="8" t="s">
        <v>191</v>
      </c>
      <c r="B10" s="10" t="str">
        <f aca="false">'Layout Mercado Libre'!C10</f>
        <v>Tiras Reactivas Accu-Chek Active 50 Piezas</v>
      </c>
      <c r="C10" s="2" t="s">
        <v>89</v>
      </c>
      <c r="D10" s="2" t="s">
        <v>11989</v>
      </c>
      <c r="E10" s="2" t="s">
        <v>11990</v>
      </c>
      <c r="F10" s="2" t="s">
        <v>11998</v>
      </c>
      <c r="G10" s="2"/>
      <c r="H10" s="2"/>
      <c r="I10" s="2" t="s">
        <v>12026</v>
      </c>
      <c r="J10" s="2"/>
      <c r="K10" s="2" t="n">
        <v>57</v>
      </c>
      <c r="L10" s="2" t="s">
        <v>12027</v>
      </c>
      <c r="M10" s="2" t="s">
        <v>12028</v>
      </c>
      <c r="N10" s="2" t="n">
        <f aca="false">COUNTA('Layout Mercado Libre'!AH10:AM10)</f>
        <v>2</v>
      </c>
      <c r="O10" s="2" t="s">
        <v>12029</v>
      </c>
      <c r="P10" s="2" t="n">
        <v>1</v>
      </c>
      <c r="Q10" s="2" t="s">
        <v>12030</v>
      </c>
    </row>
    <row r="11" customFormat="false" ht="15" hidden="false" customHeight="false" outlineLevel="0" collapsed="false">
      <c r="A11" s="8" t="s">
        <v>208</v>
      </c>
      <c r="B11" s="10" t="str">
        <f aca="false">'Layout Mercado Libre'!C11</f>
        <v>Vessel Due F 250 LRU 50 Cápsulas</v>
      </c>
      <c r="C11" s="2" t="s">
        <v>89</v>
      </c>
      <c r="D11" s="2" t="s">
        <v>11989</v>
      </c>
      <c r="E11" s="2" t="s">
        <v>11990</v>
      </c>
      <c r="F11" s="2" t="s">
        <v>11991</v>
      </c>
      <c r="G11" s="2" t="s">
        <v>12008</v>
      </c>
      <c r="H11" s="2" t="s">
        <v>12009</v>
      </c>
      <c r="I11" s="2" t="s">
        <v>12031</v>
      </c>
      <c r="J11" s="2"/>
      <c r="K11" s="2" t="n">
        <v>529</v>
      </c>
      <c r="L11" s="2"/>
      <c r="M11" s="2" t="s">
        <v>12032</v>
      </c>
      <c r="N11" s="2" t="n">
        <f aca="false">COUNTA('Layout Mercado Libre'!AH11:AM11)</f>
        <v>2</v>
      </c>
      <c r="O11" s="2" t="s">
        <v>11996</v>
      </c>
      <c r="P11" s="2" t="n">
        <v>0</v>
      </c>
      <c r="Q11" s="2" t="s">
        <v>12033</v>
      </c>
    </row>
    <row r="12" customFormat="false" ht="15" hidden="false" customHeight="false" outlineLevel="0" collapsed="false">
      <c r="A12" s="8" t="s">
        <v>223</v>
      </c>
      <c r="B12" s="10" t="str">
        <f aca="false">'Layout Mercado Libre'!C12</f>
        <v>Pañales KleenBebé Suavelastic Etapa 5 Jumbo 40 Piezas</v>
      </c>
      <c r="C12" s="2" t="s">
        <v>89</v>
      </c>
      <c r="D12" s="2" t="s">
        <v>11989</v>
      </c>
      <c r="E12" s="2" t="s">
        <v>11990</v>
      </c>
      <c r="F12" s="2" t="s">
        <v>11998</v>
      </c>
      <c r="G12" s="2"/>
      <c r="H12" s="2"/>
      <c r="I12" s="2" t="s">
        <v>12034</v>
      </c>
      <c r="J12" s="2"/>
      <c r="K12" s="2" t="n">
        <v>417</v>
      </c>
      <c r="L12" s="2" t="s">
        <v>12035</v>
      </c>
      <c r="M12" s="2" t="s">
        <v>12036</v>
      </c>
      <c r="N12" s="2" t="n">
        <f aca="false">COUNTA('Layout Mercado Libre'!AH12:AM12)</f>
        <v>2</v>
      </c>
      <c r="O12" s="2" t="s">
        <v>11996</v>
      </c>
      <c r="P12" s="2" t="n">
        <v>0</v>
      </c>
      <c r="Q12" s="2" t="s">
        <v>12037</v>
      </c>
    </row>
    <row r="13" customFormat="false" ht="15" hidden="false" customHeight="false" outlineLevel="0" collapsed="false">
      <c r="A13" s="8" t="s">
        <v>235</v>
      </c>
      <c r="B13" s="10" t="str">
        <f aca="false">'Layout Mercado Libre'!C13</f>
        <v>Motrin Infantil Ibuprofeno 20 mg/ml Suspensión 120 ml</v>
      </c>
      <c r="C13" s="2" t="s">
        <v>89</v>
      </c>
      <c r="D13" s="2" t="s">
        <v>11989</v>
      </c>
      <c r="E13" s="2" t="s">
        <v>11990</v>
      </c>
      <c r="F13" s="2" t="s">
        <v>12038</v>
      </c>
      <c r="G13" s="2"/>
      <c r="H13" s="2"/>
      <c r="I13" s="2" t="s">
        <v>12039</v>
      </c>
      <c r="J13" s="2"/>
      <c r="K13" s="2" t="n">
        <v>637</v>
      </c>
      <c r="L13" s="2" t="s">
        <v>12040</v>
      </c>
      <c r="M13" s="2" t="s">
        <v>12041</v>
      </c>
      <c r="N13" s="2" t="n">
        <f aca="false">COUNTA('Layout Mercado Libre'!AH13:AM13)</f>
        <v>4</v>
      </c>
      <c r="O13" s="2" t="s">
        <v>12029</v>
      </c>
      <c r="P13" s="2" t="n">
        <v>0</v>
      </c>
      <c r="Q13" s="2" t="s">
        <v>12042</v>
      </c>
    </row>
    <row r="14" customFormat="false" ht="15" hidden="false" customHeight="false" outlineLevel="0" collapsed="false">
      <c r="A14" s="8" t="s">
        <v>258</v>
      </c>
      <c r="B14" s="10" t="str">
        <f aca="false">'Layout Mercado Libre'!C14</f>
        <v>Pañales KleenBebé Suavelastic Etapa 7 XXJumbo 40 Piezas</v>
      </c>
      <c r="C14" s="2" t="s">
        <v>89</v>
      </c>
      <c r="D14" s="2" t="s">
        <v>11989</v>
      </c>
      <c r="E14" s="2" t="s">
        <v>11990</v>
      </c>
      <c r="F14" s="2" t="s">
        <v>11998</v>
      </c>
      <c r="G14" s="2"/>
      <c r="H14" s="2"/>
      <c r="I14" s="2" t="s">
        <v>12043</v>
      </c>
      <c r="J14" s="2"/>
      <c r="K14" s="2" t="n">
        <v>263</v>
      </c>
      <c r="L14" s="2" t="s">
        <v>12035</v>
      </c>
      <c r="M14" s="2" t="s">
        <v>12044</v>
      </c>
      <c r="N14" s="2" t="n">
        <f aca="false">COUNTA('Layout Mercado Libre'!AH14:AM14)</f>
        <v>2</v>
      </c>
      <c r="O14" s="2" t="s">
        <v>11996</v>
      </c>
      <c r="P14" s="2" t="n">
        <v>0</v>
      </c>
      <c r="Q14" s="2" t="s">
        <v>12045</v>
      </c>
    </row>
    <row r="15" customFormat="false" ht="15" hidden="false" customHeight="false" outlineLevel="0" collapsed="false">
      <c r="A15" s="8" t="s">
        <v>269</v>
      </c>
      <c r="B15" s="10" t="str">
        <f aca="false">'Layout Mercado Libre'!C15</f>
        <v>Pañales Huggies Supreme Unisex Etapa 4 36 Piezas</v>
      </c>
      <c r="C15" s="2" t="s">
        <v>89</v>
      </c>
      <c r="D15" s="2" t="s">
        <v>11989</v>
      </c>
      <c r="E15" s="2" t="s">
        <v>11990</v>
      </c>
      <c r="F15" s="2" t="s">
        <v>11998</v>
      </c>
      <c r="G15" s="2"/>
      <c r="H15" s="2"/>
      <c r="I15" s="2"/>
      <c r="J15" s="2"/>
      <c r="K15" s="2" t="n">
        <v>680</v>
      </c>
      <c r="L15" s="2" t="s">
        <v>12018</v>
      </c>
      <c r="M15" s="2" t="s">
        <v>12046</v>
      </c>
      <c r="N15" s="2" t="n">
        <f aca="false">COUNTA('Layout Mercado Libre'!AH15:AM15)</f>
        <v>2</v>
      </c>
      <c r="O15" s="2" t="s">
        <v>11996</v>
      </c>
      <c r="P15" s="2" t="n">
        <v>1</v>
      </c>
      <c r="Q15" s="2" t="s">
        <v>12020</v>
      </c>
    </row>
    <row r="16" customFormat="false" ht="15" hidden="false" customHeight="false" outlineLevel="0" collapsed="false">
      <c r="A16" s="8" t="s">
        <v>278</v>
      </c>
      <c r="B16" s="10" t="str">
        <f aca="false">'Layout Mercado Libre'!C16</f>
        <v>Pañales KleenBebé Suavelastic Etapa 4 Grande 44 Piezas</v>
      </c>
      <c r="C16" s="2" t="s">
        <v>89</v>
      </c>
      <c r="D16" s="2" t="s">
        <v>11989</v>
      </c>
      <c r="E16" s="2" t="s">
        <v>11990</v>
      </c>
      <c r="F16" s="2" t="s">
        <v>11998</v>
      </c>
      <c r="G16" s="2"/>
      <c r="H16" s="2"/>
      <c r="I16" s="2" t="s">
        <v>12047</v>
      </c>
      <c r="J16" s="2"/>
      <c r="K16" s="2" t="n">
        <v>604</v>
      </c>
      <c r="L16" s="2" t="s">
        <v>12035</v>
      </c>
      <c r="M16" s="2" t="s">
        <v>12048</v>
      </c>
      <c r="N16" s="2" t="n">
        <f aca="false">COUNTA('Layout Mercado Libre'!AH16:AM16)</f>
        <v>2</v>
      </c>
      <c r="O16" s="2" t="s">
        <v>11996</v>
      </c>
      <c r="P16" s="2" t="n">
        <v>0</v>
      </c>
      <c r="Q16" s="2" t="s">
        <v>12049</v>
      </c>
    </row>
    <row r="17" customFormat="false" ht="15" hidden="false" customHeight="false" outlineLevel="0" collapsed="false">
      <c r="A17" s="8" t="s">
        <v>288</v>
      </c>
      <c r="B17" s="10" t="str">
        <f aca="false">'Layout Mercado Libre'!C17</f>
        <v>Pañales KleenBebé Suavelastic Etapa 6 Extra Jumbo 40 Piezas</v>
      </c>
      <c r="C17" s="2" t="s">
        <v>89</v>
      </c>
      <c r="D17" s="2" t="s">
        <v>11989</v>
      </c>
      <c r="E17" s="2" t="s">
        <v>11990</v>
      </c>
      <c r="F17" s="2" t="s">
        <v>11998</v>
      </c>
      <c r="G17" s="2"/>
      <c r="H17" s="2"/>
      <c r="I17" s="2"/>
      <c r="J17" s="2"/>
      <c r="K17" s="2" t="n">
        <v>610</v>
      </c>
      <c r="L17" s="2" t="s">
        <v>12035</v>
      </c>
      <c r="M17" s="2" t="s">
        <v>12050</v>
      </c>
      <c r="N17" s="2" t="n">
        <f aca="false">COUNTA('Layout Mercado Libre'!AH17:AM17)</f>
        <v>2</v>
      </c>
      <c r="O17" s="2" t="s">
        <v>11996</v>
      </c>
      <c r="P17" s="2" t="n">
        <v>0</v>
      </c>
      <c r="Q17" s="2" t="s">
        <v>12051</v>
      </c>
    </row>
    <row r="18" customFormat="false" ht="15" hidden="false" customHeight="false" outlineLevel="0" collapsed="false">
      <c r="A18" s="8" t="s">
        <v>298</v>
      </c>
      <c r="B18" s="10" t="str">
        <f aca="false">'Layout Mercado Libre'!C18</f>
        <v>Bedoyecta Complejo B Ácido Fólico Vitamina C 30 Cápsulas</v>
      </c>
      <c r="C18" s="2" t="s">
        <v>89</v>
      </c>
      <c r="D18" s="2" t="s">
        <v>11989</v>
      </c>
      <c r="E18" s="2" t="s">
        <v>11990</v>
      </c>
      <c r="F18" s="2" t="s">
        <v>12038</v>
      </c>
      <c r="G18" s="2"/>
      <c r="H18" s="2"/>
      <c r="I18" s="2" t="s">
        <v>12052</v>
      </c>
      <c r="J18" s="2"/>
      <c r="K18" s="2" t="n">
        <v>2942</v>
      </c>
      <c r="L18" s="2" t="s">
        <v>12053</v>
      </c>
      <c r="M18" s="2" t="s">
        <v>12054</v>
      </c>
      <c r="N18" s="2" t="n">
        <f aca="false">COUNTA('Layout Mercado Libre'!AH18:AM18)</f>
        <v>3</v>
      </c>
      <c r="O18" s="2" t="s">
        <v>11996</v>
      </c>
      <c r="P18" s="2" t="n">
        <v>0</v>
      </c>
      <c r="Q18" s="2" t="s">
        <v>12055</v>
      </c>
    </row>
    <row r="19" customFormat="false" ht="15" hidden="false" customHeight="false" outlineLevel="0" collapsed="false">
      <c r="A19" s="8" t="s">
        <v>311</v>
      </c>
      <c r="B19" s="10" t="str">
        <f aca="false">'Layout Mercado Libre'!C19</f>
        <v>Ribotripsin 18 mg 30 Tabletas</v>
      </c>
      <c r="C19" s="2" t="s">
        <v>89</v>
      </c>
      <c r="D19" s="2" t="s">
        <v>11989</v>
      </c>
      <c r="E19" s="2" t="s">
        <v>11990</v>
      </c>
      <c r="F19" s="2" t="s">
        <v>12056</v>
      </c>
      <c r="G19" s="2"/>
      <c r="H19" s="2"/>
      <c r="I19" s="2" t="s">
        <v>12057</v>
      </c>
      <c r="J19" s="2"/>
      <c r="K19" s="2" t="n">
        <v>1094</v>
      </c>
      <c r="L19" s="2"/>
      <c r="M19" s="2" t="s">
        <v>12058</v>
      </c>
      <c r="N19" s="2" t="n">
        <f aca="false">COUNTA('Layout Mercado Libre'!AH19:AM19)</f>
        <v>1</v>
      </c>
      <c r="O19" s="2" t="s">
        <v>11996</v>
      </c>
      <c r="P19" s="2" t="n">
        <v>0</v>
      </c>
      <c r="Q19" s="2" t="s">
        <v>12059</v>
      </c>
    </row>
    <row r="20" customFormat="false" ht="15" hidden="false" customHeight="false" outlineLevel="0" collapsed="false">
      <c r="A20" s="8" t="s">
        <v>325</v>
      </c>
      <c r="B20" s="10" t="str">
        <f aca="false">'Layout Mercado Libre'!C20</f>
        <v>Vick VapoRub Ungüento Tópico 50 g</v>
      </c>
      <c r="C20" s="2" t="s">
        <v>89</v>
      </c>
      <c r="D20" s="2" t="s">
        <v>11989</v>
      </c>
      <c r="E20" s="2" t="s">
        <v>11990</v>
      </c>
      <c r="F20" s="2" t="s">
        <v>12038</v>
      </c>
      <c r="G20" s="2"/>
      <c r="H20" s="2"/>
      <c r="I20" s="2" t="s">
        <v>12060</v>
      </c>
      <c r="J20" s="2"/>
      <c r="K20" s="2" t="n">
        <v>241</v>
      </c>
      <c r="L20" s="2"/>
      <c r="M20" s="2" t="s">
        <v>12061</v>
      </c>
      <c r="N20" s="2" t="n">
        <f aca="false">COUNTA('Layout Mercado Libre'!AH20:AM20)</f>
        <v>1</v>
      </c>
      <c r="O20" s="2" t="s">
        <v>11996</v>
      </c>
      <c r="P20" s="2" t="n">
        <v>0</v>
      </c>
      <c r="Q20" s="2" t="s">
        <v>12062</v>
      </c>
    </row>
    <row r="21" customFormat="false" ht="15" hidden="false" customHeight="false" outlineLevel="0" collapsed="false">
      <c r="A21" s="8" t="s">
        <v>343</v>
      </c>
      <c r="B21" s="10" t="str">
        <f aca="false">'Layout Mercado Libre'!C21</f>
        <v>Dolo-Neurobión DC Solución Inyectable 3 Jeringas 3 ml</v>
      </c>
      <c r="C21" s="2" t="s">
        <v>89</v>
      </c>
      <c r="D21" s="2" t="s">
        <v>11989</v>
      </c>
      <c r="E21" s="2" t="s">
        <v>11990</v>
      </c>
      <c r="F21" s="2" t="s">
        <v>11991</v>
      </c>
      <c r="G21" s="2" t="s">
        <v>12063</v>
      </c>
      <c r="H21" s="2" t="s">
        <v>12064</v>
      </c>
      <c r="I21" s="2" t="s">
        <v>12065</v>
      </c>
      <c r="J21" s="2"/>
      <c r="K21" s="2" t="n">
        <v>1012</v>
      </c>
      <c r="L21" s="2"/>
      <c r="M21" s="2" t="s">
        <v>12066</v>
      </c>
      <c r="N21" s="2" t="n">
        <f aca="false">COUNTA('Layout Mercado Libre'!AH21:AM21)</f>
        <v>2</v>
      </c>
      <c r="O21" s="2" t="s">
        <v>11996</v>
      </c>
      <c r="P21" s="2" t="n">
        <v>0</v>
      </c>
      <c r="Q21" s="2" t="s">
        <v>12067</v>
      </c>
    </row>
    <row r="22" customFormat="false" ht="15" hidden="false" customHeight="false" outlineLevel="0" collapsed="false">
      <c r="A22" s="8" t="s">
        <v>360</v>
      </c>
      <c r="B22" s="10" t="str">
        <f aca="false">'Layout Mercado Libre'!C22</f>
        <v>Pañales Huggies Supreme Unisex Etapa 7 36 Piezas</v>
      </c>
      <c r="C22" s="2" t="s">
        <v>89</v>
      </c>
      <c r="D22" s="2" t="s">
        <v>12068</v>
      </c>
      <c r="E22" s="2" t="s">
        <v>12069</v>
      </c>
      <c r="F22" s="2" t="s">
        <v>11998</v>
      </c>
      <c r="G22" s="2"/>
      <c r="H22" s="2"/>
      <c r="I22" s="2" t="s">
        <v>12070</v>
      </c>
      <c r="J22" s="2"/>
      <c r="K22" s="2" t="n">
        <v>101</v>
      </c>
      <c r="L22" s="2" t="s">
        <v>12018</v>
      </c>
      <c r="M22" s="2" t="s">
        <v>12071</v>
      </c>
      <c r="N22" s="2" t="n">
        <f aca="false">COUNTA('Layout Mercado Libre'!AH22:AM22)</f>
        <v>3</v>
      </c>
      <c r="O22" s="2" t="s">
        <v>11996</v>
      </c>
      <c r="P22" s="2" t="n">
        <v>0</v>
      </c>
      <c r="Q22" s="2" t="s">
        <v>12072</v>
      </c>
    </row>
    <row r="23" customFormat="false" ht="15" hidden="false" customHeight="false" outlineLevel="0" collapsed="false">
      <c r="A23" s="8" t="s">
        <v>368</v>
      </c>
      <c r="B23" s="10" t="str">
        <f aca="false">'Layout Mercado Libre'!C23</f>
        <v>Semplex B.N.P. Complejo B Solución Inyectable 10 ml</v>
      </c>
      <c r="C23" s="2" t="s">
        <v>89</v>
      </c>
      <c r="D23" s="2" t="s">
        <v>12068</v>
      </c>
      <c r="E23" s="2" t="s">
        <v>11990</v>
      </c>
      <c r="F23" s="2" t="s">
        <v>12056</v>
      </c>
      <c r="G23" s="2"/>
      <c r="H23" s="2"/>
      <c r="I23" s="2" t="s">
        <v>12073</v>
      </c>
      <c r="J23" s="2"/>
      <c r="K23" s="2" t="n">
        <v>5685</v>
      </c>
      <c r="L23" s="2"/>
      <c r="M23" s="2" t="s">
        <v>12074</v>
      </c>
      <c r="N23" s="2" t="n">
        <f aca="false">COUNTA('Layout Mercado Libre'!AH23:AM23)</f>
        <v>0</v>
      </c>
      <c r="O23" s="2"/>
      <c r="P23" s="2" t="n">
        <v>0</v>
      </c>
      <c r="Q23" s="2" t="s">
        <v>12075</v>
      </c>
    </row>
    <row r="24" customFormat="false" ht="15" hidden="false" customHeight="false" outlineLevel="0" collapsed="false">
      <c r="A24" s="8" t="s">
        <v>380</v>
      </c>
      <c r="B24" s="10" t="str">
        <f aca="false">'Layout Mercado Libre'!C24</f>
        <v>Pañales Huggies UltraConfort Niño Etapa 6 40 Piezas</v>
      </c>
      <c r="C24" s="2" t="s">
        <v>89</v>
      </c>
      <c r="D24" s="2" t="s">
        <v>11989</v>
      </c>
      <c r="E24" s="2" t="s">
        <v>11990</v>
      </c>
      <c r="F24" s="2" t="s">
        <v>11998</v>
      </c>
      <c r="G24" s="2"/>
      <c r="H24" s="2"/>
      <c r="I24" s="2" t="s">
        <v>12076</v>
      </c>
      <c r="J24" s="2"/>
      <c r="K24" s="2" t="n">
        <v>292</v>
      </c>
      <c r="L24" s="2" t="s">
        <v>12077</v>
      </c>
      <c r="M24" s="2" t="s">
        <v>12078</v>
      </c>
      <c r="N24" s="2" t="n">
        <f aca="false">COUNTA('Layout Mercado Libre'!AH24:AM24)</f>
        <v>2</v>
      </c>
      <c r="O24" s="2" t="s">
        <v>11996</v>
      </c>
      <c r="P24" s="2" t="n">
        <v>0</v>
      </c>
      <c r="Q24" s="2" t="s">
        <v>12079</v>
      </c>
    </row>
    <row r="25" customFormat="false" ht="15" hidden="false" customHeight="false" outlineLevel="0" collapsed="false">
      <c r="A25" s="8" t="s">
        <v>390</v>
      </c>
      <c r="B25" s="10" t="str">
        <f aca="false">'Layout Mercado Libre'!C25</f>
        <v>Núcleo C.M.P. Forte 5 mg/3 mg 30 Cápsulas</v>
      </c>
      <c r="C25" s="2" t="s">
        <v>89</v>
      </c>
      <c r="D25" s="2" t="s">
        <v>11989</v>
      </c>
      <c r="E25" s="2" t="s">
        <v>11990</v>
      </c>
      <c r="F25" s="2" t="s">
        <v>11991</v>
      </c>
      <c r="G25" s="2" t="s">
        <v>11992</v>
      </c>
      <c r="H25" s="2" t="s">
        <v>11993</v>
      </c>
      <c r="I25" s="2" t="s">
        <v>12080</v>
      </c>
      <c r="J25" s="2"/>
      <c r="K25" s="2" t="n">
        <v>945</v>
      </c>
      <c r="L25" s="2"/>
      <c r="M25" s="2" t="s">
        <v>12081</v>
      </c>
      <c r="N25" s="2" t="n">
        <f aca="false">COUNTA('Layout Mercado Libre'!AH25:AM25)</f>
        <v>3</v>
      </c>
      <c r="O25" s="2" t="s">
        <v>11996</v>
      </c>
      <c r="P25" s="2" t="n">
        <v>0</v>
      </c>
      <c r="Q25" s="2" t="s">
        <v>12082</v>
      </c>
    </row>
    <row r="26" customFormat="false" ht="15" hidden="false" customHeight="false" outlineLevel="0" collapsed="false">
      <c r="A26" s="8" t="s">
        <v>404</v>
      </c>
      <c r="B26" s="10" t="str">
        <f aca="false">'Layout Mercado Libre'!C26</f>
        <v>Fórmula Infantil Nan Optipro 2 Lata 400 g</v>
      </c>
      <c r="C26" s="2" t="s">
        <v>89</v>
      </c>
      <c r="D26" s="2" t="s">
        <v>11989</v>
      </c>
      <c r="E26" s="2" t="s">
        <v>11990</v>
      </c>
      <c r="F26" s="2" t="s">
        <v>11998</v>
      </c>
      <c r="G26" s="2"/>
      <c r="H26" s="2"/>
      <c r="I26" s="2" t="s">
        <v>12083</v>
      </c>
      <c r="J26" s="2" t="s">
        <v>12000</v>
      </c>
      <c r="K26" s="2" t="n">
        <v>1641</v>
      </c>
      <c r="L26" s="2" t="s">
        <v>12001</v>
      </c>
      <c r="M26" s="2" t="s">
        <v>12084</v>
      </c>
      <c r="N26" s="2" t="n">
        <f aca="false">COUNTA('Layout Mercado Libre'!AH26:AM26)</f>
        <v>3</v>
      </c>
      <c r="O26" s="2" t="s">
        <v>12024</v>
      </c>
      <c r="P26" s="2" t="n">
        <v>0</v>
      </c>
      <c r="Q26" s="2"/>
    </row>
    <row r="27" customFormat="false" ht="15" hidden="false" customHeight="false" outlineLevel="0" collapsed="false">
      <c r="A27" s="8" t="s">
        <v>413</v>
      </c>
      <c r="B27" s="10" t="str">
        <f aca="false">'Layout Mercado Libre'!C27</f>
        <v>Dolo-Neurobión Diclofenaco 50 mg Vitaminas B 20 Tabletas</v>
      </c>
      <c r="C27" s="2" t="s">
        <v>89</v>
      </c>
      <c r="D27" s="2" t="s">
        <v>11989</v>
      </c>
      <c r="E27" s="2" t="s">
        <v>11990</v>
      </c>
      <c r="F27" s="2" t="s">
        <v>12056</v>
      </c>
      <c r="G27" s="2"/>
      <c r="H27" s="2"/>
      <c r="I27" s="2" t="s">
        <v>12085</v>
      </c>
      <c r="J27" s="2"/>
      <c r="K27" s="2" t="n">
        <v>879</v>
      </c>
      <c r="L27" s="2"/>
      <c r="M27" s="2" t="s">
        <v>12086</v>
      </c>
      <c r="N27" s="2" t="n">
        <f aca="false">COUNTA('Layout Mercado Libre'!AH27:AM27)</f>
        <v>4</v>
      </c>
      <c r="O27" s="2" t="s">
        <v>11996</v>
      </c>
      <c r="P27" s="2" t="n">
        <v>0</v>
      </c>
      <c r="Q27" s="2" t="s">
        <v>12087</v>
      </c>
    </row>
    <row r="28" customFormat="false" ht="15" hidden="false" customHeight="false" outlineLevel="0" collapsed="false">
      <c r="A28" s="8" t="s">
        <v>426</v>
      </c>
      <c r="B28" s="10" t="str">
        <f aca="false">'Layout Mercado Libre'!C28</f>
        <v>Pañales KleenBebé Suavelastic Etapa 2 Chico 40 Piezas</v>
      </c>
      <c r="C28" s="2" t="s">
        <v>89</v>
      </c>
      <c r="D28" s="2" t="s">
        <v>12068</v>
      </c>
      <c r="E28" s="2" t="s">
        <v>12069</v>
      </c>
      <c r="F28" s="2" t="s">
        <v>11998</v>
      </c>
      <c r="G28" s="2"/>
      <c r="H28" s="2"/>
      <c r="I28" s="2" t="s">
        <v>12088</v>
      </c>
      <c r="J28" s="2"/>
      <c r="K28" s="2" t="n">
        <v>390</v>
      </c>
      <c r="L28" s="2" t="s">
        <v>12035</v>
      </c>
      <c r="M28" s="2" t="s">
        <v>12089</v>
      </c>
      <c r="N28" s="2" t="n">
        <f aca="false">COUNTA('Layout Mercado Libre'!AH28:AM28)</f>
        <v>2</v>
      </c>
      <c r="O28" s="2" t="s">
        <v>11996</v>
      </c>
      <c r="P28" s="2" t="n">
        <v>0</v>
      </c>
      <c r="Q28" s="2" t="s">
        <v>12049</v>
      </c>
    </row>
    <row r="29" customFormat="false" ht="15" hidden="false" customHeight="false" outlineLevel="0" collapsed="false">
      <c r="A29" s="8" t="s">
        <v>435</v>
      </c>
      <c r="B29" s="10" t="str">
        <f aca="false">'Layout Mercado Libre'!C29</f>
        <v>Pañales KleenBebé Suavelastic Etapa 3 Mediano 44 Piezas</v>
      </c>
      <c r="C29" s="2" t="s">
        <v>89</v>
      </c>
      <c r="D29" s="2" t="s">
        <v>12068</v>
      </c>
      <c r="E29" s="2" t="s">
        <v>12069</v>
      </c>
      <c r="F29" s="2" t="s">
        <v>11998</v>
      </c>
      <c r="G29" s="2"/>
      <c r="H29" s="2"/>
      <c r="I29" s="2" t="s">
        <v>12090</v>
      </c>
      <c r="J29" s="2"/>
      <c r="K29" s="2" t="n">
        <v>432</v>
      </c>
      <c r="L29" s="2" t="s">
        <v>12035</v>
      </c>
      <c r="M29" s="2" t="s">
        <v>12091</v>
      </c>
      <c r="N29" s="2" t="n">
        <f aca="false">COUNTA('Layout Mercado Libre'!AH29:AM29)</f>
        <v>3</v>
      </c>
      <c r="O29" s="2" t="s">
        <v>11996</v>
      </c>
      <c r="P29" s="2" t="n">
        <v>0</v>
      </c>
      <c r="Q29" s="2" t="s">
        <v>12092</v>
      </c>
    </row>
    <row r="30" customFormat="false" ht="15" hidden="false" customHeight="false" outlineLevel="0" collapsed="false">
      <c r="A30" s="8" t="s">
        <v>446</v>
      </c>
      <c r="B30" s="10" t="str">
        <f aca="false">'Layout Mercado Libre'!C30</f>
        <v>Terramicina Oxitetraciclina 500 mg 16 Cápsulas</v>
      </c>
      <c r="C30" s="2" t="s">
        <v>89</v>
      </c>
      <c r="D30" s="2" t="s">
        <v>11989</v>
      </c>
      <c r="E30" s="2" t="s">
        <v>11990</v>
      </c>
      <c r="F30" s="2" t="s">
        <v>11991</v>
      </c>
      <c r="G30" s="2" t="s">
        <v>12093</v>
      </c>
      <c r="H30" s="2" t="s">
        <v>12094</v>
      </c>
      <c r="I30" s="2" t="s">
        <v>12095</v>
      </c>
      <c r="J30" s="2"/>
      <c r="K30" s="2" t="n">
        <v>0</v>
      </c>
      <c r="L30" s="2"/>
      <c r="M30" s="2" t="s">
        <v>12096</v>
      </c>
      <c r="N30" s="2" t="n">
        <f aca="false">COUNTA('Layout Mercado Libre'!AH30:AM30)</f>
        <v>1</v>
      </c>
      <c r="O30" s="2" t="s">
        <v>11996</v>
      </c>
      <c r="P30" s="2" t="n">
        <v>0</v>
      </c>
      <c r="Q30" s="2" t="s">
        <v>12097</v>
      </c>
    </row>
    <row r="31" customFormat="false" ht="15" hidden="false" customHeight="false" outlineLevel="0" collapsed="false">
      <c r="A31" s="8" t="s">
        <v>458</v>
      </c>
      <c r="B31" s="10" t="str">
        <f aca="false">'Layout Mercado Libre'!C31</f>
        <v>Pañales Huggies UltraConfort Niña Etapa 6 40 Piezas</v>
      </c>
      <c r="C31" s="2" t="s">
        <v>89</v>
      </c>
      <c r="D31" s="2" t="s">
        <v>12068</v>
      </c>
      <c r="E31" s="2" t="s">
        <v>12069</v>
      </c>
      <c r="F31" s="2" t="s">
        <v>11998</v>
      </c>
      <c r="G31" s="2"/>
      <c r="H31" s="2"/>
      <c r="I31" s="2" t="s">
        <v>12098</v>
      </c>
      <c r="J31" s="2"/>
      <c r="K31" s="2" t="n">
        <v>235</v>
      </c>
      <c r="L31" s="2" t="s">
        <v>12077</v>
      </c>
      <c r="M31" s="2" t="s">
        <v>12099</v>
      </c>
      <c r="N31" s="2" t="n">
        <f aca="false">COUNTA('Layout Mercado Libre'!AH31:AM31)</f>
        <v>1</v>
      </c>
      <c r="O31" s="2" t="s">
        <v>11996</v>
      </c>
      <c r="P31" s="2" t="n">
        <v>0</v>
      </c>
      <c r="Q31" s="2" t="s">
        <v>12100</v>
      </c>
    </row>
    <row r="32" customFormat="false" ht="15" hidden="false" customHeight="false" outlineLevel="0" collapsed="false">
      <c r="A32" s="8" t="s">
        <v>465</v>
      </c>
      <c r="B32" s="10" t="str">
        <f aca="false">'Layout Mercado Libre'!C32</f>
        <v>Fixodent Original Crema Adhesiva para Dentadura 40 ml</v>
      </c>
      <c r="C32" s="2" t="s">
        <v>89</v>
      </c>
      <c r="D32" s="2" t="s">
        <v>11989</v>
      </c>
      <c r="E32" s="2" t="s">
        <v>11990</v>
      </c>
      <c r="F32" s="2" t="s">
        <v>11998</v>
      </c>
      <c r="G32" s="2"/>
      <c r="H32" s="2"/>
      <c r="I32" s="2" t="s">
        <v>12101</v>
      </c>
      <c r="J32" s="2"/>
      <c r="K32" s="2" t="n">
        <v>1300</v>
      </c>
      <c r="L32" s="2"/>
      <c r="M32" s="2" t="s">
        <v>12102</v>
      </c>
      <c r="N32" s="2" t="n">
        <f aca="false">COUNTA('Layout Mercado Libre'!AH32:AM32)</f>
        <v>1</v>
      </c>
      <c r="O32" s="2" t="s">
        <v>11996</v>
      </c>
      <c r="P32" s="2" t="n">
        <v>0</v>
      </c>
      <c r="Q32" s="2" t="s">
        <v>12103</v>
      </c>
    </row>
    <row r="33" customFormat="false" ht="15" hidden="false" customHeight="false" outlineLevel="0" collapsed="false">
      <c r="A33" s="8" t="s">
        <v>476</v>
      </c>
      <c r="B33" s="10" t="str">
        <f aca="false">'Layout Mercado Libre'!C33</f>
        <v>Lagricel PF Hialuronato de Sodio 4 mg/ml Gotas 10 ml</v>
      </c>
      <c r="C33" s="2" t="s">
        <v>89</v>
      </c>
      <c r="D33" s="2" t="s">
        <v>11989</v>
      </c>
      <c r="E33" s="2" t="s">
        <v>11990</v>
      </c>
      <c r="F33" s="2" t="s">
        <v>12056</v>
      </c>
      <c r="G33" s="2"/>
      <c r="H33" s="2"/>
      <c r="I33" s="2" t="s">
        <v>12104</v>
      </c>
      <c r="J33" s="2"/>
      <c r="K33" s="2" t="n">
        <v>212</v>
      </c>
      <c r="L33" s="2"/>
      <c r="M33" s="2" t="s">
        <v>12105</v>
      </c>
      <c r="N33" s="2" t="n">
        <f aca="false">COUNTA('Layout Mercado Libre'!AH33:AM33)</f>
        <v>3</v>
      </c>
      <c r="O33" s="2" t="s">
        <v>11996</v>
      </c>
      <c r="P33" s="2" t="n">
        <v>0</v>
      </c>
      <c r="Q33" s="2" t="s">
        <v>12106</v>
      </c>
    </row>
    <row r="34" customFormat="false" ht="15" hidden="false" customHeight="false" outlineLevel="0" collapsed="false">
      <c r="A34" s="8" t="s">
        <v>495</v>
      </c>
      <c r="B34" s="10" t="str">
        <f aca="false">'Layout Mercado Libre'!C34</f>
        <v>Pañales Huggies UltraConfort Niña Etapa 5 40 Piezas</v>
      </c>
      <c r="C34" s="2" t="s">
        <v>89</v>
      </c>
      <c r="D34" s="2" t="s">
        <v>12068</v>
      </c>
      <c r="E34" s="2" t="s">
        <v>12069</v>
      </c>
      <c r="F34" s="2" t="s">
        <v>11998</v>
      </c>
      <c r="G34" s="2"/>
      <c r="H34" s="2"/>
      <c r="I34" s="2" t="s">
        <v>12107</v>
      </c>
      <c r="J34" s="2"/>
      <c r="K34" s="2" t="n">
        <v>305</v>
      </c>
      <c r="L34" s="2" t="s">
        <v>12077</v>
      </c>
      <c r="M34" s="2" t="s">
        <v>12108</v>
      </c>
      <c r="N34" s="2" t="n">
        <f aca="false">COUNTA('Layout Mercado Libre'!AH34:AM34)</f>
        <v>1</v>
      </c>
      <c r="O34" s="2" t="s">
        <v>11996</v>
      </c>
      <c r="P34" s="2" t="n">
        <v>0</v>
      </c>
      <c r="Q34" s="2" t="s">
        <v>12109</v>
      </c>
    </row>
    <row r="35" customFormat="false" ht="15" hidden="false" customHeight="false" outlineLevel="0" collapsed="false">
      <c r="A35" s="8" t="s">
        <v>502</v>
      </c>
      <c r="B35" s="10" t="str">
        <f aca="false">'Layout Mercado Libre'!C35</f>
        <v>Thealoz Duo Trehalosa 3% Hialuronato 0.15% Gotas 10 ml</v>
      </c>
      <c r="C35" s="2" t="s">
        <v>89</v>
      </c>
      <c r="D35" s="2" t="s">
        <v>11989</v>
      </c>
      <c r="E35" s="2" t="s">
        <v>11990</v>
      </c>
      <c r="F35" s="2" t="s">
        <v>12038</v>
      </c>
      <c r="G35" s="2"/>
      <c r="H35" s="2"/>
      <c r="I35" s="2" t="s">
        <v>12110</v>
      </c>
      <c r="J35" s="2"/>
      <c r="K35" s="2" t="n">
        <v>295</v>
      </c>
      <c r="L35" s="2"/>
      <c r="M35" s="2" t="s">
        <v>12111</v>
      </c>
      <c r="N35" s="2" t="n">
        <f aca="false">COUNTA('Layout Mercado Libre'!AH35:AM35)</f>
        <v>1</v>
      </c>
      <c r="O35" s="2" t="s">
        <v>11996</v>
      </c>
      <c r="P35" s="2" t="n">
        <v>0</v>
      </c>
      <c r="Q35" s="2" t="s">
        <v>12112</v>
      </c>
    </row>
    <row r="36" customFormat="false" ht="15" hidden="false" customHeight="false" outlineLevel="0" collapsed="false">
      <c r="A36" s="8" t="s">
        <v>514</v>
      </c>
      <c r="B36" s="10" t="str">
        <f aca="false">'Layout Mercado Libre'!C36</f>
        <v>Fórmula Infantil Nan Optipro 3 Lata 800 g</v>
      </c>
      <c r="C36" s="2" t="s">
        <v>89</v>
      </c>
      <c r="D36" s="2" t="s">
        <v>12068</v>
      </c>
      <c r="E36" s="2" t="s">
        <v>12069</v>
      </c>
      <c r="F36" s="2" t="s">
        <v>11998</v>
      </c>
      <c r="G36" s="2"/>
      <c r="H36" s="2"/>
      <c r="I36" s="2" t="s">
        <v>12113</v>
      </c>
      <c r="J36" s="2" t="s">
        <v>12000</v>
      </c>
      <c r="K36" s="2" t="n">
        <v>472</v>
      </c>
      <c r="L36" s="2" t="s">
        <v>12114</v>
      </c>
      <c r="M36" s="2" t="s">
        <v>12114</v>
      </c>
      <c r="N36" s="2" t="n">
        <f aca="false">COUNTA('Layout Mercado Libre'!AH36:AM36)</f>
        <v>3</v>
      </c>
      <c r="O36" s="2" t="s">
        <v>12024</v>
      </c>
      <c r="P36" s="2" t="n">
        <v>0</v>
      </c>
      <c r="Q36" s="2" t="s">
        <v>12115</v>
      </c>
    </row>
    <row r="37" customFormat="false" ht="15" hidden="false" customHeight="false" outlineLevel="0" collapsed="false">
      <c r="A37" s="8" t="s">
        <v>523</v>
      </c>
      <c r="B37" s="10" t="str">
        <f aca="false">'Layout Mercado Libre'!C37</f>
        <v>Theraflu Resfriado Severo Sabor Limón 10 Sobres</v>
      </c>
      <c r="C37" s="2" t="s">
        <v>89</v>
      </c>
      <c r="D37" s="2" t="s">
        <v>12068</v>
      </c>
      <c r="E37" s="2" t="s">
        <v>12069</v>
      </c>
      <c r="F37" s="2" t="s">
        <v>12038</v>
      </c>
      <c r="G37" s="2"/>
      <c r="H37" s="2"/>
      <c r="I37" s="2" t="s">
        <v>12116</v>
      </c>
      <c r="J37" s="2"/>
      <c r="K37" s="2" t="n">
        <v>1872</v>
      </c>
      <c r="L37" s="2" t="s">
        <v>12117</v>
      </c>
      <c r="M37" s="2" t="s">
        <v>12118</v>
      </c>
      <c r="N37" s="2" t="n">
        <f aca="false">COUNTA('Layout Mercado Libre'!AH37:AM37)</f>
        <v>3</v>
      </c>
      <c r="O37" s="2" t="s">
        <v>12029</v>
      </c>
      <c r="P37" s="2" t="n">
        <v>0</v>
      </c>
      <c r="Q37" s="2" t="s">
        <v>12119</v>
      </c>
    </row>
    <row r="38" customFormat="false" ht="15" hidden="false" customHeight="false" outlineLevel="0" collapsed="false">
      <c r="A38" s="8" t="s">
        <v>540</v>
      </c>
      <c r="B38" s="10" t="str">
        <f aca="false">'Layout Mercado Libre'!C38</f>
        <v>Postday Levonorgestrel 1.5 mg 1 Comprimido</v>
      </c>
      <c r="C38" s="2" t="s">
        <v>89</v>
      </c>
      <c r="D38" s="2" t="s">
        <v>11989</v>
      </c>
      <c r="E38" s="2" t="s">
        <v>11990</v>
      </c>
      <c r="F38" s="2" t="s">
        <v>12038</v>
      </c>
      <c r="G38" s="2"/>
      <c r="H38" s="2"/>
      <c r="I38" s="2" t="s">
        <v>12120</v>
      </c>
      <c r="J38" s="2"/>
      <c r="K38" s="2" t="n">
        <v>2411</v>
      </c>
      <c r="L38" s="2"/>
      <c r="M38" s="2" t="s">
        <v>12121</v>
      </c>
      <c r="N38" s="2" t="n">
        <f aca="false">COUNTA('Layout Mercado Libre'!AH38:AM38)</f>
        <v>1</v>
      </c>
      <c r="O38" s="2" t="s">
        <v>11996</v>
      </c>
      <c r="P38" s="2" t="n">
        <v>0</v>
      </c>
      <c r="Q38" s="2" t="s">
        <v>12122</v>
      </c>
    </row>
    <row r="39" customFormat="false" ht="15" hidden="false" customHeight="false" outlineLevel="0" collapsed="false">
      <c r="A39" s="8" t="s">
        <v>555</v>
      </c>
      <c r="B39" s="10" t="str">
        <f aca="false">'Layout Mercado Libre'!C39</f>
        <v>Tiras Reactivas Accu-Chek Performa 50 Piezas</v>
      </c>
      <c r="C39" s="2" t="s">
        <v>89</v>
      </c>
      <c r="D39" s="2" t="s">
        <v>12068</v>
      </c>
      <c r="E39" s="2" t="s">
        <v>12069</v>
      </c>
      <c r="F39" s="2" t="s">
        <v>11998</v>
      </c>
      <c r="G39" s="2"/>
      <c r="H39" s="2"/>
      <c r="I39" s="2" t="s">
        <v>12123</v>
      </c>
      <c r="J39" s="2"/>
      <c r="K39" s="2" t="n">
        <v>285</v>
      </c>
      <c r="L39" s="2" t="s">
        <v>12124</v>
      </c>
      <c r="M39" s="2" t="s">
        <v>12125</v>
      </c>
      <c r="N39" s="2" t="n">
        <f aca="false">COUNTA('Layout Mercado Libre'!AH39:AM39)</f>
        <v>2</v>
      </c>
      <c r="O39" s="2" t="s">
        <v>12029</v>
      </c>
      <c r="P39" s="2" t="n">
        <v>1</v>
      </c>
      <c r="Q39" s="2" t="s">
        <v>12126</v>
      </c>
    </row>
    <row r="40" customFormat="false" ht="15" hidden="false" customHeight="false" outlineLevel="0" collapsed="false">
      <c r="A40" s="8" t="s">
        <v>564</v>
      </c>
      <c r="B40" s="10" t="str">
        <f aca="false">'Layout Mercado Libre'!C40</f>
        <v>Flanax 550 mg Naproxeno Sódico 30 Tabletas</v>
      </c>
      <c r="C40" s="2" t="s">
        <v>89</v>
      </c>
      <c r="D40" s="2" t="s">
        <v>12068</v>
      </c>
      <c r="E40" s="2" t="s">
        <v>12069</v>
      </c>
      <c r="F40" s="2" t="s">
        <v>12056</v>
      </c>
      <c r="G40" s="2"/>
      <c r="H40" s="2"/>
      <c r="I40" s="2" t="s">
        <v>12127</v>
      </c>
      <c r="J40" s="2"/>
      <c r="K40" s="2" t="n">
        <v>273</v>
      </c>
      <c r="L40" s="2" t="s">
        <v>12128</v>
      </c>
      <c r="M40" s="2" t="s">
        <v>12129</v>
      </c>
      <c r="N40" s="2" t="n">
        <f aca="false">COUNTA('Layout Mercado Libre'!AH40:AM40)</f>
        <v>2</v>
      </c>
      <c r="O40" s="2" t="s">
        <v>11996</v>
      </c>
      <c r="P40" s="2" t="n">
        <v>0</v>
      </c>
      <c r="Q40" s="2" t="s">
        <v>12130</v>
      </c>
    </row>
    <row r="41" customFormat="false" ht="15" hidden="false" customHeight="false" outlineLevel="0" collapsed="false">
      <c r="A41" s="8" t="s">
        <v>573</v>
      </c>
      <c r="B41" s="10" t="str">
        <f aca="false">'Layout Mercado Libre'!C41</f>
        <v>Pañales para Adulto Diapro Gel Predoblados Unitalla 10 Pzas</v>
      </c>
      <c r="C41" s="2" t="s">
        <v>89</v>
      </c>
      <c r="D41" s="2" t="s">
        <v>11989</v>
      </c>
      <c r="E41" s="2" t="s">
        <v>11990</v>
      </c>
      <c r="F41" s="2" t="s">
        <v>11998</v>
      </c>
      <c r="G41" s="2"/>
      <c r="H41" s="2"/>
      <c r="I41" s="2" t="s">
        <v>12131</v>
      </c>
      <c r="J41" s="2"/>
      <c r="K41" s="2" t="n">
        <v>288</v>
      </c>
      <c r="L41" s="2"/>
      <c r="M41" s="2" t="s">
        <v>12132</v>
      </c>
      <c r="N41" s="2" t="n">
        <f aca="false">COUNTA('Layout Mercado Libre'!AH41:AM41)</f>
        <v>2</v>
      </c>
      <c r="O41" s="2" t="s">
        <v>11996</v>
      </c>
      <c r="P41" s="2" t="n">
        <v>0</v>
      </c>
      <c r="Q41" s="2" t="s">
        <v>12133</v>
      </c>
    </row>
    <row r="42" customFormat="false" ht="15" hidden="false" customHeight="false" outlineLevel="0" collapsed="false">
      <c r="A42" s="8" t="s">
        <v>588</v>
      </c>
      <c r="B42" s="10" t="str">
        <f aca="false">'Layout Mercado Libre'!C42</f>
        <v>Crema Dental Colgate Luminous White Brilliant 22 ml</v>
      </c>
      <c r="C42" s="2" t="s">
        <v>89</v>
      </c>
      <c r="D42" s="2" t="s">
        <v>11989</v>
      </c>
      <c r="E42" s="2" t="s">
        <v>11990</v>
      </c>
      <c r="F42" s="2" t="s">
        <v>11998</v>
      </c>
      <c r="G42" s="2"/>
      <c r="H42" s="2"/>
      <c r="I42" s="2" t="s">
        <v>12134</v>
      </c>
      <c r="J42" s="2"/>
      <c r="K42" s="2" t="n">
        <v>867</v>
      </c>
      <c r="L42" s="2"/>
      <c r="M42" s="2" t="s">
        <v>12135</v>
      </c>
      <c r="N42" s="2" t="n">
        <f aca="false">COUNTA('Layout Mercado Libre'!AH42:AM42)</f>
        <v>1</v>
      </c>
      <c r="O42" s="2" t="s">
        <v>11996</v>
      </c>
      <c r="P42" s="2" t="n">
        <v>0</v>
      </c>
      <c r="Q42" s="2" t="s">
        <v>12136</v>
      </c>
    </row>
    <row r="43" customFormat="false" ht="15" hidden="false" customHeight="false" outlineLevel="0" collapsed="false">
      <c r="A43" s="8" t="s">
        <v>602</v>
      </c>
      <c r="B43" s="10" t="str">
        <f aca="false">'Layout Mercado Libre'!C43</f>
        <v>Pañales Huggies UltraConfort Niño Etapa 5 40 Piezas</v>
      </c>
      <c r="C43" s="2" t="s">
        <v>89</v>
      </c>
      <c r="D43" s="2" t="s">
        <v>12068</v>
      </c>
      <c r="E43" s="2" t="s">
        <v>12069</v>
      </c>
      <c r="F43" s="2" t="s">
        <v>11998</v>
      </c>
      <c r="G43" s="2"/>
      <c r="H43" s="2"/>
      <c r="I43" s="2" t="s">
        <v>12137</v>
      </c>
      <c r="J43" s="2"/>
      <c r="K43" s="2" t="n">
        <v>98</v>
      </c>
      <c r="L43" s="2" t="s">
        <v>12077</v>
      </c>
      <c r="M43" s="2" t="s">
        <v>12138</v>
      </c>
      <c r="N43" s="2" t="n">
        <f aca="false">COUNTA('Layout Mercado Libre'!AH43:AM43)</f>
        <v>2</v>
      </c>
      <c r="O43" s="2" t="s">
        <v>11996</v>
      </c>
      <c r="P43" s="2" t="n">
        <v>0</v>
      </c>
      <c r="Q43" s="2" t="s">
        <v>12139</v>
      </c>
    </row>
    <row r="44" customFormat="false" ht="15" hidden="false" customHeight="false" outlineLevel="0" collapsed="false">
      <c r="A44" s="8" t="s">
        <v>609</v>
      </c>
      <c r="B44" s="10" t="str">
        <f aca="false">'Layout Mercado Libre'!C44</f>
        <v>Panclasa 80 mg/80 mg Antiespasmódico 20 Cápsulas</v>
      </c>
      <c r="C44" s="2" t="s">
        <v>89</v>
      </c>
      <c r="D44" s="2" t="s">
        <v>11989</v>
      </c>
      <c r="E44" s="2" t="s">
        <v>11990</v>
      </c>
      <c r="F44" s="2" t="s">
        <v>12038</v>
      </c>
      <c r="G44" s="2"/>
      <c r="H44" s="2"/>
      <c r="I44" s="2" t="s">
        <v>12140</v>
      </c>
      <c r="J44" s="2"/>
      <c r="K44" s="2" t="n">
        <v>586</v>
      </c>
      <c r="L44" s="2" t="s">
        <v>12141</v>
      </c>
      <c r="M44" s="2" t="s">
        <v>12142</v>
      </c>
      <c r="N44" s="2" t="n">
        <f aca="false">COUNTA('Layout Mercado Libre'!AH44:AM44)</f>
        <v>1</v>
      </c>
      <c r="O44" s="2" t="s">
        <v>12024</v>
      </c>
      <c r="P44" s="2" t="n">
        <v>0</v>
      </c>
      <c r="Q44" s="2" t="s">
        <v>12143</v>
      </c>
    </row>
    <row r="45" customFormat="false" ht="15" hidden="false" customHeight="false" outlineLevel="0" collapsed="false">
      <c r="A45" s="8" t="s">
        <v>620</v>
      </c>
      <c r="B45" s="10" t="str">
        <f aca="false">'Layout Mercado Libre'!C45</f>
        <v>Tiras Reactivas Accu-Chek Instant 50 Piezas</v>
      </c>
      <c r="C45" s="2" t="s">
        <v>89</v>
      </c>
      <c r="D45" s="2" t="s">
        <v>12068</v>
      </c>
      <c r="E45" s="2" t="s">
        <v>12069</v>
      </c>
      <c r="F45" s="2" t="s">
        <v>11998</v>
      </c>
      <c r="G45" s="2"/>
      <c r="H45" s="2"/>
      <c r="I45" s="2" t="s">
        <v>12144</v>
      </c>
      <c r="J45" s="2"/>
      <c r="K45" s="2" t="n">
        <v>158</v>
      </c>
      <c r="L45" s="2" t="s">
        <v>12145</v>
      </c>
      <c r="M45" s="2" t="s">
        <v>12146</v>
      </c>
      <c r="N45" s="2" t="n">
        <f aca="false">COUNTA('Layout Mercado Libre'!AH45:AM45)</f>
        <v>2</v>
      </c>
      <c r="O45" s="2" t="s">
        <v>12029</v>
      </c>
      <c r="P45" s="2" t="n">
        <v>1</v>
      </c>
      <c r="Q45" s="2" t="s">
        <v>12147</v>
      </c>
    </row>
    <row r="46" customFormat="false" ht="15" hidden="false" customHeight="false" outlineLevel="0" collapsed="false">
      <c r="A46" s="8" t="s">
        <v>629</v>
      </c>
      <c r="B46" s="10" t="str">
        <f aca="false">'Layout Mercado Libre'!C46</f>
        <v>Dolo-Neurobión Diclofenaco 50 mg Vitaminas B 10 Tabletas</v>
      </c>
      <c r="C46" s="2" t="s">
        <v>89</v>
      </c>
      <c r="D46" s="2" t="s">
        <v>11989</v>
      </c>
      <c r="E46" s="2" t="s">
        <v>11990</v>
      </c>
      <c r="F46" s="2" t="s">
        <v>12056</v>
      </c>
      <c r="G46" s="2"/>
      <c r="H46" s="2"/>
      <c r="I46" s="2" t="s">
        <v>12148</v>
      </c>
      <c r="J46" s="2"/>
      <c r="K46" s="2" t="n">
        <v>1783</v>
      </c>
      <c r="L46" s="2"/>
      <c r="M46" s="2" t="s">
        <v>12149</v>
      </c>
      <c r="N46" s="2" t="n">
        <f aca="false">COUNTA('Layout Mercado Libre'!AH46:AM46)</f>
        <v>3</v>
      </c>
      <c r="O46" s="2" t="s">
        <v>11996</v>
      </c>
      <c r="P46" s="2" t="n">
        <v>0</v>
      </c>
      <c r="Q46" s="2" t="s">
        <v>12150</v>
      </c>
    </row>
    <row r="47" customFormat="false" ht="15" hidden="false" customHeight="false" outlineLevel="0" collapsed="false">
      <c r="A47" s="8" t="s">
        <v>636</v>
      </c>
      <c r="B47" s="10" t="str">
        <f aca="false">'Layout Mercado Libre'!C47</f>
        <v>Pañales KleenBebé Suavelastic Recién Nacido 40 Piezas</v>
      </c>
      <c r="C47" s="2" t="s">
        <v>89</v>
      </c>
      <c r="D47" s="2" t="s">
        <v>12068</v>
      </c>
      <c r="E47" s="2" t="s">
        <v>12069</v>
      </c>
      <c r="F47" s="2" t="s">
        <v>11998</v>
      </c>
      <c r="G47" s="2"/>
      <c r="H47" s="2"/>
      <c r="I47" s="2" t="s">
        <v>12151</v>
      </c>
      <c r="J47" s="2"/>
      <c r="K47" s="2" t="n">
        <v>477</v>
      </c>
      <c r="L47" s="2" t="s">
        <v>12035</v>
      </c>
      <c r="M47" s="2" t="s">
        <v>12152</v>
      </c>
      <c r="N47" s="2" t="n">
        <f aca="false">COUNTA('Layout Mercado Libre'!AH47:AM47)</f>
        <v>2</v>
      </c>
      <c r="O47" s="2" t="s">
        <v>11996</v>
      </c>
      <c r="P47" s="2" t="n">
        <v>0</v>
      </c>
      <c r="Q47" s="2" t="s">
        <v>12153</v>
      </c>
    </row>
    <row r="48" customFormat="false" ht="15" hidden="false" customHeight="false" outlineLevel="0" collapsed="false">
      <c r="A48" s="8" t="s">
        <v>645</v>
      </c>
      <c r="B48" s="10" t="str">
        <f aca="false">'Layout Mercado Libre'!C48</f>
        <v>Hyabak Hialuronato de Sodio 0.15% Solución Oftálmica 10 ml</v>
      </c>
      <c r="C48" s="2" t="s">
        <v>89</v>
      </c>
      <c r="D48" s="2" t="s">
        <v>11989</v>
      </c>
      <c r="E48" s="2" t="s">
        <v>11990</v>
      </c>
      <c r="F48" s="2" t="s">
        <v>12038</v>
      </c>
      <c r="G48" s="2"/>
      <c r="H48" s="2"/>
      <c r="I48" s="2" t="s">
        <v>12154</v>
      </c>
      <c r="J48" s="2"/>
      <c r="K48" s="2" t="n">
        <v>100</v>
      </c>
      <c r="L48" s="2"/>
      <c r="M48" s="2" t="s">
        <v>12155</v>
      </c>
      <c r="N48" s="2" t="n">
        <f aca="false">COUNTA('Layout Mercado Libre'!AH48:AM48)</f>
        <v>3</v>
      </c>
      <c r="O48" s="2" t="s">
        <v>11996</v>
      </c>
      <c r="P48" s="2" t="n">
        <v>0</v>
      </c>
      <c r="Q48" s="2" t="s">
        <v>12156</v>
      </c>
    </row>
    <row r="49" customFormat="false" ht="15" hidden="false" customHeight="false" outlineLevel="0" collapsed="false">
      <c r="A49" s="8" t="s">
        <v>655</v>
      </c>
      <c r="B49" s="10" t="str">
        <f aca="false">'Layout Mercado Libre'!C49</f>
        <v>Pañales Huggies UltraConfort Niña Etapa 4 40 Piezas</v>
      </c>
      <c r="C49" s="2" t="s">
        <v>89</v>
      </c>
      <c r="D49" s="2" t="s">
        <v>12068</v>
      </c>
      <c r="E49" s="2" t="s">
        <v>12069</v>
      </c>
      <c r="F49" s="2" t="s">
        <v>11998</v>
      </c>
      <c r="G49" s="2"/>
      <c r="H49" s="2"/>
      <c r="I49" s="2" t="s">
        <v>12157</v>
      </c>
      <c r="J49" s="2"/>
      <c r="K49" s="2" t="n">
        <v>201</v>
      </c>
      <c r="L49" s="2" t="s">
        <v>12077</v>
      </c>
      <c r="M49" s="2" t="s">
        <v>12158</v>
      </c>
      <c r="N49" s="2" t="n">
        <f aca="false">COUNTA('Layout Mercado Libre'!AH49:AM49)</f>
        <v>1</v>
      </c>
      <c r="O49" s="2" t="s">
        <v>11996</v>
      </c>
      <c r="P49" s="2" t="n">
        <v>0</v>
      </c>
      <c r="Q49" s="2" t="s">
        <v>12159</v>
      </c>
    </row>
    <row r="50" customFormat="false" ht="15" hidden="false" customHeight="false" outlineLevel="0" collapsed="false">
      <c r="A50" s="8" t="s">
        <v>661</v>
      </c>
      <c r="B50" s="10" t="str">
        <f aca="false">'Layout Mercado Libre'!C50</f>
        <v>Jardianz Duo 12.5 mg/850 mg 60 Tabletas</v>
      </c>
      <c r="C50" s="2" t="s">
        <v>89</v>
      </c>
      <c r="D50" s="2" t="s">
        <v>12068</v>
      </c>
      <c r="E50" s="2" t="s">
        <v>12069</v>
      </c>
      <c r="F50" s="2" t="s">
        <v>11991</v>
      </c>
      <c r="G50" s="2" t="s">
        <v>12013</v>
      </c>
      <c r="H50" s="2" t="s">
        <v>12014</v>
      </c>
      <c r="I50" s="2" t="s">
        <v>12160</v>
      </c>
      <c r="J50" s="2"/>
      <c r="K50" s="2" t="n">
        <v>0</v>
      </c>
      <c r="L50" s="2" t="s">
        <v>12161</v>
      </c>
      <c r="M50" s="2" t="s">
        <v>12162</v>
      </c>
      <c r="N50" s="2" t="n">
        <f aca="false">COUNTA('Layout Mercado Libre'!AH50:AM50)</f>
        <v>2</v>
      </c>
      <c r="O50" s="2" t="s">
        <v>12029</v>
      </c>
      <c r="P50" s="2" t="n">
        <v>0</v>
      </c>
      <c r="Q50" s="2" t="s">
        <v>12163</v>
      </c>
    </row>
    <row r="51" customFormat="false" ht="15" hidden="false" customHeight="false" outlineLevel="0" collapsed="false">
      <c r="A51" s="8" t="s">
        <v>671</v>
      </c>
      <c r="B51" s="10" t="str">
        <f aca="false">'Layout Mercado Libre'!C51</f>
        <v>Pañales Huggies UltraConfort Unisex Recién Nacido 44 Piezas</v>
      </c>
      <c r="C51" s="2" t="s">
        <v>89</v>
      </c>
      <c r="D51" s="2" t="s">
        <v>12068</v>
      </c>
      <c r="E51" s="2" t="s">
        <v>12069</v>
      </c>
      <c r="F51" s="2" t="s">
        <v>11998</v>
      </c>
      <c r="G51" s="2"/>
      <c r="H51" s="2"/>
      <c r="I51" s="2" t="s">
        <v>12164</v>
      </c>
      <c r="J51" s="2"/>
      <c r="K51" s="2" t="n">
        <v>375</v>
      </c>
      <c r="L51" s="2" t="s">
        <v>12077</v>
      </c>
      <c r="M51" s="2" t="s">
        <v>12165</v>
      </c>
      <c r="N51" s="2" t="n">
        <f aca="false">COUNTA('Layout Mercado Libre'!AH51:AM51)</f>
        <v>2</v>
      </c>
      <c r="O51" s="2" t="s">
        <v>11996</v>
      </c>
      <c r="P51" s="2" t="n">
        <v>0</v>
      </c>
      <c r="Q51" s="2" t="s">
        <v>12166</v>
      </c>
    </row>
    <row r="52" customFormat="false" ht="15" hidden="false" customHeight="false" outlineLevel="0" collapsed="false">
      <c r="A52" s="8" t="s">
        <v>678</v>
      </c>
      <c r="B52" s="10" t="str">
        <f aca="false">'Layout Mercado Libre'!C52</f>
        <v>Bactrim F 800 mg/160 mg 15 Tabletas</v>
      </c>
      <c r="C52" s="2" t="s">
        <v>89</v>
      </c>
      <c r="D52" s="2" t="s">
        <v>11989</v>
      </c>
      <c r="E52" s="2" t="s">
        <v>11990</v>
      </c>
      <c r="F52" s="2" t="s">
        <v>11991</v>
      </c>
      <c r="G52" s="2" t="s">
        <v>12093</v>
      </c>
      <c r="H52" s="2" t="s">
        <v>12094</v>
      </c>
      <c r="I52" s="2" t="s">
        <v>12167</v>
      </c>
      <c r="J52" s="2"/>
      <c r="K52" s="2" t="n">
        <v>497</v>
      </c>
      <c r="L52" s="2"/>
      <c r="M52" s="2" t="s">
        <v>12168</v>
      </c>
      <c r="N52" s="2" t="n">
        <f aca="false">COUNTA('Layout Mercado Libre'!AH52:AM52)</f>
        <v>1</v>
      </c>
      <c r="O52" s="2" t="s">
        <v>11996</v>
      </c>
      <c r="P52" s="2" t="n">
        <v>0</v>
      </c>
      <c r="Q52" s="2" t="s">
        <v>12169</v>
      </c>
    </row>
    <row r="53" customFormat="false" ht="15" hidden="false" customHeight="false" outlineLevel="0" collapsed="false">
      <c r="A53" s="8" t="s">
        <v>688</v>
      </c>
      <c r="B53" s="10" t="str">
        <f aca="false">'Layout Mercado Libre'!C53</f>
        <v>Dolo-Neurobión Forte Diclofenaco y Vitaminas B 30 Tabletas</v>
      </c>
      <c r="C53" s="2" t="s">
        <v>89</v>
      </c>
      <c r="D53" s="2" t="s">
        <v>11989</v>
      </c>
      <c r="E53" s="2" t="s">
        <v>11990</v>
      </c>
      <c r="F53" s="2" t="s">
        <v>12056</v>
      </c>
      <c r="G53" s="2"/>
      <c r="H53" s="2"/>
      <c r="I53" s="2" t="s">
        <v>12170</v>
      </c>
      <c r="J53" s="2"/>
      <c r="K53" s="2" t="n">
        <v>829</v>
      </c>
      <c r="L53" s="2"/>
      <c r="M53" s="2" t="s">
        <v>12171</v>
      </c>
      <c r="N53" s="2" t="n">
        <f aca="false">COUNTA('Layout Mercado Libre'!AH53:AM53)</f>
        <v>1</v>
      </c>
      <c r="O53" s="2" t="s">
        <v>11996</v>
      </c>
      <c r="P53" s="2" t="n">
        <v>0</v>
      </c>
      <c r="Q53" s="2" t="s">
        <v>12172</v>
      </c>
    </row>
    <row r="54" customFormat="false" ht="15" hidden="false" customHeight="false" outlineLevel="0" collapsed="false">
      <c r="A54" s="8" t="s">
        <v>694</v>
      </c>
      <c r="B54" s="10" t="str">
        <f aca="false">'Layout Mercado Libre'!C54</f>
        <v>Flanax Naproxeno Sódico 550 mg 12 Tabletas</v>
      </c>
      <c r="C54" s="2" t="s">
        <v>89</v>
      </c>
      <c r="D54" s="2" t="s">
        <v>11989</v>
      </c>
      <c r="E54" s="2" t="s">
        <v>11990</v>
      </c>
      <c r="F54" s="2" t="s">
        <v>12038</v>
      </c>
      <c r="G54" s="2"/>
      <c r="H54" s="2"/>
      <c r="I54" s="2" t="s">
        <v>12173</v>
      </c>
      <c r="J54" s="2"/>
      <c r="K54" s="2" t="n">
        <v>5585</v>
      </c>
      <c r="L54" s="2"/>
      <c r="M54" s="2" t="s">
        <v>12174</v>
      </c>
      <c r="N54" s="2" t="n">
        <f aca="false">COUNTA('Layout Mercado Libre'!AH54:AM54)</f>
        <v>3</v>
      </c>
      <c r="O54" s="2" t="s">
        <v>11996</v>
      </c>
      <c r="P54" s="2" t="n">
        <v>0</v>
      </c>
      <c r="Q54" s="2" t="s">
        <v>12175</v>
      </c>
    </row>
    <row r="55" customFormat="false" ht="15" hidden="false" customHeight="false" outlineLevel="0" collapsed="false">
      <c r="A55" s="8" t="s">
        <v>702</v>
      </c>
      <c r="B55" s="10" t="str">
        <f aca="false">'Layout Mercado Libre'!C55</f>
        <v>Eucaliptine Guayacol 100 mg 10 Ampolletas de 1 ml</v>
      </c>
      <c r="C55" s="2" t="s">
        <v>89</v>
      </c>
      <c r="D55" s="2" t="s">
        <v>11989</v>
      </c>
      <c r="E55" s="2" t="s">
        <v>11990</v>
      </c>
      <c r="F55" s="2" t="s">
        <v>12056</v>
      </c>
      <c r="G55" s="2"/>
      <c r="H55" s="2"/>
      <c r="I55" s="2" t="s">
        <v>12176</v>
      </c>
      <c r="J55" s="2"/>
      <c r="K55" s="2" t="n">
        <v>257</v>
      </c>
      <c r="L55" s="2"/>
      <c r="M55" s="2" t="s">
        <v>12177</v>
      </c>
      <c r="N55" s="2" t="n">
        <f aca="false">COUNTA('Layout Mercado Libre'!AH55:AM55)</f>
        <v>3</v>
      </c>
      <c r="O55" s="2" t="s">
        <v>11996</v>
      </c>
      <c r="P55" s="2" t="n">
        <v>0</v>
      </c>
      <c r="Q55" s="2" t="s">
        <v>12178</v>
      </c>
    </row>
    <row r="56" customFormat="false" ht="15" hidden="false" customHeight="false" outlineLevel="0" collapsed="false">
      <c r="A56" s="8" t="s">
        <v>720</v>
      </c>
      <c r="B56" s="10" t="str">
        <f aca="false">'Layout Mercado Libre'!C56</f>
        <v>Dolo-Neurobión Forte DC Inyectable Jeringa Prellenada 3 ml</v>
      </c>
      <c r="C56" s="2" t="s">
        <v>89</v>
      </c>
      <c r="D56" s="2" t="s">
        <v>11989</v>
      </c>
      <c r="E56" s="2" t="s">
        <v>11990</v>
      </c>
      <c r="F56" s="2" t="s">
        <v>12056</v>
      </c>
      <c r="G56" s="2"/>
      <c r="H56" s="2"/>
      <c r="I56" s="2" t="s">
        <v>12179</v>
      </c>
      <c r="J56" s="2"/>
      <c r="K56" s="2" t="n">
        <v>1635</v>
      </c>
      <c r="L56" s="2"/>
      <c r="M56" s="2" t="s">
        <v>12180</v>
      </c>
      <c r="N56" s="2" t="n">
        <f aca="false">COUNTA('Layout Mercado Libre'!AH56:AM56)</f>
        <v>2</v>
      </c>
      <c r="O56" s="2" t="s">
        <v>11996</v>
      </c>
      <c r="P56" s="2" t="n">
        <v>0</v>
      </c>
      <c r="Q56" s="2" t="s">
        <v>12181</v>
      </c>
    </row>
    <row r="57" customFormat="false" ht="15" hidden="false" customHeight="false" outlineLevel="0" collapsed="false">
      <c r="A57" s="8" t="s">
        <v>728</v>
      </c>
      <c r="B57" s="10" t="str">
        <f aca="false">'Layout Mercado Libre'!C57</f>
        <v>Pañales Huggies Ultra Confort Unisex Etapa 2 44 Piezas</v>
      </c>
      <c r="C57" s="2" t="s">
        <v>89</v>
      </c>
      <c r="D57" s="2" t="s">
        <v>11989</v>
      </c>
      <c r="E57" s="2" t="s">
        <v>11990</v>
      </c>
      <c r="F57" s="2" t="s">
        <v>11998</v>
      </c>
      <c r="G57" s="2"/>
      <c r="H57" s="2"/>
      <c r="I57" s="2" t="s">
        <v>12182</v>
      </c>
      <c r="J57" s="2"/>
      <c r="K57" s="2" t="n">
        <v>364</v>
      </c>
      <c r="L57" s="2" t="s">
        <v>12077</v>
      </c>
      <c r="M57" s="2" t="s">
        <v>12183</v>
      </c>
      <c r="N57" s="2" t="n">
        <f aca="false">COUNTA('Layout Mercado Libre'!AH57:AM57)</f>
        <v>3</v>
      </c>
      <c r="O57" s="2" t="s">
        <v>11996</v>
      </c>
      <c r="P57" s="2" t="n">
        <v>0</v>
      </c>
      <c r="Q57" s="2" t="s">
        <v>12184</v>
      </c>
    </row>
    <row r="58" customFormat="false" ht="15" hidden="false" customHeight="false" outlineLevel="0" collapsed="false">
      <c r="A58" s="8" t="s">
        <v>737</v>
      </c>
      <c r="B58" s="10" t="str">
        <f aca="false">'Layout Mercado Libre'!C58</f>
        <v>Neuroflax Cobamamida Tiocolchicósido 20/4 mg 3 Ampolletas</v>
      </c>
      <c r="C58" s="2" t="s">
        <v>89</v>
      </c>
      <c r="D58" s="2" t="s">
        <v>11989</v>
      </c>
      <c r="E58" s="2" t="s">
        <v>11990</v>
      </c>
      <c r="F58" s="2" t="s">
        <v>11991</v>
      </c>
      <c r="G58" s="2" t="s">
        <v>12063</v>
      </c>
      <c r="H58" s="2" t="s">
        <v>12064</v>
      </c>
      <c r="I58" s="2" t="s">
        <v>12185</v>
      </c>
      <c r="J58" s="2"/>
      <c r="K58" s="2" t="n">
        <v>98</v>
      </c>
      <c r="L58" s="2"/>
      <c r="M58" s="2" t="s">
        <v>12186</v>
      </c>
      <c r="N58" s="2" t="n">
        <f aca="false">COUNTA('Layout Mercado Libre'!AH58:AM58)</f>
        <v>1</v>
      </c>
      <c r="O58" s="2" t="s">
        <v>11996</v>
      </c>
      <c r="P58" s="2" t="n">
        <v>0</v>
      </c>
      <c r="Q58" s="2" t="s">
        <v>12187</v>
      </c>
    </row>
    <row r="59" customFormat="false" ht="15" hidden="false" customHeight="false" outlineLevel="0" collapsed="false">
      <c r="A59" s="8" t="s">
        <v>748</v>
      </c>
      <c r="B59" s="10" t="str">
        <f aca="false">'Layout Mercado Libre'!C59</f>
        <v>Dexabión DC Solución Inyectable 3 Jeringas Prellenadas 3 ml</v>
      </c>
      <c r="C59" s="2" t="s">
        <v>89</v>
      </c>
      <c r="D59" s="2" t="s">
        <v>11989</v>
      </c>
      <c r="E59" s="2" t="s">
        <v>11990</v>
      </c>
      <c r="F59" s="2" t="s">
        <v>11991</v>
      </c>
      <c r="G59" s="2" t="s">
        <v>12063</v>
      </c>
      <c r="H59" s="2" t="s">
        <v>12064</v>
      </c>
      <c r="I59" s="2" t="s">
        <v>12188</v>
      </c>
      <c r="J59" s="2"/>
      <c r="K59" s="2" t="n">
        <v>839</v>
      </c>
      <c r="L59" s="2"/>
      <c r="M59" s="2" t="s">
        <v>12189</v>
      </c>
      <c r="N59" s="2" t="n">
        <f aca="false">COUNTA('Layout Mercado Libre'!AH59:AM59)</f>
        <v>1</v>
      </c>
      <c r="O59" s="2" t="s">
        <v>11996</v>
      </c>
      <c r="P59" s="2" t="n">
        <v>0</v>
      </c>
      <c r="Q59" s="2" t="s">
        <v>12190</v>
      </c>
    </row>
    <row r="60" customFormat="false" ht="15" hidden="false" customHeight="false" outlineLevel="0" collapsed="false">
      <c r="A60" s="8" t="s">
        <v>759</v>
      </c>
      <c r="B60" s="10" t="str">
        <f aca="false">'Layout Mercado Libre'!C60</f>
        <v>Pañales Huggies Ultra Confort Niño Etapa 4 40 Piezas</v>
      </c>
      <c r="C60" s="2" t="s">
        <v>89</v>
      </c>
      <c r="D60" s="2" t="s">
        <v>12068</v>
      </c>
      <c r="E60" s="2" t="s">
        <v>12069</v>
      </c>
      <c r="F60" s="2" t="s">
        <v>11998</v>
      </c>
      <c r="G60" s="2"/>
      <c r="H60" s="2"/>
      <c r="I60" s="2" t="s">
        <v>12191</v>
      </c>
      <c r="J60" s="2"/>
      <c r="K60" s="2" t="n">
        <v>142</v>
      </c>
      <c r="L60" s="2" t="s">
        <v>12077</v>
      </c>
      <c r="M60" s="2" t="s">
        <v>12192</v>
      </c>
      <c r="N60" s="2" t="n">
        <f aca="false">COUNTA('Layout Mercado Libre'!AH60:AM60)</f>
        <v>1</v>
      </c>
      <c r="O60" s="2" t="s">
        <v>11996</v>
      </c>
      <c r="P60" s="2" t="n">
        <v>0</v>
      </c>
      <c r="Q60" s="2" t="s">
        <v>12193</v>
      </c>
    </row>
    <row r="61" customFormat="false" ht="15" hidden="false" customHeight="false" outlineLevel="0" collapsed="false">
      <c r="A61" s="8" t="s">
        <v>765</v>
      </c>
      <c r="B61" s="10" t="str">
        <f aca="false">'Layout Mercado Libre'!C61</f>
        <v>Treda Neomicina Caolín Pectina 20 Tabletas</v>
      </c>
      <c r="C61" s="2" t="s">
        <v>89</v>
      </c>
      <c r="D61" s="2" t="s">
        <v>11989</v>
      </c>
      <c r="E61" s="2" t="s">
        <v>11990</v>
      </c>
      <c r="F61" s="2" t="s">
        <v>12056</v>
      </c>
      <c r="G61" s="2"/>
      <c r="H61" s="2"/>
      <c r="I61" s="2" t="s">
        <v>12194</v>
      </c>
      <c r="J61" s="2"/>
      <c r="K61" s="2" t="n">
        <v>2652</v>
      </c>
      <c r="L61" s="2"/>
      <c r="M61" s="2" t="s">
        <v>12195</v>
      </c>
      <c r="N61" s="2" t="n">
        <f aca="false">COUNTA('Layout Mercado Libre'!AH61:AM61)</f>
        <v>3</v>
      </c>
      <c r="O61" s="2" t="s">
        <v>11996</v>
      </c>
      <c r="P61" s="2" t="n">
        <v>0</v>
      </c>
      <c r="Q61" s="2" t="s">
        <v>12196</v>
      </c>
    </row>
    <row r="62" customFormat="false" ht="15" hidden="false" customHeight="false" outlineLevel="0" collapsed="false">
      <c r="A62" s="8" t="s">
        <v>776</v>
      </c>
      <c r="B62" s="10" t="str">
        <f aca="false">'Layout Mercado Libre'!C62</f>
        <v>Pañales Huggies UltraConfort Niño Etapa 7 40 Piezas</v>
      </c>
      <c r="C62" s="2" t="s">
        <v>89</v>
      </c>
      <c r="D62" s="2" t="s">
        <v>11989</v>
      </c>
      <c r="E62" s="2" t="s">
        <v>11990</v>
      </c>
      <c r="F62" s="2" t="s">
        <v>11998</v>
      </c>
      <c r="G62" s="2"/>
      <c r="H62" s="2"/>
      <c r="I62" s="2" t="s">
        <v>12197</v>
      </c>
      <c r="J62" s="2"/>
      <c r="K62" s="2" t="n">
        <v>141</v>
      </c>
      <c r="L62" s="2"/>
      <c r="M62" s="2" t="s">
        <v>12198</v>
      </c>
      <c r="N62" s="2" t="n">
        <f aca="false">COUNTA('Layout Mercado Libre'!AH62:AM62)</f>
        <v>1</v>
      </c>
      <c r="O62" s="2" t="s">
        <v>11996</v>
      </c>
      <c r="P62" s="2" t="n">
        <v>0</v>
      </c>
      <c r="Q62" s="2" t="s">
        <v>12199</v>
      </c>
    </row>
    <row r="63" customFormat="false" ht="15" hidden="false" customHeight="false" outlineLevel="0" collapsed="false">
      <c r="A63" s="8" t="s">
        <v>782</v>
      </c>
      <c r="B63" s="10" t="str">
        <f aca="false">'Layout Mercado Libre'!C63</f>
        <v>Gasa Simple Estéril Dibar 10 x 10 cm 100 Piezas</v>
      </c>
      <c r="C63" s="2" t="s">
        <v>89</v>
      </c>
      <c r="D63" s="2" t="s">
        <v>11989</v>
      </c>
      <c r="E63" s="2" t="s">
        <v>11990</v>
      </c>
      <c r="F63" s="2" t="s">
        <v>11998</v>
      </c>
      <c r="G63" s="2"/>
      <c r="H63" s="2"/>
      <c r="I63" s="2" t="s">
        <v>12200</v>
      </c>
      <c r="J63" s="2"/>
      <c r="K63" s="2" t="n">
        <v>341</v>
      </c>
      <c r="L63" s="2"/>
      <c r="M63" s="2" t="s">
        <v>12201</v>
      </c>
      <c r="N63" s="2" t="n">
        <f aca="false">COUNTA('Layout Mercado Libre'!AH63:AM63)</f>
        <v>1</v>
      </c>
      <c r="O63" s="2" t="s">
        <v>11996</v>
      </c>
      <c r="P63" s="2" t="n">
        <v>0</v>
      </c>
      <c r="Q63" s="2" t="s">
        <v>12202</v>
      </c>
    </row>
    <row r="64" customFormat="false" ht="15" hidden="false" customHeight="false" outlineLevel="0" collapsed="false">
      <c r="A64" s="8" t="s">
        <v>792</v>
      </c>
      <c r="B64" s="10" t="str">
        <f aca="false">'Layout Mercado Libre'!C64</f>
        <v>Krytantek Ofteno Dorzolamida Timolol Brimonidina 5 ml</v>
      </c>
      <c r="C64" s="2" t="s">
        <v>89</v>
      </c>
      <c r="D64" s="2" t="s">
        <v>11989</v>
      </c>
      <c r="E64" s="2" t="s">
        <v>11990</v>
      </c>
      <c r="F64" s="2" t="s">
        <v>11991</v>
      </c>
      <c r="G64" s="2" t="s">
        <v>12203</v>
      </c>
      <c r="H64" s="2" t="s">
        <v>12204</v>
      </c>
      <c r="I64" s="2" t="s">
        <v>12205</v>
      </c>
      <c r="J64" s="2"/>
      <c r="K64" s="2" t="n">
        <v>403</v>
      </c>
      <c r="L64" s="2"/>
      <c r="M64" s="2" t="s">
        <v>12206</v>
      </c>
      <c r="N64" s="2" t="n">
        <f aca="false">COUNTA('Layout Mercado Libre'!AH64:AM64)</f>
        <v>4</v>
      </c>
      <c r="O64" s="2" t="s">
        <v>11996</v>
      </c>
      <c r="P64" s="2" t="n">
        <v>0</v>
      </c>
      <c r="Q64" s="2" t="s">
        <v>12207</v>
      </c>
    </row>
    <row r="65" customFormat="false" ht="15" hidden="false" customHeight="false" outlineLevel="0" collapsed="false">
      <c r="A65" s="8" t="s">
        <v>807</v>
      </c>
      <c r="B65" s="10" t="str">
        <f aca="false">'Layout Mercado Libre'!C65</f>
        <v>Toallitas Húmedas Huggies Supreme 2 Paquetes de 80 Piezas</v>
      </c>
      <c r="C65" s="2" t="s">
        <v>89</v>
      </c>
      <c r="D65" s="2" t="s">
        <v>11989</v>
      </c>
      <c r="E65" s="2" t="s">
        <v>11990</v>
      </c>
      <c r="F65" s="2" t="s">
        <v>11998</v>
      </c>
      <c r="G65" s="2"/>
      <c r="H65" s="2"/>
      <c r="I65" s="2" t="s">
        <v>12208</v>
      </c>
      <c r="J65" s="2"/>
      <c r="K65" s="2" t="n">
        <v>1638</v>
      </c>
      <c r="L65" s="2"/>
      <c r="M65" s="2" t="s">
        <v>12209</v>
      </c>
      <c r="N65" s="2" t="n">
        <f aca="false">COUNTA('Layout Mercado Libre'!AH65:AM65)</f>
        <v>3</v>
      </c>
      <c r="O65" s="2" t="s">
        <v>11996</v>
      </c>
      <c r="P65" s="2" t="n">
        <v>0</v>
      </c>
      <c r="Q65" s="2" t="s">
        <v>12210</v>
      </c>
    </row>
    <row r="66" customFormat="false" ht="15" hidden="false" customHeight="false" outlineLevel="0" collapsed="false">
      <c r="A66" s="8" t="s">
        <v>820</v>
      </c>
      <c r="B66" s="10" t="str">
        <f aca="false">'Layout Mercado Libre'!C66</f>
        <v>Pañales Huggies Supreme Unisex Etapa 2 38 Piezas</v>
      </c>
      <c r="C66" s="2" t="s">
        <v>89</v>
      </c>
      <c r="D66" s="2" t="s">
        <v>12068</v>
      </c>
      <c r="E66" s="2" t="s">
        <v>12069</v>
      </c>
      <c r="F66" s="2" t="s">
        <v>11998</v>
      </c>
      <c r="G66" s="2"/>
      <c r="H66" s="2"/>
      <c r="I66" s="2" t="s">
        <v>12211</v>
      </c>
      <c r="J66" s="2"/>
      <c r="K66" s="2" t="n">
        <v>224</v>
      </c>
      <c r="L66" s="2" t="s">
        <v>12212</v>
      </c>
      <c r="M66" s="2" t="s">
        <v>12213</v>
      </c>
      <c r="N66" s="2" t="n">
        <f aca="false">COUNTA('Layout Mercado Libre'!AH66:AM66)</f>
        <v>1</v>
      </c>
      <c r="O66" s="2" t="s">
        <v>11996</v>
      </c>
      <c r="P66" s="2" t="n">
        <v>0</v>
      </c>
      <c r="Q66" s="2" t="s">
        <v>12214</v>
      </c>
    </row>
    <row r="67" customFormat="false" ht="15" hidden="false" customHeight="false" outlineLevel="0" collapsed="false">
      <c r="A67" s="8" t="s">
        <v>826</v>
      </c>
      <c r="B67" s="10" t="str">
        <f aca="false">'Layout Mercado Libre'!C67</f>
        <v>Ciproflox Ciprofloxacino 500 mg 12 Cápsulas</v>
      </c>
      <c r="C67" s="2" t="s">
        <v>89</v>
      </c>
      <c r="D67" s="2" t="s">
        <v>11989</v>
      </c>
      <c r="E67" s="2" t="s">
        <v>11990</v>
      </c>
      <c r="F67" s="2" t="s">
        <v>11991</v>
      </c>
      <c r="G67" s="2" t="s">
        <v>12093</v>
      </c>
      <c r="H67" s="2" t="s">
        <v>12094</v>
      </c>
      <c r="I67" s="2" t="s">
        <v>12215</v>
      </c>
      <c r="J67" s="2"/>
      <c r="K67" s="2" t="n">
        <v>356</v>
      </c>
      <c r="L67" s="2"/>
      <c r="M67" s="2" t="s">
        <v>12216</v>
      </c>
      <c r="N67" s="2" t="n">
        <f aca="false">COUNTA('Layout Mercado Libre'!AH67:AM67)</f>
        <v>1</v>
      </c>
      <c r="O67" s="2" t="s">
        <v>11996</v>
      </c>
      <c r="P67" s="2" t="n">
        <v>0</v>
      </c>
      <c r="Q67" s="2" t="s">
        <v>12217</v>
      </c>
    </row>
    <row r="68" customFormat="false" ht="15" hidden="false" customHeight="false" outlineLevel="0" collapsed="false">
      <c r="A68" s="8" t="s">
        <v>837</v>
      </c>
      <c r="B68" s="10" t="str">
        <f aca="false">'Layout Mercado Libre'!C68</f>
        <v>Neo-Melubrina Metamizol Sódico 500 mg 10 Tabletas</v>
      </c>
      <c r="C68" s="2" t="s">
        <v>89</v>
      </c>
      <c r="D68" s="2" t="s">
        <v>11989</v>
      </c>
      <c r="E68" s="2" t="s">
        <v>11990</v>
      </c>
      <c r="F68" s="2" t="s">
        <v>11991</v>
      </c>
      <c r="G68" s="2" t="s">
        <v>11992</v>
      </c>
      <c r="H68" s="2" t="s">
        <v>11993</v>
      </c>
      <c r="I68" s="2" t="s">
        <v>12218</v>
      </c>
      <c r="J68" s="2"/>
      <c r="K68" s="2" t="n">
        <v>4287</v>
      </c>
      <c r="L68" s="2"/>
      <c r="M68" s="2" t="s">
        <v>12219</v>
      </c>
      <c r="N68" s="2" t="n">
        <f aca="false">COUNTA('Layout Mercado Libre'!AH68:AM68)</f>
        <v>4</v>
      </c>
      <c r="O68" s="2" t="s">
        <v>11996</v>
      </c>
      <c r="P68" s="2" t="n">
        <v>0</v>
      </c>
      <c r="Q68" s="2" t="s">
        <v>12220</v>
      </c>
    </row>
    <row r="69" customFormat="false" ht="15" hidden="false" customHeight="false" outlineLevel="0" collapsed="false">
      <c r="A69" s="8" t="s">
        <v>851</v>
      </c>
      <c r="B69" s="10" t="str">
        <f aca="false">'Layout Mercado Libre'!C69</f>
        <v>Neurobión Vitaminas B1 B6 B12 60 Tabletas Recubiertas</v>
      </c>
      <c r="C69" s="2" t="s">
        <v>89</v>
      </c>
      <c r="D69" s="2" t="s">
        <v>11989</v>
      </c>
      <c r="E69" s="2" t="s">
        <v>11990</v>
      </c>
      <c r="F69" s="2" t="s">
        <v>12038</v>
      </c>
      <c r="G69" s="2"/>
      <c r="H69" s="2"/>
      <c r="I69" s="2" t="s">
        <v>12221</v>
      </c>
      <c r="J69" s="2"/>
      <c r="K69" s="2" t="n">
        <v>494</v>
      </c>
      <c r="L69" s="2" t="s">
        <v>12222</v>
      </c>
      <c r="M69" s="2" t="s">
        <v>12223</v>
      </c>
      <c r="N69" s="2" t="n">
        <f aca="false">COUNTA('Layout Mercado Libre'!AH69:AM69)</f>
        <v>1</v>
      </c>
      <c r="O69" s="2" t="s">
        <v>11996</v>
      </c>
      <c r="P69" s="2" t="n">
        <v>0</v>
      </c>
      <c r="Q69" s="2" t="s">
        <v>12224</v>
      </c>
    </row>
    <row r="70" customFormat="false" ht="15" hidden="false" customHeight="false" outlineLevel="0" collapsed="false">
      <c r="A70" s="8" t="s">
        <v>861</v>
      </c>
      <c r="B70" s="10" t="str">
        <f aca="false">'Layout Mercado Libre'!C70</f>
        <v>Pañales KleenBebé Absorsec Etapa 6 Extra Jumbo 40 Piezas</v>
      </c>
      <c r="C70" s="2" t="s">
        <v>89</v>
      </c>
      <c r="D70" s="2" t="s">
        <v>11989</v>
      </c>
      <c r="E70" s="2" t="s">
        <v>11990</v>
      </c>
      <c r="F70" s="2" t="s">
        <v>11998</v>
      </c>
      <c r="G70" s="2"/>
      <c r="H70" s="2"/>
      <c r="I70" s="2" t="s">
        <v>12225</v>
      </c>
      <c r="J70" s="2"/>
      <c r="K70" s="2" t="n">
        <v>247</v>
      </c>
      <c r="L70" s="2"/>
      <c r="M70" s="2" t="s">
        <v>12226</v>
      </c>
      <c r="N70" s="2" t="n">
        <f aca="false">COUNTA('Layout Mercado Libre'!AH70:AM70)</f>
        <v>1</v>
      </c>
      <c r="O70" s="2" t="s">
        <v>11996</v>
      </c>
      <c r="P70" s="2" t="n">
        <v>0</v>
      </c>
      <c r="Q70" s="2" t="s">
        <v>12227</v>
      </c>
    </row>
    <row r="71" customFormat="false" ht="15" hidden="false" customHeight="false" outlineLevel="0" collapsed="false">
      <c r="A71" s="8" t="s">
        <v>870</v>
      </c>
      <c r="B71" s="10" t="str">
        <f aca="false">'Layout Mercado Libre'!C71</f>
        <v>Febrax Naproxeno 275 mg Paracetamol 300 mg 15 Tabletas</v>
      </c>
      <c r="C71" s="2" t="s">
        <v>89</v>
      </c>
      <c r="D71" s="2" t="s">
        <v>11989</v>
      </c>
      <c r="E71" s="2" t="s">
        <v>11990</v>
      </c>
      <c r="F71" s="2" t="s">
        <v>12038</v>
      </c>
      <c r="G71" s="2"/>
      <c r="H71" s="2"/>
      <c r="I71" s="2" t="s">
        <v>12228</v>
      </c>
      <c r="J71" s="2"/>
      <c r="K71" s="2" t="n">
        <v>270</v>
      </c>
      <c r="L71" s="2"/>
      <c r="M71" s="2" t="s">
        <v>12229</v>
      </c>
      <c r="N71" s="2" t="n">
        <f aca="false">COUNTA('Layout Mercado Libre'!AH71:AM71)</f>
        <v>2</v>
      </c>
      <c r="O71" s="2" t="s">
        <v>11996</v>
      </c>
      <c r="P71" s="2" t="n">
        <v>0</v>
      </c>
      <c r="Q71" s="2" t="s">
        <v>12230</v>
      </c>
    </row>
    <row r="72" customFormat="false" ht="15" hidden="false" customHeight="false" outlineLevel="0" collapsed="false">
      <c r="A72" s="8" t="s">
        <v>882</v>
      </c>
      <c r="B72" s="10" t="str">
        <f aca="false">'Layout Mercado Libre'!C72</f>
        <v>Novovartalon Glucosamina 1500 mg Meloxicam 15 mg 30 Sobres</v>
      </c>
      <c r="C72" s="2" t="s">
        <v>89</v>
      </c>
      <c r="D72" s="2" t="s">
        <v>11989</v>
      </c>
      <c r="E72" s="2" t="s">
        <v>11990</v>
      </c>
      <c r="F72" s="2" t="s">
        <v>11991</v>
      </c>
      <c r="G72" s="2" t="s">
        <v>12063</v>
      </c>
      <c r="H72" s="2" t="s">
        <v>12064</v>
      </c>
      <c r="I72" s="2" t="s">
        <v>12231</v>
      </c>
      <c r="J72" s="2"/>
      <c r="K72" s="2" t="n">
        <v>0</v>
      </c>
      <c r="L72" s="2"/>
      <c r="M72" s="2" t="s">
        <v>12232</v>
      </c>
      <c r="N72" s="2" t="n">
        <f aca="false">COUNTA('Layout Mercado Libre'!AH72:AM72)</f>
        <v>1</v>
      </c>
      <c r="O72" s="2" t="s">
        <v>11996</v>
      </c>
      <c r="P72" s="2" t="n">
        <v>0</v>
      </c>
      <c r="Q72" s="2" t="s">
        <v>12233</v>
      </c>
    </row>
    <row r="73" customFormat="false" ht="15" hidden="false" customHeight="false" outlineLevel="0" collapsed="false">
      <c r="A73" s="8" t="s">
        <v>893</v>
      </c>
      <c r="B73" s="10" t="str">
        <f aca="false">'Layout Mercado Libre'!C73</f>
        <v>Neurobión Vitaminas B1 B6 B12 30 Tabletas Recubiertas</v>
      </c>
      <c r="C73" s="2" t="s">
        <v>89</v>
      </c>
      <c r="D73" s="2" t="s">
        <v>11989</v>
      </c>
      <c r="E73" s="2" t="s">
        <v>11990</v>
      </c>
      <c r="F73" s="2" t="s">
        <v>12038</v>
      </c>
      <c r="G73" s="2"/>
      <c r="H73" s="2"/>
      <c r="I73" s="2" t="s">
        <v>12234</v>
      </c>
      <c r="J73" s="2"/>
      <c r="K73" s="2" t="n">
        <v>830</v>
      </c>
      <c r="L73" s="2" t="s">
        <v>12222</v>
      </c>
      <c r="M73" s="2" t="s">
        <v>12235</v>
      </c>
      <c r="N73" s="2" t="n">
        <f aca="false">COUNTA('Layout Mercado Libre'!AH73:AM73)</f>
        <v>3</v>
      </c>
      <c r="O73" s="2" t="s">
        <v>11996</v>
      </c>
      <c r="P73" s="2" t="n">
        <v>0</v>
      </c>
      <c r="Q73" s="2" t="s">
        <v>12236</v>
      </c>
    </row>
    <row r="74" customFormat="false" ht="15" hidden="false" customHeight="false" outlineLevel="0" collapsed="false">
      <c r="A74" s="8" t="s">
        <v>900</v>
      </c>
      <c r="B74" s="10" t="str">
        <f aca="false">'Layout Mercado Libre'!C74</f>
        <v>Pañales Huggies Ultra Confort Niña Etapa 3 40 Piezas</v>
      </c>
      <c r="C74" s="2" t="s">
        <v>89</v>
      </c>
      <c r="D74" s="2" t="s">
        <v>12068</v>
      </c>
      <c r="E74" s="2" t="s">
        <v>12069</v>
      </c>
      <c r="F74" s="2" t="s">
        <v>11998</v>
      </c>
      <c r="G74" s="2"/>
      <c r="H74" s="2"/>
      <c r="I74" s="2" t="s">
        <v>12237</v>
      </c>
      <c r="J74" s="2"/>
      <c r="K74" s="2" t="n">
        <v>147</v>
      </c>
      <c r="L74" s="2" t="s">
        <v>12077</v>
      </c>
      <c r="M74" s="2" t="s">
        <v>12238</v>
      </c>
      <c r="N74" s="2" t="n">
        <f aca="false">COUNTA('Layout Mercado Libre'!AH74:AM74)</f>
        <v>2</v>
      </c>
      <c r="O74" s="2" t="s">
        <v>11996</v>
      </c>
      <c r="P74" s="2" t="n">
        <v>0</v>
      </c>
      <c r="Q74" s="2" t="s">
        <v>12239</v>
      </c>
    </row>
    <row r="75" customFormat="false" ht="15" hidden="false" customHeight="false" outlineLevel="0" collapsed="false">
      <c r="A75" s="8" t="s">
        <v>907</v>
      </c>
      <c r="B75" s="10" t="str">
        <f aca="false">'Layout Mercado Libre'!C75</f>
        <v>Tiaminal B12 50,000 Solución Inyectable 10 ml 5 Jeringas</v>
      </c>
      <c r="C75" s="2" t="s">
        <v>89</v>
      </c>
      <c r="D75" s="2" t="s">
        <v>11989</v>
      </c>
      <c r="E75" s="2" t="s">
        <v>11990</v>
      </c>
      <c r="F75" s="2" t="s">
        <v>11991</v>
      </c>
      <c r="G75" s="2" t="s">
        <v>11992</v>
      </c>
      <c r="H75" s="2" t="s">
        <v>11993</v>
      </c>
      <c r="I75" s="2" t="s">
        <v>12240</v>
      </c>
      <c r="J75" s="2"/>
      <c r="K75" s="2" t="n">
        <v>314</v>
      </c>
      <c r="L75" s="2"/>
      <c r="M75" s="2" t="s">
        <v>12241</v>
      </c>
      <c r="N75" s="2" t="n">
        <f aca="false">COUNTA('Layout Mercado Libre'!AH75:AM75)</f>
        <v>1</v>
      </c>
      <c r="O75" s="2" t="s">
        <v>11996</v>
      </c>
      <c r="P75" s="2" t="n">
        <v>0</v>
      </c>
      <c r="Q75" s="2" t="s">
        <v>12242</v>
      </c>
    </row>
    <row r="76" customFormat="false" ht="15" hidden="false" customHeight="false" outlineLevel="0" collapsed="false">
      <c r="A76" s="8" t="s">
        <v>919</v>
      </c>
      <c r="B76" s="10" t="str">
        <f aca="false">'Layout Mercado Libre'!C76</f>
        <v>Pañales Huggies Ultra Confort Niño Etapa 3 40 Piezas</v>
      </c>
      <c r="C76" s="2" t="s">
        <v>89</v>
      </c>
      <c r="D76" s="2" t="s">
        <v>12068</v>
      </c>
      <c r="E76" s="2" t="s">
        <v>12069</v>
      </c>
      <c r="F76" s="2" t="s">
        <v>11998</v>
      </c>
      <c r="G76" s="2"/>
      <c r="H76" s="2"/>
      <c r="I76" s="2" t="s">
        <v>12237</v>
      </c>
      <c r="J76" s="2"/>
      <c r="K76" s="2" t="n">
        <v>105</v>
      </c>
      <c r="L76" s="2" t="s">
        <v>12077</v>
      </c>
      <c r="M76" s="2" t="s">
        <v>12243</v>
      </c>
      <c r="N76" s="2" t="n">
        <f aca="false">COUNTA('Layout Mercado Libre'!AH76:AM76)</f>
        <v>1</v>
      </c>
      <c r="O76" s="2" t="s">
        <v>11996</v>
      </c>
      <c r="P76" s="2" t="n">
        <v>0</v>
      </c>
      <c r="Q76" s="2" t="s">
        <v>12244</v>
      </c>
    </row>
    <row r="77" customFormat="false" ht="15" hidden="false" customHeight="false" outlineLevel="0" collapsed="false">
      <c r="A77" s="8" t="s">
        <v>924</v>
      </c>
      <c r="B77" s="10" t="str">
        <f aca="false">'Layout Mercado Libre'!C77</f>
        <v>Antigripal Antiflu-Des 50/3/300 mg 24 Cápsulas</v>
      </c>
      <c r="C77" s="2" t="s">
        <v>89</v>
      </c>
      <c r="D77" s="2" t="s">
        <v>11989</v>
      </c>
      <c r="E77" s="2" t="s">
        <v>11990</v>
      </c>
      <c r="F77" s="2" t="s">
        <v>12038</v>
      </c>
      <c r="G77" s="2"/>
      <c r="H77" s="2"/>
      <c r="I77" s="2" t="s">
        <v>12245</v>
      </c>
      <c r="J77" s="2"/>
      <c r="K77" s="2" t="n">
        <v>1403</v>
      </c>
      <c r="L77" s="2"/>
      <c r="M77" s="2" t="s">
        <v>12246</v>
      </c>
      <c r="N77" s="2" t="n">
        <f aca="false">COUNTA('Layout Mercado Libre'!AH77:AM77)</f>
        <v>2</v>
      </c>
      <c r="O77" s="2" t="s">
        <v>11996</v>
      </c>
      <c r="P77" s="2" t="n">
        <v>0</v>
      </c>
      <c r="Q77" s="2" t="s">
        <v>12247</v>
      </c>
    </row>
    <row r="78" customFormat="false" ht="15" hidden="false" customHeight="false" outlineLevel="0" collapsed="false">
      <c r="A78" s="8" t="s">
        <v>935</v>
      </c>
      <c r="B78" s="10" t="str">
        <f aca="false">'Layout Mercado Libre'!C78</f>
        <v>Pañales Huggies UltraConfort Niña Etapa 7 40 Piezas</v>
      </c>
      <c r="C78" s="2" t="s">
        <v>89</v>
      </c>
      <c r="D78" s="2" t="s">
        <v>11989</v>
      </c>
      <c r="E78" s="2" t="s">
        <v>11990</v>
      </c>
      <c r="F78" s="2" t="s">
        <v>11998</v>
      </c>
      <c r="G78" s="2"/>
      <c r="H78" s="2"/>
      <c r="I78" s="2" t="s">
        <v>12197</v>
      </c>
      <c r="J78" s="2"/>
      <c r="K78" s="2" t="n">
        <v>107</v>
      </c>
      <c r="L78" s="2"/>
      <c r="M78" s="2" t="s">
        <v>12248</v>
      </c>
      <c r="N78" s="2" t="n">
        <f aca="false">COUNTA('Layout Mercado Libre'!AH78:AM78)</f>
        <v>1</v>
      </c>
      <c r="O78" s="2" t="s">
        <v>11996</v>
      </c>
      <c r="P78" s="2" t="n">
        <v>0</v>
      </c>
      <c r="Q78" s="2" t="s">
        <v>12249</v>
      </c>
    </row>
    <row r="79" customFormat="false" ht="15" hidden="false" customHeight="false" outlineLevel="0" collapsed="false">
      <c r="A79" s="8" t="s">
        <v>941</v>
      </c>
      <c r="B79" s="10" t="str">
        <f aca="false">'Layout Mercado Libre'!C79</f>
        <v>Trayenta Linagliptina 5 mg 30 Tabletas</v>
      </c>
      <c r="C79" s="2" t="s">
        <v>89</v>
      </c>
      <c r="D79" s="2" t="s">
        <v>11989</v>
      </c>
      <c r="E79" s="2" t="s">
        <v>11990</v>
      </c>
      <c r="F79" s="2" t="s">
        <v>11991</v>
      </c>
      <c r="G79" s="2" t="s">
        <v>12013</v>
      </c>
      <c r="H79" s="2" t="s">
        <v>12014</v>
      </c>
      <c r="I79" s="2" t="s">
        <v>12250</v>
      </c>
      <c r="J79" s="2"/>
      <c r="K79" s="2" t="n">
        <v>154</v>
      </c>
      <c r="L79" s="2"/>
      <c r="M79" s="2" t="s">
        <v>12251</v>
      </c>
      <c r="N79" s="2" t="n">
        <f aca="false">COUNTA('Layout Mercado Libre'!AH79:AM79)</f>
        <v>2</v>
      </c>
      <c r="O79" s="2" t="s">
        <v>11996</v>
      </c>
      <c r="P79" s="2" t="n">
        <v>0</v>
      </c>
      <c r="Q79" s="2" t="s">
        <v>12252</v>
      </c>
    </row>
    <row r="80" customFormat="false" ht="15" hidden="false" customHeight="false" outlineLevel="0" collapsed="false">
      <c r="A80" s="8" t="s">
        <v>952</v>
      </c>
      <c r="B80" s="10" t="str">
        <f aca="false">'Layout Mercado Libre'!C80</f>
        <v>Terramicina Oxitetraciclina 125 mg 24 Trociscos</v>
      </c>
      <c r="C80" s="2" t="s">
        <v>89</v>
      </c>
      <c r="D80" s="2" t="s">
        <v>11989</v>
      </c>
      <c r="E80" s="2" t="s">
        <v>11990</v>
      </c>
      <c r="F80" s="2" t="s">
        <v>11991</v>
      </c>
      <c r="G80" s="2" t="s">
        <v>12093</v>
      </c>
      <c r="H80" s="2" t="s">
        <v>12094</v>
      </c>
      <c r="I80" s="2" t="s">
        <v>12253</v>
      </c>
      <c r="J80" s="2"/>
      <c r="K80" s="2" t="n">
        <v>787</v>
      </c>
      <c r="L80" s="2"/>
      <c r="M80" s="2" t="s">
        <v>12254</v>
      </c>
      <c r="N80" s="2" t="n">
        <f aca="false">COUNTA('Layout Mercado Libre'!AH80:AM80)</f>
        <v>2</v>
      </c>
      <c r="O80" s="2" t="s">
        <v>11996</v>
      </c>
      <c r="P80" s="2" t="n">
        <v>0</v>
      </c>
      <c r="Q80" s="2" t="s">
        <v>12255</v>
      </c>
    </row>
    <row r="81" customFormat="false" ht="15" hidden="false" customHeight="false" outlineLevel="0" collapsed="false">
      <c r="A81" s="8" t="s">
        <v>961</v>
      </c>
      <c r="B81" s="10" t="str">
        <f aca="false">'Layout Mercado Libre'!C81</f>
        <v>Aspirina Protect 100 mg 84 Tabletas</v>
      </c>
      <c r="C81" s="2" t="s">
        <v>89</v>
      </c>
      <c r="D81" s="2" t="s">
        <v>11989</v>
      </c>
      <c r="E81" s="2" t="s">
        <v>11990</v>
      </c>
      <c r="F81" s="2" t="s">
        <v>12038</v>
      </c>
      <c r="G81" s="2"/>
      <c r="H81" s="2"/>
      <c r="I81" s="2" t="s">
        <v>12256</v>
      </c>
      <c r="J81" s="2"/>
      <c r="K81" s="2" t="n">
        <v>432</v>
      </c>
      <c r="L81" s="2" t="s">
        <v>12257</v>
      </c>
      <c r="M81" s="2" t="s">
        <v>12258</v>
      </c>
      <c r="N81" s="2" t="n">
        <f aca="false">COUNTA('Layout Mercado Libre'!AH81:AM81)</f>
        <v>4</v>
      </c>
      <c r="O81" s="2" t="s">
        <v>11996</v>
      </c>
      <c r="P81" s="2" t="n">
        <v>0</v>
      </c>
      <c r="Q81" s="2" t="s">
        <v>12259</v>
      </c>
    </row>
    <row r="82" customFormat="false" ht="15" hidden="false" customHeight="false" outlineLevel="0" collapsed="false">
      <c r="A82" s="8" t="s">
        <v>972</v>
      </c>
      <c r="B82" s="10" t="str">
        <f aca="false">'Layout Mercado Libre'!C82</f>
        <v>Ungüento Vicks VapoRub 100 g Tarro</v>
      </c>
      <c r="C82" s="2" t="s">
        <v>89</v>
      </c>
      <c r="D82" s="2" t="s">
        <v>11989</v>
      </c>
      <c r="E82" s="2" t="s">
        <v>11990</v>
      </c>
      <c r="F82" s="2" t="s">
        <v>12038</v>
      </c>
      <c r="G82" s="2"/>
      <c r="H82" s="2"/>
      <c r="I82" s="2" t="s">
        <v>12260</v>
      </c>
      <c r="J82" s="2"/>
      <c r="K82" s="2" t="n">
        <v>189</v>
      </c>
      <c r="L82" s="2"/>
      <c r="M82" s="2" t="s">
        <v>12261</v>
      </c>
      <c r="N82" s="2" t="n">
        <f aca="false">COUNTA('Layout Mercado Libre'!AH82:AM82)</f>
        <v>2</v>
      </c>
      <c r="O82" s="2" t="s">
        <v>11996</v>
      </c>
      <c r="P82" s="2" t="n">
        <v>1</v>
      </c>
      <c r="Q82" s="2" t="s">
        <v>12262</v>
      </c>
    </row>
    <row r="83" customFormat="false" ht="15" hidden="false" customHeight="false" outlineLevel="0" collapsed="false">
      <c r="A83" s="8" t="s">
        <v>980</v>
      </c>
      <c r="B83" s="10" t="str">
        <f aca="false">'Layout Mercado Libre'!C83</f>
        <v>Fosfocil Fosfomicina 1 g Solución Inyectable Adulto</v>
      </c>
      <c r="C83" s="2" t="s">
        <v>89</v>
      </c>
      <c r="D83" s="2" t="s">
        <v>11989</v>
      </c>
      <c r="E83" s="2" t="s">
        <v>11990</v>
      </c>
      <c r="F83" s="2" t="s">
        <v>11991</v>
      </c>
      <c r="G83" s="2" t="s">
        <v>12093</v>
      </c>
      <c r="H83" s="2" t="s">
        <v>12094</v>
      </c>
      <c r="I83" s="2" t="s">
        <v>12263</v>
      </c>
      <c r="J83" s="2"/>
      <c r="K83" s="2" t="n">
        <v>969</v>
      </c>
      <c r="L83" s="2"/>
      <c r="M83" s="2" t="s">
        <v>12264</v>
      </c>
      <c r="N83" s="2" t="n">
        <f aca="false">COUNTA('Layout Mercado Libre'!AH83:AM83)</f>
        <v>2</v>
      </c>
      <c r="O83" s="2" t="s">
        <v>11996</v>
      </c>
      <c r="P83" s="2" t="n">
        <v>0</v>
      </c>
      <c r="Q83" s="2" t="s">
        <v>12265</v>
      </c>
    </row>
    <row r="84" customFormat="false" ht="15" hidden="false" customHeight="false" outlineLevel="0" collapsed="false">
      <c r="A84" s="8" t="s">
        <v>991</v>
      </c>
      <c r="B84" s="10" t="str">
        <f aca="false">'Layout Mercado Libre'!C84</f>
        <v>Asoflon Duo 0.5 mg/0.4 mg 30 Cápsulas</v>
      </c>
      <c r="C84" s="2" t="s">
        <v>89</v>
      </c>
      <c r="D84" s="2" t="s">
        <v>11989</v>
      </c>
      <c r="E84" s="2" t="s">
        <v>11990</v>
      </c>
      <c r="F84" s="2" t="s">
        <v>11991</v>
      </c>
      <c r="G84" s="2" t="s">
        <v>12266</v>
      </c>
      <c r="H84" s="2" t="s">
        <v>12267</v>
      </c>
      <c r="I84" s="2" t="s">
        <v>12268</v>
      </c>
      <c r="J84" s="2"/>
      <c r="K84" s="2" t="n">
        <v>425</v>
      </c>
      <c r="L84" s="2"/>
      <c r="M84" s="2" t="s">
        <v>12269</v>
      </c>
      <c r="N84" s="2" t="n">
        <f aca="false">COUNTA('Layout Mercado Libre'!AH84:AM84)</f>
        <v>2</v>
      </c>
      <c r="O84" s="2" t="s">
        <v>11996</v>
      </c>
      <c r="P84" s="2" t="n">
        <v>0</v>
      </c>
      <c r="Q84" s="2" t="s">
        <v>12270</v>
      </c>
    </row>
    <row r="85" customFormat="false" ht="15" hidden="false" customHeight="false" outlineLevel="0" collapsed="false">
      <c r="A85" s="8" t="s">
        <v>1004</v>
      </c>
      <c r="B85" s="10" t="str">
        <f aca="false">'Layout Mercado Libre'!C85</f>
        <v>Dorixina Relax 125 mg/5 mg 20 Comprimidos</v>
      </c>
      <c r="C85" s="2" t="s">
        <v>89</v>
      </c>
      <c r="D85" s="2" t="s">
        <v>11989</v>
      </c>
      <c r="E85" s="2" t="s">
        <v>11990</v>
      </c>
      <c r="F85" s="2" t="s">
        <v>11991</v>
      </c>
      <c r="G85" s="2" t="s">
        <v>12063</v>
      </c>
      <c r="H85" s="2" t="s">
        <v>12064</v>
      </c>
      <c r="I85" s="2" t="s">
        <v>12271</v>
      </c>
      <c r="J85" s="2"/>
      <c r="K85" s="2" t="n">
        <v>283</v>
      </c>
      <c r="L85" s="2"/>
      <c r="M85" s="2" t="s">
        <v>12272</v>
      </c>
      <c r="N85" s="2" t="n">
        <f aca="false">COUNTA('Layout Mercado Libre'!AH85:AM85)</f>
        <v>4</v>
      </c>
      <c r="O85" s="2" t="s">
        <v>11996</v>
      </c>
      <c r="P85" s="2" t="n">
        <v>0</v>
      </c>
      <c r="Q85" s="2" t="s">
        <v>12273</v>
      </c>
    </row>
    <row r="86" customFormat="false" ht="15" hidden="false" customHeight="false" outlineLevel="0" collapsed="false">
      <c r="A86" s="8" t="s">
        <v>1018</v>
      </c>
      <c r="B86" s="10" t="str">
        <f aca="false">'Layout Mercado Libre'!C86</f>
        <v>Enterogermina Bacillus Clausii 4 Billones 10 Ampolletas</v>
      </c>
      <c r="C86" s="2" t="s">
        <v>89</v>
      </c>
      <c r="D86" s="2" t="s">
        <v>11989</v>
      </c>
      <c r="E86" s="2" t="s">
        <v>11990</v>
      </c>
      <c r="F86" s="2" t="s">
        <v>12038</v>
      </c>
      <c r="G86" s="2"/>
      <c r="H86" s="2"/>
      <c r="I86" s="2" t="s">
        <v>12274</v>
      </c>
      <c r="J86" s="2"/>
      <c r="K86" s="2" t="n">
        <v>866</v>
      </c>
      <c r="L86" s="2"/>
      <c r="M86" s="2" t="s">
        <v>12275</v>
      </c>
      <c r="N86" s="2" t="n">
        <f aca="false">COUNTA('Layout Mercado Libre'!AH86:AM86)</f>
        <v>2</v>
      </c>
      <c r="O86" s="2" t="s">
        <v>11996</v>
      </c>
      <c r="P86" s="2" t="n">
        <v>0</v>
      </c>
      <c r="Q86" s="2" t="s">
        <v>12276</v>
      </c>
    </row>
    <row r="87" customFormat="false" ht="15" hidden="false" customHeight="false" outlineLevel="0" collapsed="false">
      <c r="A87" s="8" t="s">
        <v>1031</v>
      </c>
      <c r="B87" s="10" t="str">
        <f aca="false">'Layout Mercado Libre'!C87</f>
        <v>Pañales Huggies Supreme Unisex Etapa 1 40 Piezas</v>
      </c>
      <c r="C87" s="2" t="s">
        <v>89</v>
      </c>
      <c r="D87" s="2" t="s">
        <v>11989</v>
      </c>
      <c r="E87" s="2" t="s">
        <v>11990</v>
      </c>
      <c r="F87" s="2" t="s">
        <v>11998</v>
      </c>
      <c r="G87" s="2"/>
      <c r="H87" s="2"/>
      <c r="I87" s="2" t="s">
        <v>12277</v>
      </c>
      <c r="J87" s="2"/>
      <c r="K87" s="2" t="n">
        <v>547</v>
      </c>
      <c r="L87" s="2"/>
      <c r="M87" s="2" t="s">
        <v>12278</v>
      </c>
      <c r="N87" s="2" t="n">
        <f aca="false">COUNTA('Layout Mercado Libre'!AH87:AM87)</f>
        <v>1</v>
      </c>
      <c r="O87" s="2" t="s">
        <v>11996</v>
      </c>
      <c r="P87" s="2" t="n">
        <v>0</v>
      </c>
      <c r="Q87" s="2" t="s">
        <v>12279</v>
      </c>
    </row>
    <row r="88" customFormat="false" ht="15" hidden="false" customHeight="false" outlineLevel="0" collapsed="false">
      <c r="A88" s="8" t="s">
        <v>1039</v>
      </c>
      <c r="B88" s="10" t="str">
        <f aca="false">'Layout Mercado Libre'!C88</f>
        <v>Vodelan 500 mg/100 mg 14 Tabletas</v>
      </c>
      <c r="C88" s="2" t="s">
        <v>89</v>
      </c>
      <c r="D88" s="2" t="s">
        <v>11989</v>
      </c>
      <c r="E88" s="2" t="s">
        <v>11990</v>
      </c>
      <c r="F88" s="2" t="s">
        <v>11991</v>
      </c>
      <c r="G88" s="2" t="s">
        <v>12093</v>
      </c>
      <c r="H88" s="2" t="s">
        <v>12094</v>
      </c>
      <c r="I88" s="2" t="s">
        <v>12280</v>
      </c>
      <c r="J88" s="2"/>
      <c r="K88" s="2" t="n">
        <v>139</v>
      </c>
      <c r="L88" s="2"/>
      <c r="M88" s="2" t="s">
        <v>12281</v>
      </c>
      <c r="N88" s="2" t="n">
        <f aca="false">COUNTA('Layout Mercado Libre'!AH88:AM88)</f>
        <v>4</v>
      </c>
      <c r="O88" s="2" t="s">
        <v>11996</v>
      </c>
      <c r="P88" s="2" t="n">
        <v>0</v>
      </c>
      <c r="Q88" s="2" t="s">
        <v>12282</v>
      </c>
    </row>
    <row r="89" customFormat="false" ht="15" hidden="false" customHeight="false" outlineLevel="0" collapsed="false">
      <c r="A89" s="8" t="s">
        <v>1051</v>
      </c>
      <c r="B89" s="10" t="str">
        <f aca="false">'Layout Mercado Libre'!C89</f>
        <v>Antigripal Agrifen Paracetamol 500 mg 10 Tabletas</v>
      </c>
      <c r="C89" s="2" t="s">
        <v>89</v>
      </c>
      <c r="D89" s="2" t="s">
        <v>11989</v>
      </c>
      <c r="E89" s="2" t="s">
        <v>11990</v>
      </c>
      <c r="F89" s="2" t="s">
        <v>12038</v>
      </c>
      <c r="G89" s="2"/>
      <c r="H89" s="2"/>
      <c r="I89" s="2" t="s">
        <v>12283</v>
      </c>
      <c r="J89" s="2"/>
      <c r="K89" s="2" t="n">
        <v>18078</v>
      </c>
      <c r="L89" s="2"/>
      <c r="M89" s="2" t="s">
        <v>12284</v>
      </c>
      <c r="N89" s="2" t="n">
        <f aca="false">COUNTA('Layout Mercado Libre'!AH89:AM89)</f>
        <v>2</v>
      </c>
      <c r="O89" s="2" t="s">
        <v>11996</v>
      </c>
      <c r="P89" s="2" t="n">
        <v>0</v>
      </c>
      <c r="Q89" s="2" t="s">
        <v>12285</v>
      </c>
    </row>
    <row r="90" customFormat="false" ht="15" hidden="false" customHeight="false" outlineLevel="0" collapsed="false">
      <c r="A90" s="8" t="s">
        <v>1062</v>
      </c>
      <c r="B90" s="10" t="str">
        <f aca="false">'Layout Mercado Libre'!C90</f>
        <v>Fosfocil Fosfomicina 500 mg 12 Cápsulas</v>
      </c>
      <c r="C90" s="2" t="s">
        <v>89</v>
      </c>
      <c r="D90" s="2" t="s">
        <v>11989</v>
      </c>
      <c r="E90" s="2" t="s">
        <v>11990</v>
      </c>
      <c r="F90" s="2" t="s">
        <v>11991</v>
      </c>
      <c r="G90" s="2" t="s">
        <v>12093</v>
      </c>
      <c r="H90" s="2" t="s">
        <v>12094</v>
      </c>
      <c r="I90" s="2" t="s">
        <v>12286</v>
      </c>
      <c r="J90" s="2"/>
      <c r="K90" s="2" t="n">
        <v>284</v>
      </c>
      <c r="L90" s="2"/>
      <c r="M90" s="2" t="s">
        <v>12287</v>
      </c>
      <c r="N90" s="2" t="n">
        <f aca="false">COUNTA('Layout Mercado Libre'!AH90:AM90)</f>
        <v>1</v>
      </c>
      <c r="O90" s="2" t="s">
        <v>11996</v>
      </c>
      <c r="P90" s="2" t="n">
        <v>0</v>
      </c>
      <c r="Q90" s="2" t="s">
        <v>12288</v>
      </c>
    </row>
    <row r="91" customFormat="false" ht="15" hidden="false" customHeight="false" outlineLevel="0" collapsed="false">
      <c r="A91" s="8" t="s">
        <v>1067</v>
      </c>
      <c r="B91" s="10" t="str">
        <f aca="false">'Layout Mercado Libre'!C91</f>
        <v>Dabex XR Metformina 1000 mg 30 Tabletas</v>
      </c>
      <c r="C91" s="2" t="s">
        <v>89</v>
      </c>
      <c r="D91" s="2" t="s">
        <v>11989</v>
      </c>
      <c r="E91" s="2" t="s">
        <v>11990</v>
      </c>
      <c r="F91" s="2" t="s">
        <v>11991</v>
      </c>
      <c r="G91" s="2" t="s">
        <v>12013</v>
      </c>
      <c r="H91" s="2" t="s">
        <v>12014</v>
      </c>
      <c r="I91" s="2" t="s">
        <v>12289</v>
      </c>
      <c r="J91" s="2"/>
      <c r="K91" s="2" t="n">
        <v>203</v>
      </c>
      <c r="L91" s="2"/>
      <c r="M91" s="2" t="s">
        <v>12290</v>
      </c>
      <c r="N91" s="2" t="n">
        <f aca="false">COUNTA('Layout Mercado Libre'!AH91:AM91)</f>
        <v>1</v>
      </c>
      <c r="O91" s="2" t="s">
        <v>11996</v>
      </c>
      <c r="P91" s="2" t="n">
        <v>0</v>
      </c>
      <c r="Q91" s="2" t="s">
        <v>12291</v>
      </c>
    </row>
    <row r="92" customFormat="false" ht="15" hidden="false" customHeight="false" outlineLevel="0" collapsed="false">
      <c r="A92" s="8" t="s">
        <v>1080</v>
      </c>
      <c r="B92" s="10" t="str">
        <f aca="false">'Layout Mercado Libre'!C92</f>
        <v>Venalot Depot Troxerutina Cumarina 180 mg/30 mg 30 Tabletas</v>
      </c>
      <c r="C92" s="2" t="s">
        <v>89</v>
      </c>
      <c r="D92" s="2" t="s">
        <v>11989</v>
      </c>
      <c r="E92" s="2" t="s">
        <v>11990</v>
      </c>
      <c r="F92" s="2" t="s">
        <v>12056</v>
      </c>
      <c r="G92" s="2"/>
      <c r="H92" s="2"/>
      <c r="I92" s="2" t="s">
        <v>12292</v>
      </c>
      <c r="J92" s="2"/>
      <c r="K92" s="2" t="n">
        <v>166</v>
      </c>
      <c r="L92" s="2"/>
      <c r="M92" s="2" t="s">
        <v>12293</v>
      </c>
      <c r="N92" s="2" t="n">
        <f aca="false">COUNTA('Layout Mercado Libre'!AH92:AM92)</f>
        <v>2</v>
      </c>
      <c r="O92" s="2" t="s">
        <v>11996</v>
      </c>
      <c r="P92" s="2" t="n">
        <v>0</v>
      </c>
      <c r="Q92" s="2" t="s">
        <v>12294</v>
      </c>
    </row>
    <row r="93" customFormat="false" ht="15" hidden="false" customHeight="false" outlineLevel="0" collapsed="false">
      <c r="A93" s="8" t="s">
        <v>1091</v>
      </c>
      <c r="B93" s="10" t="str">
        <f aca="false">'Layout Mercado Libre'!C93</f>
        <v>Riopan Gel Magaldrato Dimeticona 10 ml 20 Sobres</v>
      </c>
      <c r="C93" s="2" t="s">
        <v>89</v>
      </c>
      <c r="D93" s="2" t="s">
        <v>11989</v>
      </c>
      <c r="E93" s="2" t="s">
        <v>11990</v>
      </c>
      <c r="F93" s="2" t="s">
        <v>12038</v>
      </c>
      <c r="G93" s="2"/>
      <c r="H93" s="2"/>
      <c r="I93" s="2" t="s">
        <v>12295</v>
      </c>
      <c r="J93" s="2"/>
      <c r="K93" s="2" t="n">
        <v>813</v>
      </c>
      <c r="L93" s="2"/>
      <c r="M93" s="2" t="s">
        <v>12296</v>
      </c>
      <c r="N93" s="2" t="n">
        <f aca="false">COUNTA('Layout Mercado Libre'!AH93:AM93)</f>
        <v>2</v>
      </c>
      <c r="O93" s="2" t="s">
        <v>11996</v>
      </c>
      <c r="P93" s="2" t="n">
        <v>0</v>
      </c>
      <c r="Q93" s="2" t="s">
        <v>12297</v>
      </c>
    </row>
    <row r="94" customFormat="false" ht="15" hidden="false" customHeight="false" outlineLevel="0" collapsed="false">
      <c r="A94" s="8" t="s">
        <v>1104</v>
      </c>
      <c r="B94" s="10" t="str">
        <f aca="false">'Layout Mercado Libre'!C94</f>
        <v>Fosfocil GU Fosfomicina Granulado 3 g 1 Sobre</v>
      </c>
      <c r="C94" s="2" t="s">
        <v>89</v>
      </c>
      <c r="D94" s="2" t="s">
        <v>11989</v>
      </c>
      <c r="E94" s="2" t="s">
        <v>11990</v>
      </c>
      <c r="F94" s="2" t="s">
        <v>11991</v>
      </c>
      <c r="G94" s="2" t="s">
        <v>12093</v>
      </c>
      <c r="H94" s="2" t="s">
        <v>12094</v>
      </c>
      <c r="I94" s="2" t="s">
        <v>12298</v>
      </c>
      <c r="J94" s="2"/>
      <c r="K94" s="2" t="n">
        <v>270</v>
      </c>
      <c r="L94" s="2"/>
      <c r="M94" s="2" t="s">
        <v>12299</v>
      </c>
      <c r="N94" s="2" t="n">
        <f aca="false">COUNTA('Layout Mercado Libre'!AH94:AM94)</f>
        <v>2</v>
      </c>
      <c r="O94" s="2" t="s">
        <v>11996</v>
      </c>
      <c r="P94" s="2" t="n">
        <v>0</v>
      </c>
      <c r="Q94" s="2" t="s">
        <v>12300</v>
      </c>
    </row>
    <row r="95" customFormat="false" ht="15" hidden="false" customHeight="false" outlineLevel="0" collapsed="false">
      <c r="A95" s="8" t="s">
        <v>1117</v>
      </c>
      <c r="B95" s="10" t="str">
        <f aca="false">'Layout Mercado Libre'!C95</f>
        <v>Neurobion DC Doble Cámara 10 mg 3 Jeringas Prellenadas</v>
      </c>
      <c r="C95" s="2" t="s">
        <v>89</v>
      </c>
      <c r="D95" s="2" t="s">
        <v>11989</v>
      </c>
      <c r="E95" s="2" t="s">
        <v>11990</v>
      </c>
      <c r="F95" s="2" t="s">
        <v>12038</v>
      </c>
      <c r="G95" s="2"/>
      <c r="H95" s="2"/>
      <c r="I95" s="2" t="s">
        <v>12301</v>
      </c>
      <c r="J95" s="2"/>
      <c r="K95" s="2" t="n">
        <v>46</v>
      </c>
      <c r="L95" s="2"/>
      <c r="M95" s="2" t="s">
        <v>12302</v>
      </c>
      <c r="N95" s="2" t="n">
        <f aca="false">COUNTA('Layout Mercado Libre'!AH95:AM95)</f>
        <v>2</v>
      </c>
      <c r="O95" s="2" t="s">
        <v>11996</v>
      </c>
      <c r="P95" s="2" t="n">
        <v>0</v>
      </c>
      <c r="Q95" s="2" t="s">
        <v>12303</v>
      </c>
    </row>
    <row r="96" customFormat="false" ht="15" hidden="false" customHeight="false" outlineLevel="0" collapsed="false">
      <c r="A96" s="8" t="s">
        <v>1126</v>
      </c>
      <c r="B96" s="10" t="str">
        <f aca="false">'Layout Mercado Libre'!C96</f>
        <v>Pañales KleenBebé Suavelastic Recién Nacido Etapa 1 20 Pzas</v>
      </c>
      <c r="C96" s="2" t="s">
        <v>89</v>
      </c>
      <c r="D96" s="2" t="s">
        <v>11989</v>
      </c>
      <c r="E96" s="2" t="s">
        <v>11990</v>
      </c>
      <c r="F96" s="2" t="s">
        <v>11998</v>
      </c>
      <c r="G96" s="2"/>
      <c r="H96" s="2"/>
      <c r="I96" s="2" t="s">
        <v>12304</v>
      </c>
      <c r="J96" s="2"/>
      <c r="K96" s="2" t="n">
        <v>200</v>
      </c>
      <c r="L96" s="2"/>
      <c r="M96" s="2" t="s">
        <v>12305</v>
      </c>
      <c r="N96" s="2" t="n">
        <f aca="false">COUNTA('Layout Mercado Libre'!AH96:AM96)</f>
        <v>2</v>
      </c>
      <c r="O96" s="2" t="s">
        <v>11996</v>
      </c>
      <c r="P96" s="2" t="n">
        <v>0</v>
      </c>
      <c r="Q96" s="2" t="s">
        <v>12306</v>
      </c>
    </row>
    <row r="97" customFormat="false" ht="15" hidden="false" customHeight="false" outlineLevel="0" collapsed="false">
      <c r="A97" s="8" t="s">
        <v>1136</v>
      </c>
      <c r="B97" s="10" t="str">
        <f aca="false">'Layout Mercado Libre'!C97</f>
        <v>Pepto Bismol Subsalicilato de Bismuto 262 mg 100 Tabletas</v>
      </c>
      <c r="C97" s="2" t="s">
        <v>89</v>
      </c>
      <c r="D97" s="2" t="s">
        <v>11989</v>
      </c>
      <c r="E97" s="2" t="s">
        <v>11990</v>
      </c>
      <c r="F97" s="2" t="s">
        <v>12038</v>
      </c>
      <c r="G97" s="2"/>
      <c r="H97" s="2"/>
      <c r="I97" s="2" t="s">
        <v>12307</v>
      </c>
      <c r="J97" s="2"/>
      <c r="K97" s="2" t="n">
        <v>549</v>
      </c>
      <c r="L97" s="2"/>
      <c r="M97" s="2" t="s">
        <v>12308</v>
      </c>
      <c r="N97" s="2" t="n">
        <f aca="false">COUNTA('Layout Mercado Libre'!AH97:AM97)</f>
        <v>1</v>
      </c>
      <c r="O97" s="2" t="s">
        <v>11996</v>
      </c>
      <c r="P97" s="2" t="n">
        <v>0</v>
      </c>
      <c r="Q97" s="2" t="s">
        <v>12309</v>
      </c>
    </row>
    <row r="98" customFormat="false" ht="15" hidden="false" customHeight="false" outlineLevel="0" collapsed="false">
      <c r="A98" s="8" t="s">
        <v>1148</v>
      </c>
      <c r="B98" s="10" t="str">
        <f aca="false">'Layout Mercado Libre'!C98</f>
        <v>Scarpett K Betametasona Ketorolaco 0.5 mg/10 mg 20 Tabletas</v>
      </c>
      <c r="C98" s="2" t="s">
        <v>89</v>
      </c>
      <c r="D98" s="2" t="s">
        <v>12068</v>
      </c>
      <c r="E98" s="2" t="s">
        <v>11990</v>
      </c>
      <c r="F98" s="2" t="s">
        <v>11991</v>
      </c>
      <c r="G98" s="2" t="s">
        <v>12063</v>
      </c>
      <c r="H98" s="2" t="s">
        <v>12064</v>
      </c>
      <c r="I98" s="2" t="s">
        <v>12310</v>
      </c>
      <c r="J98" s="2"/>
      <c r="K98" s="2" t="n">
        <v>776</v>
      </c>
      <c r="L98" s="2"/>
      <c r="M98" s="2" t="s">
        <v>12311</v>
      </c>
      <c r="N98" s="2" t="n">
        <f aca="false">COUNTA('Layout Mercado Libre'!AH98:AM98)</f>
        <v>1</v>
      </c>
      <c r="O98" s="2" t="s">
        <v>11996</v>
      </c>
      <c r="P98" s="2" t="n">
        <v>0</v>
      </c>
      <c r="Q98" s="2" t="s">
        <v>12312</v>
      </c>
    </row>
    <row r="99" customFormat="false" ht="15" hidden="false" customHeight="false" outlineLevel="0" collapsed="false">
      <c r="A99" s="8" t="s">
        <v>1157</v>
      </c>
      <c r="B99" s="10" t="str">
        <f aca="false">'Layout Mercado Libre'!C99</f>
        <v>Fórmula Infantil Enfamil Premium Pro Select Etapa 1 800 g</v>
      </c>
      <c r="C99" s="2" t="s">
        <v>89</v>
      </c>
      <c r="D99" s="2" t="s">
        <v>11989</v>
      </c>
      <c r="E99" s="2" t="s">
        <v>11990</v>
      </c>
      <c r="F99" s="2" t="s">
        <v>11998</v>
      </c>
      <c r="G99" s="2"/>
      <c r="H99" s="2"/>
      <c r="I99" s="2" t="s">
        <v>12313</v>
      </c>
      <c r="J99" s="2" t="s">
        <v>12000</v>
      </c>
      <c r="K99" s="2" t="n">
        <v>80</v>
      </c>
      <c r="L99" s="2"/>
      <c r="M99" s="2" t="s">
        <v>12314</v>
      </c>
      <c r="N99" s="2" t="n">
        <f aca="false">COUNTA('Layout Mercado Libre'!AH99:AM99)</f>
        <v>1</v>
      </c>
      <c r="O99" s="2" t="s">
        <v>11996</v>
      </c>
      <c r="P99" s="2" t="n">
        <v>0</v>
      </c>
      <c r="Q99" s="2" t="s">
        <v>12315</v>
      </c>
    </row>
    <row r="100" customFormat="false" ht="15" hidden="false" customHeight="false" outlineLevel="0" collapsed="false">
      <c r="A100" s="8" t="s">
        <v>1168</v>
      </c>
      <c r="B100" s="10" t="str">
        <f aca="false">'Layout Mercado Libre'!C100</f>
        <v>Autrin 600 Hierro y Vitaminas 36 Tabletas</v>
      </c>
      <c r="C100" s="2" t="s">
        <v>89</v>
      </c>
      <c r="D100" s="2" t="s">
        <v>12068</v>
      </c>
      <c r="E100" s="2" t="s">
        <v>11990</v>
      </c>
      <c r="F100" s="2" t="s">
        <v>12056</v>
      </c>
      <c r="G100" s="2"/>
      <c r="H100" s="2"/>
      <c r="I100" s="2" t="s">
        <v>12316</v>
      </c>
      <c r="J100" s="2"/>
      <c r="K100" s="2" t="n">
        <v>31</v>
      </c>
      <c r="L100" s="2"/>
      <c r="M100" s="2" t="s">
        <v>12317</v>
      </c>
      <c r="N100" s="2" t="n">
        <f aca="false">COUNTA('Layout Mercado Libre'!AH100:AM100)</f>
        <v>3</v>
      </c>
      <c r="O100" s="2" t="s">
        <v>11996</v>
      </c>
      <c r="P100" s="2" t="n">
        <v>0</v>
      </c>
      <c r="Q100" s="2" t="s">
        <v>12318</v>
      </c>
    </row>
    <row r="101" customFormat="false" ht="15" hidden="false" customHeight="false" outlineLevel="0" collapsed="false">
      <c r="A101" s="8" t="s">
        <v>1182</v>
      </c>
      <c r="B101" s="10" t="str">
        <f aca="false">'Layout Mercado Libre'!C101</f>
        <v>Dorixina Flam Clonixinato de Lisina Diclofenaco 14 Tabletas</v>
      </c>
      <c r="C101" s="2" t="s">
        <v>89</v>
      </c>
      <c r="D101" s="2" t="s">
        <v>11989</v>
      </c>
      <c r="E101" s="2" t="s">
        <v>11990</v>
      </c>
      <c r="F101" s="2" t="s">
        <v>11991</v>
      </c>
      <c r="G101" s="2" t="s">
        <v>12063</v>
      </c>
      <c r="H101" s="2" t="s">
        <v>12064</v>
      </c>
      <c r="I101" s="2" t="s">
        <v>12319</v>
      </c>
      <c r="J101" s="2"/>
      <c r="K101" s="2" t="n">
        <v>34</v>
      </c>
      <c r="L101" s="2"/>
      <c r="M101" s="2" t="s">
        <v>12320</v>
      </c>
      <c r="N101" s="2" t="n">
        <f aca="false">COUNTA('Layout Mercado Libre'!AH101:AM101)</f>
        <v>2</v>
      </c>
      <c r="O101" s="2" t="s">
        <v>11996</v>
      </c>
      <c r="P101" s="2" t="n">
        <v>0</v>
      </c>
      <c r="Q101" s="2" t="s">
        <v>12321</v>
      </c>
    </row>
    <row r="102" customFormat="false" ht="15" hidden="false" customHeight="false" outlineLevel="0" collapsed="false">
      <c r="A102" s="8" t="s">
        <v>1192</v>
      </c>
      <c r="B102" s="10" t="str">
        <f aca="false">'Layout Mercado Libre'!C102</f>
        <v>Pañales Huggies Supreme Unisex Etapa 3 36 Piezas</v>
      </c>
      <c r="C102" s="2" t="s">
        <v>89</v>
      </c>
      <c r="D102" s="2" t="s">
        <v>11989</v>
      </c>
      <c r="E102" s="2" t="s">
        <v>11990</v>
      </c>
      <c r="F102" s="2" t="s">
        <v>11998</v>
      </c>
      <c r="G102" s="2"/>
      <c r="H102" s="2"/>
      <c r="I102" s="2" t="s">
        <v>12322</v>
      </c>
      <c r="J102" s="2"/>
      <c r="K102" s="2" t="n">
        <v>307</v>
      </c>
      <c r="L102" s="2"/>
      <c r="M102" s="2" t="s">
        <v>12323</v>
      </c>
      <c r="N102" s="2" t="n">
        <f aca="false">COUNTA('Layout Mercado Libre'!AH102:AM102)</f>
        <v>1</v>
      </c>
      <c r="O102" s="2" t="s">
        <v>11996</v>
      </c>
      <c r="P102" s="2" t="n">
        <v>0</v>
      </c>
      <c r="Q102" s="2" t="s">
        <v>12324</v>
      </c>
    </row>
    <row r="103" customFormat="false" ht="15" hidden="false" customHeight="false" outlineLevel="0" collapsed="false">
      <c r="A103" s="8" t="s">
        <v>1199</v>
      </c>
      <c r="B103" s="10" t="str">
        <f aca="false">'Layout Mercado Libre'!C103</f>
        <v>Dolo-Neurobión Forte Diclofenaco Vitaminas B 10 Tabletas</v>
      </c>
      <c r="C103" s="2" t="s">
        <v>89</v>
      </c>
      <c r="D103" s="2" t="s">
        <v>11989</v>
      </c>
      <c r="E103" s="2" t="s">
        <v>11990</v>
      </c>
      <c r="F103" s="2" t="s">
        <v>12056</v>
      </c>
      <c r="G103" s="2"/>
      <c r="H103" s="2"/>
      <c r="I103" s="2" t="s">
        <v>12325</v>
      </c>
      <c r="J103" s="2"/>
      <c r="K103" s="2" t="n">
        <v>1282</v>
      </c>
      <c r="L103" s="2"/>
      <c r="M103" s="2" t="s">
        <v>12326</v>
      </c>
      <c r="N103" s="2" t="n">
        <f aca="false">COUNTA('Layout Mercado Libre'!AH103:AM103)</f>
        <v>4</v>
      </c>
      <c r="O103" s="2" t="s">
        <v>11996</v>
      </c>
      <c r="P103" s="2" t="n">
        <v>2</v>
      </c>
      <c r="Q103" s="2" t="s">
        <v>12327</v>
      </c>
    </row>
    <row r="104" customFormat="false" ht="15" hidden="false" customHeight="false" outlineLevel="0" collapsed="false">
      <c r="A104" s="8" t="s">
        <v>1211</v>
      </c>
      <c r="B104" s="10" t="str">
        <f aca="false">'Layout Mercado Libre'!C104</f>
        <v>Buscapina Compositum 10 mg/250 mg 36 Tabletas</v>
      </c>
      <c r="C104" s="2" t="s">
        <v>89</v>
      </c>
      <c r="D104" s="2" t="s">
        <v>11989</v>
      </c>
      <c r="E104" s="2" t="s">
        <v>11990</v>
      </c>
      <c r="F104" s="2" t="s">
        <v>11991</v>
      </c>
      <c r="G104" s="2" t="s">
        <v>12013</v>
      </c>
      <c r="H104" s="2" t="s">
        <v>12014</v>
      </c>
      <c r="I104" s="2" t="s">
        <v>12328</v>
      </c>
      <c r="J104" s="2"/>
      <c r="K104" s="2" t="n">
        <v>1136</v>
      </c>
      <c r="L104" s="2"/>
      <c r="M104" s="2" t="s">
        <v>12329</v>
      </c>
      <c r="N104" s="2" t="n">
        <f aca="false">COUNTA('Layout Mercado Libre'!AH104:AM104)</f>
        <v>2</v>
      </c>
      <c r="O104" s="2" t="s">
        <v>11996</v>
      </c>
      <c r="P104" s="2" t="n">
        <v>0</v>
      </c>
      <c r="Q104" s="2" t="s">
        <v>12330</v>
      </c>
    </row>
    <row r="105" customFormat="false" ht="15" hidden="false" customHeight="false" outlineLevel="0" collapsed="false">
      <c r="A105" s="8" t="s">
        <v>1222</v>
      </c>
      <c r="B105" s="10" t="str">
        <f aca="false">'Layout Mercado Libre'!C105</f>
        <v>Tempra Gotas Pediátricas Paracetamol 100 mg/ml 30 ml</v>
      </c>
      <c r="C105" s="2" t="s">
        <v>89</v>
      </c>
      <c r="D105" s="2" t="s">
        <v>11989</v>
      </c>
      <c r="E105" s="2" t="s">
        <v>11990</v>
      </c>
      <c r="F105" s="2" t="s">
        <v>12038</v>
      </c>
      <c r="G105" s="2"/>
      <c r="H105" s="2"/>
      <c r="I105" s="2" t="s">
        <v>12331</v>
      </c>
      <c r="J105" s="2"/>
      <c r="K105" s="2" t="n">
        <v>888</v>
      </c>
      <c r="L105" s="2"/>
      <c r="M105" s="2" t="s">
        <v>12332</v>
      </c>
      <c r="N105" s="2" t="n">
        <f aca="false">COUNTA('Layout Mercado Libre'!AH105:AM105)</f>
        <v>2</v>
      </c>
      <c r="O105" s="2" t="s">
        <v>11996</v>
      </c>
      <c r="P105" s="2" t="n">
        <v>0</v>
      </c>
      <c r="Q105" s="2" t="s">
        <v>12333</v>
      </c>
    </row>
    <row r="106" customFormat="false" ht="15" hidden="false" customHeight="false" outlineLevel="0" collapsed="false">
      <c r="A106" s="8" t="s">
        <v>1236</v>
      </c>
      <c r="B106" s="10" t="str">
        <f aca="false">'Layout Mercado Libre'!C106</f>
        <v>Toallitas Húmedas Huggies Cuidado Hidratante 80 Piezas</v>
      </c>
      <c r="C106" s="2" t="s">
        <v>89</v>
      </c>
      <c r="D106" s="2" t="s">
        <v>11989</v>
      </c>
      <c r="E106" s="2" t="s">
        <v>11990</v>
      </c>
      <c r="F106" s="2" t="s">
        <v>11998</v>
      </c>
      <c r="G106" s="2"/>
      <c r="H106" s="2"/>
      <c r="I106" s="2" t="s">
        <v>12334</v>
      </c>
      <c r="J106" s="2"/>
      <c r="K106" s="2" t="n">
        <v>610</v>
      </c>
      <c r="L106" s="2"/>
      <c r="M106" s="2" t="s">
        <v>12335</v>
      </c>
      <c r="N106" s="2" t="n">
        <f aca="false">COUNTA('Layout Mercado Libre'!AH106:AM106)</f>
        <v>1</v>
      </c>
      <c r="O106" s="2" t="s">
        <v>11996</v>
      </c>
      <c r="P106" s="2" t="n">
        <v>0</v>
      </c>
      <c r="Q106" s="2" t="s">
        <v>12336</v>
      </c>
    </row>
    <row r="107" customFormat="false" ht="15" hidden="false" customHeight="false" outlineLevel="0" collapsed="false">
      <c r="A107" s="8" t="s">
        <v>1248</v>
      </c>
      <c r="B107" s="10" t="str">
        <f aca="false">'Layout Mercado Libre'!C107</f>
        <v>Magnesia Coyoacán Carbonato de Magnesio 7 g 3 Cubos</v>
      </c>
      <c r="C107" s="2" t="s">
        <v>89</v>
      </c>
      <c r="D107" s="2" t="s">
        <v>12068</v>
      </c>
      <c r="E107" s="2" t="s">
        <v>12069</v>
      </c>
      <c r="F107" s="2" t="s">
        <v>11998</v>
      </c>
      <c r="G107" s="2"/>
      <c r="H107" s="2"/>
      <c r="I107" s="2" t="s">
        <v>12337</v>
      </c>
      <c r="J107" s="2"/>
      <c r="K107" s="2" t="n">
        <v>11321</v>
      </c>
      <c r="L107" s="2"/>
      <c r="M107" s="2" t="s">
        <v>12338</v>
      </c>
      <c r="N107" s="2" t="n">
        <f aca="false">COUNTA('Layout Mercado Libre'!AH107:AM107)</f>
        <v>0</v>
      </c>
      <c r="O107" s="2"/>
      <c r="P107" s="2" t="n">
        <v>0</v>
      </c>
      <c r="Q107" s="2" t="s">
        <v>12339</v>
      </c>
    </row>
    <row r="108" customFormat="false" ht="15" hidden="false" customHeight="false" outlineLevel="0" collapsed="false">
      <c r="A108" s="8" t="s">
        <v>1258</v>
      </c>
      <c r="B108" s="10" t="str">
        <f aca="false">'Layout Mercado Libre'!C108</f>
        <v>Prueba de Embarazo Clearblue Digital 1 Pieza</v>
      </c>
      <c r="C108" s="2" t="s">
        <v>89</v>
      </c>
      <c r="D108" s="2" t="s">
        <v>11989</v>
      </c>
      <c r="E108" s="2" t="s">
        <v>11990</v>
      </c>
      <c r="F108" s="2" t="s">
        <v>11998</v>
      </c>
      <c r="G108" s="2"/>
      <c r="H108" s="2"/>
      <c r="I108" s="2" t="s">
        <v>12340</v>
      </c>
      <c r="J108" s="2"/>
      <c r="K108" s="2" t="n">
        <v>186</v>
      </c>
      <c r="L108" s="2"/>
      <c r="M108" s="2" t="s">
        <v>12341</v>
      </c>
      <c r="N108" s="2" t="n">
        <f aca="false">COUNTA('Layout Mercado Libre'!AH108:AM108)</f>
        <v>2</v>
      </c>
      <c r="O108" s="2" t="s">
        <v>11996</v>
      </c>
      <c r="P108" s="2" t="n">
        <v>0</v>
      </c>
      <c r="Q108" s="2" t="s">
        <v>12342</v>
      </c>
    </row>
    <row r="109" customFormat="false" ht="15" hidden="false" customHeight="false" outlineLevel="0" collapsed="false">
      <c r="A109" s="8" t="s">
        <v>1271</v>
      </c>
      <c r="B109" s="10" t="str">
        <f aca="false">'Layout Mercado Libre'!C109</f>
        <v>Asoflon LP Tamsulosina 0.4 mg 30 Cápsulas</v>
      </c>
      <c r="C109" s="2" t="s">
        <v>89</v>
      </c>
      <c r="D109" s="2" t="s">
        <v>11989</v>
      </c>
      <c r="E109" s="2" t="s">
        <v>11990</v>
      </c>
      <c r="F109" s="2" t="s">
        <v>11991</v>
      </c>
      <c r="G109" s="2" t="s">
        <v>12266</v>
      </c>
      <c r="H109" s="2" t="s">
        <v>12267</v>
      </c>
      <c r="I109" s="2" t="s">
        <v>12343</v>
      </c>
      <c r="J109" s="2"/>
      <c r="K109" s="2" t="n">
        <v>254</v>
      </c>
      <c r="L109" s="2"/>
      <c r="M109" s="2" t="s">
        <v>12344</v>
      </c>
      <c r="N109" s="2" t="n">
        <f aca="false">COUNTA('Layout Mercado Libre'!AH109:AM109)</f>
        <v>4</v>
      </c>
      <c r="O109" s="2" t="s">
        <v>11996</v>
      </c>
      <c r="P109" s="2" t="n">
        <v>2</v>
      </c>
      <c r="Q109" s="2" t="s">
        <v>12345</v>
      </c>
    </row>
    <row r="110" customFormat="false" ht="15" hidden="false" customHeight="false" outlineLevel="0" collapsed="false">
      <c r="A110" s="8" t="s">
        <v>1285</v>
      </c>
      <c r="B110" s="10" t="str">
        <f aca="false">'Layout Mercado Libre'!C110</f>
        <v>Vagitrol V Metronidazol Nistatina Fluocinolona 10 Óvulos</v>
      </c>
      <c r="C110" s="2" t="s">
        <v>89</v>
      </c>
      <c r="D110" s="2" t="s">
        <v>11989</v>
      </c>
      <c r="E110" s="2" t="s">
        <v>11990</v>
      </c>
      <c r="F110" s="2" t="s">
        <v>11991</v>
      </c>
      <c r="G110" s="2" t="s">
        <v>12266</v>
      </c>
      <c r="H110" s="2" t="s">
        <v>12267</v>
      </c>
      <c r="I110" s="2" t="s">
        <v>12346</v>
      </c>
      <c r="J110" s="2"/>
      <c r="K110" s="2" t="n">
        <v>6</v>
      </c>
      <c r="L110" s="2"/>
      <c r="M110" s="2" t="s">
        <v>12347</v>
      </c>
      <c r="N110" s="2" t="n">
        <f aca="false">COUNTA('Layout Mercado Libre'!AH110:AM110)</f>
        <v>4</v>
      </c>
      <c r="O110" s="2" t="s">
        <v>11996</v>
      </c>
      <c r="P110" s="2" t="n">
        <v>0</v>
      </c>
      <c r="Q110" s="2" t="s">
        <v>12348</v>
      </c>
    </row>
    <row r="111" customFormat="false" ht="15" hidden="false" customHeight="false" outlineLevel="0" collapsed="false">
      <c r="A111" s="8" t="s">
        <v>1300</v>
      </c>
      <c r="B111" s="10" t="str">
        <f aca="false">'Layout Mercado Libre'!C111</f>
        <v>Diprospan Hypak Betametasona Inyectable 1 Jeringa 1 ml</v>
      </c>
      <c r="C111" s="2" t="s">
        <v>89</v>
      </c>
      <c r="D111" s="2" t="s">
        <v>11989</v>
      </c>
      <c r="E111" s="2" t="s">
        <v>11990</v>
      </c>
      <c r="F111" s="2" t="s">
        <v>11991</v>
      </c>
      <c r="G111" s="2" t="s">
        <v>12349</v>
      </c>
      <c r="H111" s="2" t="s">
        <v>12350</v>
      </c>
      <c r="I111" s="2" t="s">
        <v>12351</v>
      </c>
      <c r="J111" s="2"/>
      <c r="K111" s="2" t="n">
        <v>73</v>
      </c>
      <c r="L111" s="2"/>
      <c r="M111" s="2" t="s">
        <v>12352</v>
      </c>
      <c r="N111" s="2" t="n">
        <f aca="false">COUNTA('Layout Mercado Libre'!AH111:AM111)</f>
        <v>2</v>
      </c>
      <c r="O111" s="2" t="s">
        <v>11996</v>
      </c>
      <c r="P111" s="2" t="n">
        <v>0</v>
      </c>
      <c r="Q111" s="2" t="s">
        <v>12353</v>
      </c>
    </row>
    <row r="112" customFormat="false" ht="15" hidden="false" customHeight="false" outlineLevel="0" collapsed="false">
      <c r="A112" s="8" t="s">
        <v>1313</v>
      </c>
      <c r="B112" s="10" t="str">
        <f aca="false">'Layout Mercado Libre'!C112</f>
        <v>Tempra Jarabe Infantil Paracetamol 3.2 g/100 ml 120 ml</v>
      </c>
      <c r="C112" s="2" t="s">
        <v>89</v>
      </c>
      <c r="D112" s="2" t="s">
        <v>11989</v>
      </c>
      <c r="E112" s="2" t="s">
        <v>11990</v>
      </c>
      <c r="F112" s="2" t="s">
        <v>12038</v>
      </c>
      <c r="G112" s="2"/>
      <c r="H112" s="2"/>
      <c r="I112" s="2" t="s">
        <v>12354</v>
      </c>
      <c r="J112" s="2"/>
      <c r="K112" s="2" t="n">
        <v>965</v>
      </c>
      <c r="L112" s="2"/>
      <c r="M112" s="2" t="s">
        <v>12355</v>
      </c>
      <c r="N112" s="2" t="n">
        <f aca="false">COUNTA('Layout Mercado Libre'!AH112:AM112)</f>
        <v>2</v>
      </c>
      <c r="O112" s="2" t="s">
        <v>11996</v>
      </c>
      <c r="P112" s="2" t="n">
        <v>0</v>
      </c>
      <c r="Q112" s="2" t="s">
        <v>12356</v>
      </c>
    </row>
    <row r="113" customFormat="false" ht="15" hidden="false" customHeight="false" outlineLevel="0" collapsed="false">
      <c r="A113" s="8" t="s">
        <v>1323</v>
      </c>
      <c r="B113" s="10" t="str">
        <f aca="false">'Layout Mercado Libre'!C113</f>
        <v>Ensure Líquido Abbott Sabor Fresa 237 ml</v>
      </c>
      <c r="C113" s="2" t="s">
        <v>89</v>
      </c>
      <c r="D113" s="2" t="s">
        <v>11989</v>
      </c>
      <c r="E113" s="2" t="s">
        <v>11990</v>
      </c>
      <c r="F113" s="2" t="s">
        <v>11998</v>
      </c>
      <c r="G113" s="2"/>
      <c r="H113" s="2"/>
      <c r="I113" s="2" t="s">
        <v>12357</v>
      </c>
      <c r="J113" s="2"/>
      <c r="K113" s="2" t="n">
        <v>291</v>
      </c>
      <c r="L113" s="2"/>
      <c r="M113" s="2" t="s">
        <v>12358</v>
      </c>
      <c r="N113" s="2" t="n">
        <f aca="false">COUNTA('Layout Mercado Libre'!AH113:AM113)</f>
        <v>1</v>
      </c>
      <c r="O113" s="2" t="s">
        <v>11996</v>
      </c>
      <c r="P113" s="2" t="n">
        <v>0</v>
      </c>
      <c r="Q113" s="2" t="s">
        <v>12359</v>
      </c>
    </row>
    <row r="114" customFormat="false" ht="15" hidden="false" customHeight="false" outlineLevel="0" collapsed="false">
      <c r="A114" s="8" t="s">
        <v>1334</v>
      </c>
      <c r="B114" s="10" t="str">
        <f aca="false">'Layout Mercado Libre'!C114</f>
        <v>Similaxol 78 Fenolftaleína Amarilla 100 mg 50 Tabletas</v>
      </c>
      <c r="C114" s="2" t="s">
        <v>89</v>
      </c>
      <c r="D114" s="2" t="s">
        <v>11989</v>
      </c>
      <c r="E114" s="2" t="s">
        <v>11990</v>
      </c>
      <c r="F114" s="2" t="s">
        <v>12038</v>
      </c>
      <c r="G114" s="2"/>
      <c r="H114" s="2"/>
      <c r="I114" s="2" t="s">
        <v>12360</v>
      </c>
      <c r="J114" s="2"/>
      <c r="K114" s="2" t="n">
        <v>2910</v>
      </c>
      <c r="L114" s="2"/>
      <c r="M114" s="2" t="s">
        <v>12361</v>
      </c>
      <c r="N114" s="2" t="n">
        <f aca="false">COUNTA('Layout Mercado Libre'!AH114:AM114)</f>
        <v>2</v>
      </c>
      <c r="O114" s="2" t="s">
        <v>11996</v>
      </c>
      <c r="P114" s="2" t="n">
        <v>0</v>
      </c>
      <c r="Q114" s="2" t="s">
        <v>12362</v>
      </c>
    </row>
    <row r="115" customFormat="false" ht="15" hidden="false" customHeight="false" outlineLevel="0" collapsed="false">
      <c r="A115" s="8" t="s">
        <v>1347</v>
      </c>
      <c r="B115" s="10" t="str">
        <f aca="false">'Layout Mercado Libre'!C115</f>
        <v>Vasculflow Dobesilato Diosmina Hesperidina 30 Tabletas</v>
      </c>
      <c r="C115" s="2" t="s">
        <v>89</v>
      </c>
      <c r="D115" s="2" t="s">
        <v>11989</v>
      </c>
      <c r="E115" s="2" t="s">
        <v>11990</v>
      </c>
      <c r="F115" s="2" t="s">
        <v>12056</v>
      </c>
      <c r="G115" s="2"/>
      <c r="H115" s="2"/>
      <c r="I115" s="2" t="s">
        <v>12363</v>
      </c>
      <c r="J115" s="2"/>
      <c r="K115" s="2" t="n">
        <v>22</v>
      </c>
      <c r="L115" s="2"/>
      <c r="M115" s="2" t="s">
        <v>12364</v>
      </c>
      <c r="N115" s="2" t="n">
        <f aca="false">COUNTA('Layout Mercado Libre'!AH115:AM115)</f>
        <v>2</v>
      </c>
      <c r="O115" s="2" t="s">
        <v>11996</v>
      </c>
      <c r="P115" s="2" t="n">
        <v>0</v>
      </c>
      <c r="Q115" s="2" t="s">
        <v>12365</v>
      </c>
    </row>
    <row r="116" customFormat="false" ht="15" hidden="false" customHeight="false" outlineLevel="0" collapsed="false">
      <c r="A116" s="8" t="s">
        <v>1357</v>
      </c>
      <c r="B116" s="10" t="str">
        <f aca="false">'Layout Mercado Libre'!C116</f>
        <v>Splash Tears Solución Oftálmica Lubricante 15 ml</v>
      </c>
      <c r="C116" s="2" t="s">
        <v>89</v>
      </c>
      <c r="D116" s="2" t="s">
        <v>11989</v>
      </c>
      <c r="E116" s="2" t="s">
        <v>11990</v>
      </c>
      <c r="F116" s="2" t="s">
        <v>12038</v>
      </c>
      <c r="G116" s="2"/>
      <c r="H116" s="2"/>
      <c r="I116" s="2" t="s">
        <v>12366</v>
      </c>
      <c r="J116" s="2"/>
      <c r="K116" s="2" t="n">
        <v>1774</v>
      </c>
      <c r="L116" s="2"/>
      <c r="M116" s="2" t="s">
        <v>12367</v>
      </c>
      <c r="N116" s="2" t="n">
        <f aca="false">COUNTA('Layout Mercado Libre'!AH116:AM116)</f>
        <v>1</v>
      </c>
      <c r="O116" s="2" t="s">
        <v>11996</v>
      </c>
      <c r="P116" s="2" t="n">
        <v>0</v>
      </c>
      <c r="Q116" s="2" t="s">
        <v>12368</v>
      </c>
    </row>
    <row r="117" customFormat="false" ht="15" hidden="false" customHeight="false" outlineLevel="0" collapsed="false">
      <c r="A117" s="8" t="s">
        <v>1370</v>
      </c>
      <c r="B117" s="10" t="str">
        <f aca="false">'Layout Mercado Libre'!C117</f>
        <v>Xigduo XR Dapagliflozina Metformina 10/1000 mg 28 Tabletas</v>
      </c>
      <c r="C117" s="2" t="s">
        <v>89</v>
      </c>
      <c r="D117" s="2" t="s">
        <v>11989</v>
      </c>
      <c r="E117" s="2" t="s">
        <v>11990</v>
      </c>
      <c r="F117" s="2" t="s">
        <v>11991</v>
      </c>
      <c r="G117" s="2" t="s">
        <v>12013</v>
      </c>
      <c r="H117" s="2" t="s">
        <v>12014</v>
      </c>
      <c r="I117" s="2" t="s">
        <v>12369</v>
      </c>
      <c r="J117" s="2"/>
      <c r="K117" s="2" t="n">
        <v>196</v>
      </c>
      <c r="L117" s="2"/>
      <c r="M117" s="2" t="s">
        <v>12370</v>
      </c>
      <c r="N117" s="2" t="n">
        <f aca="false">COUNTA('Layout Mercado Libre'!AH117:AM117)</f>
        <v>1</v>
      </c>
      <c r="O117" s="2" t="s">
        <v>11996</v>
      </c>
      <c r="P117" s="2" t="n">
        <v>0</v>
      </c>
      <c r="Q117" s="2" t="s">
        <v>12371</v>
      </c>
    </row>
    <row r="118" customFormat="false" ht="15" hidden="false" customHeight="false" outlineLevel="0" collapsed="false">
      <c r="A118" s="8" t="s">
        <v>1380</v>
      </c>
      <c r="B118" s="10" t="str">
        <f aca="false">'Layout Mercado Libre'!C118</f>
        <v>Ampigrin Adulto Ampicilina 500 mg 3 Frascos Ámpula</v>
      </c>
      <c r="C118" s="2" t="s">
        <v>89</v>
      </c>
      <c r="D118" s="2" t="s">
        <v>11989</v>
      </c>
      <c r="E118" s="2" t="s">
        <v>11990</v>
      </c>
      <c r="F118" s="2" t="s">
        <v>11991</v>
      </c>
      <c r="G118" s="2" t="s">
        <v>12093</v>
      </c>
      <c r="H118" s="2" t="s">
        <v>12094</v>
      </c>
      <c r="I118" s="2" t="s">
        <v>12372</v>
      </c>
      <c r="J118" s="2"/>
      <c r="K118" s="2" t="n">
        <v>1257</v>
      </c>
      <c r="L118" s="2"/>
      <c r="M118" s="2" t="s">
        <v>12373</v>
      </c>
      <c r="N118" s="2" t="n">
        <f aca="false">COUNTA('Layout Mercado Libre'!AH118:AM118)</f>
        <v>1</v>
      </c>
      <c r="O118" s="2" t="s">
        <v>11996</v>
      </c>
      <c r="P118" s="2" t="n">
        <v>0</v>
      </c>
      <c r="Q118" s="2" t="s">
        <v>12374</v>
      </c>
    </row>
    <row r="119" customFormat="false" ht="15" hidden="false" customHeight="false" outlineLevel="0" collapsed="false">
      <c r="A119" s="8" t="s">
        <v>1391</v>
      </c>
      <c r="B119" s="10" t="str">
        <f aca="false">'Layout Mercado Libre'!C119</f>
        <v>Glucerna Abbott Fresa Suplemento Líquido 237 ml</v>
      </c>
      <c r="C119" s="2" t="s">
        <v>89</v>
      </c>
      <c r="D119" s="2" t="s">
        <v>11989</v>
      </c>
      <c r="E119" s="2" t="s">
        <v>11990</v>
      </c>
      <c r="F119" s="2" t="s">
        <v>11998</v>
      </c>
      <c r="G119" s="2"/>
      <c r="H119" s="2"/>
      <c r="I119" s="2" t="s">
        <v>12375</v>
      </c>
      <c r="J119" s="2"/>
      <c r="K119" s="2" t="n">
        <v>239</v>
      </c>
      <c r="L119" s="2" t="s">
        <v>12376</v>
      </c>
      <c r="M119" s="2" t="s">
        <v>12377</v>
      </c>
      <c r="N119" s="2" t="n">
        <f aca="false">COUNTA('Layout Mercado Libre'!AH119:AM119)</f>
        <v>3</v>
      </c>
      <c r="O119" s="2" t="s">
        <v>11996</v>
      </c>
      <c r="P119" s="2" t="n">
        <v>1</v>
      </c>
      <c r="Q119" s="2" t="s">
        <v>12378</v>
      </c>
    </row>
    <row r="120" customFormat="false" ht="15" hidden="false" customHeight="false" outlineLevel="0" collapsed="false">
      <c r="A120" s="8" t="s">
        <v>1401</v>
      </c>
      <c r="B120" s="10" t="str">
        <f aca="false">'Layout Mercado Libre'!C120</f>
        <v>Terramicina Ungüento Oftálmico Oxitetraciclina 10 g</v>
      </c>
      <c r="C120" s="2" t="s">
        <v>89</v>
      </c>
      <c r="D120" s="2" t="s">
        <v>11989</v>
      </c>
      <c r="E120" s="2" t="s">
        <v>11990</v>
      </c>
      <c r="F120" s="2" t="s">
        <v>11991</v>
      </c>
      <c r="G120" s="2" t="s">
        <v>12203</v>
      </c>
      <c r="H120" s="2" t="s">
        <v>12204</v>
      </c>
      <c r="I120" s="2" t="s">
        <v>12379</v>
      </c>
      <c r="J120" s="2"/>
      <c r="K120" s="2" t="n">
        <v>422</v>
      </c>
      <c r="L120" s="2"/>
      <c r="M120" s="2" t="s">
        <v>12380</v>
      </c>
      <c r="N120" s="2" t="n">
        <f aca="false">COUNTA('Layout Mercado Libre'!AH120:AM120)</f>
        <v>2</v>
      </c>
      <c r="O120" s="2" t="s">
        <v>11996</v>
      </c>
      <c r="P120" s="2" t="n">
        <v>0</v>
      </c>
      <c r="Q120" s="2" t="s">
        <v>12381</v>
      </c>
    </row>
    <row r="121" customFormat="false" ht="15" hidden="false" customHeight="false" outlineLevel="0" collapsed="false">
      <c r="A121" s="8" t="s">
        <v>1412</v>
      </c>
      <c r="B121" s="10" t="str">
        <f aca="false">'Layout Mercado Libre'!C121</f>
        <v>Geslutin Progesterona 200 mg 15 Cápsulas</v>
      </c>
      <c r="C121" s="2" t="s">
        <v>89</v>
      </c>
      <c r="D121" s="2" t="s">
        <v>11989</v>
      </c>
      <c r="E121" s="2" t="s">
        <v>11990</v>
      </c>
      <c r="F121" s="2" t="s">
        <v>11991</v>
      </c>
      <c r="G121" s="2" t="s">
        <v>12349</v>
      </c>
      <c r="H121" s="2" t="s">
        <v>12350</v>
      </c>
      <c r="I121" s="2" t="s">
        <v>12382</v>
      </c>
      <c r="J121" s="2"/>
      <c r="K121" s="2" t="n">
        <v>53</v>
      </c>
      <c r="L121" s="2"/>
      <c r="M121" s="2" t="s">
        <v>12383</v>
      </c>
      <c r="N121" s="2" t="n">
        <f aca="false">COUNTA('Layout Mercado Libre'!AH121:AM121)</f>
        <v>2</v>
      </c>
      <c r="O121" s="2" t="s">
        <v>11996</v>
      </c>
      <c r="P121" s="2" t="n">
        <v>0</v>
      </c>
      <c r="Q121" s="2" t="s">
        <v>12384</v>
      </c>
    </row>
    <row r="122" customFormat="false" ht="15" hidden="false" customHeight="false" outlineLevel="0" collapsed="false">
      <c r="A122" s="8" t="s">
        <v>1422</v>
      </c>
      <c r="B122" s="10" t="str">
        <f aca="false">'Layout Mercado Libre'!C122</f>
        <v>Pañales Huggies Supreme Unisex Etapa 3 con Toallitas</v>
      </c>
      <c r="C122" s="2" t="s">
        <v>1429</v>
      </c>
      <c r="D122" s="2" t="s">
        <v>12385</v>
      </c>
      <c r="E122" s="2" t="s">
        <v>12069</v>
      </c>
      <c r="F122" s="2" t="s">
        <v>11998</v>
      </c>
      <c r="G122" s="2"/>
      <c r="H122" s="2"/>
      <c r="I122" s="2" t="s">
        <v>12386</v>
      </c>
      <c r="J122" s="2"/>
      <c r="K122" s="2" t="n">
        <v>583</v>
      </c>
      <c r="L122" s="2" t="s">
        <v>12018</v>
      </c>
      <c r="M122" s="2" t="s">
        <v>12387</v>
      </c>
      <c r="N122" s="2" t="n">
        <f aca="false">COUNTA('Layout Mercado Libre'!AH122:AM122)</f>
        <v>0</v>
      </c>
      <c r="O122" s="2"/>
      <c r="P122" s="2" t="n">
        <v>0</v>
      </c>
      <c r="Q122" s="2" t="s">
        <v>12388</v>
      </c>
    </row>
    <row r="123" customFormat="false" ht="15" hidden="false" customHeight="false" outlineLevel="0" collapsed="false">
      <c r="A123" s="8" t="s">
        <v>1430</v>
      </c>
      <c r="B123" s="10" t="str">
        <f aca="false">'Layout Mercado Libre'!C123</f>
        <v>Riopan Gel Magaldrato Dimeticona 10 ml 10 Sobres</v>
      </c>
      <c r="C123" s="2" t="s">
        <v>89</v>
      </c>
      <c r="D123" s="2" t="s">
        <v>11989</v>
      </c>
      <c r="E123" s="2" t="s">
        <v>11990</v>
      </c>
      <c r="F123" s="2" t="s">
        <v>12038</v>
      </c>
      <c r="G123" s="2"/>
      <c r="H123" s="2"/>
      <c r="I123" s="2" t="s">
        <v>12389</v>
      </c>
      <c r="J123" s="2"/>
      <c r="K123" s="2" t="n">
        <v>30</v>
      </c>
      <c r="L123" s="2"/>
      <c r="M123" s="2" t="s">
        <v>12390</v>
      </c>
      <c r="N123" s="2" t="n">
        <f aca="false">COUNTA('Layout Mercado Libre'!AH123:AM123)</f>
        <v>1</v>
      </c>
      <c r="O123" s="2" t="s">
        <v>11996</v>
      </c>
      <c r="P123" s="2" t="n">
        <v>0</v>
      </c>
      <c r="Q123" s="2" t="s">
        <v>12391</v>
      </c>
    </row>
    <row r="124" customFormat="false" ht="15" hidden="false" customHeight="false" outlineLevel="0" collapsed="false">
      <c r="A124" s="8" t="s">
        <v>1436</v>
      </c>
      <c r="B124" s="10" t="str">
        <f aca="false">'Layout Mercado Libre'!C124</f>
        <v>Viternum Dihexazina Jarabe 60 mg/100 ml 140 ml</v>
      </c>
      <c r="C124" s="2" t="s">
        <v>89</v>
      </c>
      <c r="D124" s="2" t="s">
        <v>11989</v>
      </c>
      <c r="E124" s="2" t="s">
        <v>11990</v>
      </c>
      <c r="F124" s="2" t="s">
        <v>12038</v>
      </c>
      <c r="G124" s="2"/>
      <c r="H124" s="2"/>
      <c r="I124" s="2" t="s">
        <v>12392</v>
      </c>
      <c r="J124" s="2"/>
      <c r="K124" s="2" t="n">
        <v>464</v>
      </c>
      <c r="L124" s="2"/>
      <c r="M124" s="2" t="s">
        <v>12393</v>
      </c>
      <c r="N124" s="2" t="n">
        <f aca="false">COUNTA('Layout Mercado Libre'!AH124:AM124)</f>
        <v>2</v>
      </c>
      <c r="O124" s="2" t="s">
        <v>11996</v>
      </c>
      <c r="P124" s="2" t="n">
        <v>0</v>
      </c>
      <c r="Q124" s="2" t="s">
        <v>12394</v>
      </c>
    </row>
    <row r="125" customFormat="false" ht="15" hidden="false" customHeight="false" outlineLevel="0" collapsed="false">
      <c r="A125" s="8" t="s">
        <v>1448</v>
      </c>
      <c r="B125" s="10" t="str">
        <f aca="false">'Layout Mercado Libre'!C125</f>
        <v>Canesten V Clotrimazol 2% Crema Vaginal 20 g</v>
      </c>
      <c r="C125" s="2" t="s">
        <v>89</v>
      </c>
      <c r="D125" s="2" t="s">
        <v>11989</v>
      </c>
      <c r="E125" s="2" t="s">
        <v>11990</v>
      </c>
      <c r="F125" s="2" t="s">
        <v>12038</v>
      </c>
      <c r="G125" s="2"/>
      <c r="H125" s="2"/>
      <c r="I125" s="2" t="s">
        <v>12395</v>
      </c>
      <c r="J125" s="2"/>
      <c r="K125" s="2" t="n">
        <v>255</v>
      </c>
      <c r="L125" s="2"/>
      <c r="M125" s="2" t="s">
        <v>12396</v>
      </c>
      <c r="N125" s="2" t="n">
        <f aca="false">COUNTA('Layout Mercado Libre'!AH125:AM125)</f>
        <v>2</v>
      </c>
      <c r="O125" s="2" t="s">
        <v>11996</v>
      </c>
      <c r="P125" s="2" t="n">
        <v>0</v>
      </c>
      <c r="Q125" s="2" t="s">
        <v>12397</v>
      </c>
    </row>
    <row r="126" customFormat="false" ht="15" hidden="false" customHeight="false" outlineLevel="0" collapsed="false">
      <c r="A126" s="8" t="s">
        <v>1461</v>
      </c>
      <c r="B126" s="10" t="str">
        <f aca="false">'Layout Mercado Libre'!C126</f>
        <v>B-Pracet-KP Pregabalina Ketoprofeno B1 B12 30 Piezas</v>
      </c>
      <c r="C126" s="2" t="s">
        <v>1429</v>
      </c>
      <c r="D126" s="2" t="s">
        <v>12385</v>
      </c>
      <c r="E126" s="2" t="s">
        <v>12398</v>
      </c>
      <c r="F126" s="2" t="s">
        <v>11991</v>
      </c>
      <c r="G126" s="2" t="s">
        <v>11992</v>
      </c>
      <c r="H126" s="2" t="s">
        <v>11993</v>
      </c>
      <c r="I126" s="2" t="s">
        <v>12399</v>
      </c>
      <c r="J126" s="2"/>
      <c r="K126" s="2" t="n">
        <v>2834</v>
      </c>
      <c r="L126" s="2"/>
      <c r="M126" s="2"/>
      <c r="N126" s="2" t="n">
        <f aca="false">COUNTA('Layout Mercado Libre'!AH126:AM126)</f>
        <v>0</v>
      </c>
      <c r="O126" s="2"/>
      <c r="P126" s="2" t="n">
        <v>0</v>
      </c>
      <c r="Q126" s="2" t="s">
        <v>12400</v>
      </c>
    </row>
    <row r="127" customFormat="false" ht="15" hidden="false" customHeight="false" outlineLevel="0" collapsed="false">
      <c r="A127" s="8" t="s">
        <v>1469</v>
      </c>
      <c r="B127" s="10" t="str">
        <f aca="false">'Layout Mercado Libre'!C127</f>
        <v>Nazil Ofteno Nafazolina 1 mg/ml Gotas Oftálmicas 15 ml</v>
      </c>
      <c r="C127" s="2" t="s">
        <v>89</v>
      </c>
      <c r="D127" s="2" t="s">
        <v>11989</v>
      </c>
      <c r="E127" s="2" t="s">
        <v>11990</v>
      </c>
      <c r="F127" s="2" t="s">
        <v>12038</v>
      </c>
      <c r="G127" s="2"/>
      <c r="H127" s="2"/>
      <c r="I127" s="2" t="s">
        <v>12401</v>
      </c>
      <c r="J127" s="2"/>
      <c r="K127" s="2" t="n">
        <v>269</v>
      </c>
      <c r="L127" s="2"/>
      <c r="M127" s="2" t="s">
        <v>12402</v>
      </c>
      <c r="N127" s="2" t="n">
        <f aca="false">COUNTA('Layout Mercado Libre'!AH127:AM127)</f>
        <v>1</v>
      </c>
      <c r="O127" s="2" t="s">
        <v>11996</v>
      </c>
      <c r="P127" s="2" t="n">
        <v>0</v>
      </c>
      <c r="Q127" s="2" t="s">
        <v>12403</v>
      </c>
    </row>
    <row r="128" customFormat="false" ht="15" hidden="false" customHeight="false" outlineLevel="0" collapsed="false">
      <c r="A128" s="8" t="s">
        <v>1479</v>
      </c>
      <c r="B128" s="10" t="str">
        <f aca="false">'Layout Mercado Libre'!C128</f>
        <v>Vick Vaporub Ungüento 12 g Caja Con 40 Latas</v>
      </c>
      <c r="C128" s="2" t="s">
        <v>89</v>
      </c>
      <c r="D128" s="2" t="s">
        <v>12068</v>
      </c>
      <c r="E128" s="2" t="s">
        <v>12069</v>
      </c>
      <c r="F128" s="2" t="s">
        <v>12038</v>
      </c>
      <c r="G128" s="2"/>
      <c r="H128" s="2"/>
      <c r="I128" s="2" t="s">
        <v>12404</v>
      </c>
      <c r="J128" s="2"/>
      <c r="K128" s="2" t="n">
        <v>290</v>
      </c>
      <c r="L128" s="2"/>
      <c r="M128" s="2" t="s">
        <v>12405</v>
      </c>
      <c r="N128" s="2" t="n">
        <f aca="false">COUNTA('Layout Mercado Libre'!AH128:AM128)</f>
        <v>1</v>
      </c>
      <c r="O128" s="2" t="s">
        <v>11996</v>
      </c>
      <c r="P128" s="2" t="n">
        <v>0</v>
      </c>
      <c r="Q128" s="2" t="s">
        <v>12406</v>
      </c>
    </row>
    <row r="129" customFormat="false" ht="15" hidden="false" customHeight="false" outlineLevel="0" collapsed="false">
      <c r="A129" s="8" t="s">
        <v>1487</v>
      </c>
      <c r="B129" s="10" t="str">
        <f aca="false">'Layout Mercado Libre'!C129</f>
        <v>Xl-3 Xtra Alivio De Gripa Y Tos 12 Cápsulas</v>
      </c>
      <c r="C129" s="2" t="s">
        <v>89</v>
      </c>
      <c r="D129" s="2" t="s">
        <v>11989</v>
      </c>
      <c r="E129" s="2" t="s">
        <v>11990</v>
      </c>
      <c r="F129" s="2" t="s">
        <v>12038</v>
      </c>
      <c r="G129" s="2"/>
      <c r="H129" s="2"/>
      <c r="I129" s="2" t="s">
        <v>12407</v>
      </c>
      <c r="J129" s="2"/>
      <c r="K129" s="2" t="n">
        <v>3899</v>
      </c>
      <c r="L129" s="2"/>
      <c r="M129" s="2" t="s">
        <v>12408</v>
      </c>
      <c r="N129" s="2" t="n">
        <f aca="false">COUNTA('Layout Mercado Libre'!AH129:AM129)</f>
        <v>2</v>
      </c>
      <c r="O129" s="2" t="s">
        <v>11996</v>
      </c>
      <c r="P129" s="2" t="n">
        <v>0</v>
      </c>
      <c r="Q129" s="2" t="s">
        <v>12409</v>
      </c>
    </row>
    <row r="130" customFormat="false" ht="15" hidden="false" customHeight="false" outlineLevel="0" collapsed="false">
      <c r="A130" s="8" t="s">
        <v>1499</v>
      </c>
      <c r="B130" s="10" t="str">
        <f aca="false">'Layout Mercado Libre'!C130</f>
        <v>Espaven Pediátrico Dimeticona Gotas 100 mg/ml 30 ml</v>
      </c>
      <c r="C130" s="2" t="s">
        <v>89</v>
      </c>
      <c r="D130" s="2" t="s">
        <v>11989</v>
      </c>
      <c r="E130" s="2" t="s">
        <v>11990</v>
      </c>
      <c r="F130" s="2" t="s">
        <v>12038</v>
      </c>
      <c r="G130" s="2"/>
      <c r="H130" s="2"/>
      <c r="I130" s="2" t="s">
        <v>12410</v>
      </c>
      <c r="J130" s="2"/>
      <c r="K130" s="2" t="n">
        <v>641</v>
      </c>
      <c r="L130" s="2"/>
      <c r="M130" s="2" t="s">
        <v>12411</v>
      </c>
      <c r="N130" s="2" t="n">
        <f aca="false">COUNTA('Layout Mercado Libre'!AH130:AM130)</f>
        <v>1</v>
      </c>
      <c r="O130" s="2" t="s">
        <v>11996</v>
      </c>
      <c r="P130" s="2" t="n">
        <v>0</v>
      </c>
      <c r="Q130" s="2" t="s">
        <v>12412</v>
      </c>
    </row>
    <row r="131" customFormat="false" ht="15" hidden="false" customHeight="false" outlineLevel="0" collapsed="false">
      <c r="A131" s="8" t="s">
        <v>1510</v>
      </c>
      <c r="B131" s="10" t="str">
        <f aca="false">'Layout Mercado Libre'!C131</f>
        <v>Motrin Pediátrico Ibuprofeno 40 mg/ml Gotas 15 ml</v>
      </c>
      <c r="C131" s="2" t="s">
        <v>89</v>
      </c>
      <c r="D131" s="2" t="s">
        <v>11989</v>
      </c>
      <c r="E131" s="2" t="s">
        <v>11990</v>
      </c>
      <c r="F131" s="2" t="s">
        <v>12038</v>
      </c>
      <c r="G131" s="2"/>
      <c r="H131" s="2"/>
      <c r="I131" s="2" t="s">
        <v>12413</v>
      </c>
      <c r="J131" s="2"/>
      <c r="K131" s="2" t="n">
        <v>0</v>
      </c>
      <c r="L131" s="2"/>
      <c r="M131" s="2" t="s">
        <v>12414</v>
      </c>
      <c r="N131" s="2" t="n">
        <f aca="false">COUNTA('Layout Mercado Libre'!AH131:AM131)</f>
        <v>1</v>
      </c>
      <c r="O131" s="2" t="s">
        <v>11996</v>
      </c>
      <c r="P131" s="2" t="n">
        <v>0</v>
      </c>
      <c r="Q131" s="2" t="s">
        <v>12415</v>
      </c>
    </row>
    <row r="132" customFormat="false" ht="15" hidden="false" customHeight="false" outlineLevel="0" collapsed="false">
      <c r="A132" s="8" t="s">
        <v>1521</v>
      </c>
      <c r="B132" s="10" t="str">
        <f aca="false">'Layout Mercado Libre'!C132</f>
        <v>Enjuague Bucal Oral-B Gingivitis Menta Fresca 350 ml</v>
      </c>
      <c r="C132" s="2" t="s">
        <v>89</v>
      </c>
      <c r="D132" s="2" t="s">
        <v>11989</v>
      </c>
      <c r="E132" s="2" t="s">
        <v>11990</v>
      </c>
      <c r="F132" s="2" t="s">
        <v>11998</v>
      </c>
      <c r="G132" s="2"/>
      <c r="H132" s="2"/>
      <c r="I132" s="2" t="s">
        <v>12416</v>
      </c>
      <c r="J132" s="2" t="s">
        <v>12417</v>
      </c>
      <c r="K132" s="2" t="n">
        <v>253</v>
      </c>
      <c r="L132" s="2"/>
      <c r="M132" s="2" t="s">
        <v>12418</v>
      </c>
      <c r="N132" s="2" t="n">
        <f aca="false">COUNTA('Layout Mercado Libre'!AH132:AM132)</f>
        <v>1</v>
      </c>
      <c r="O132" s="2" t="s">
        <v>11996</v>
      </c>
      <c r="P132" s="2" t="n">
        <v>0</v>
      </c>
      <c r="Q132" s="2" t="s">
        <v>12419</v>
      </c>
    </row>
    <row r="133" customFormat="false" ht="15" hidden="false" customHeight="false" outlineLevel="0" collapsed="false">
      <c r="A133" s="8" t="s">
        <v>1533</v>
      </c>
      <c r="B133" s="10" t="str">
        <f aca="false">'Layout Mercado Libre'!C133</f>
        <v>Histofil Colecalciferol 4000 UI 60 Tabletas</v>
      </c>
      <c r="C133" s="2" t="s">
        <v>89</v>
      </c>
      <c r="D133" s="2" t="s">
        <v>11989</v>
      </c>
      <c r="E133" s="2" t="s">
        <v>11990</v>
      </c>
      <c r="F133" s="2" t="s">
        <v>12056</v>
      </c>
      <c r="G133" s="2"/>
      <c r="H133" s="2"/>
      <c r="I133" s="2" t="s">
        <v>12420</v>
      </c>
      <c r="J133" s="2"/>
      <c r="K133" s="2" t="n">
        <v>1</v>
      </c>
      <c r="L133" s="2"/>
      <c r="M133" s="2" t="s">
        <v>12421</v>
      </c>
      <c r="N133" s="2" t="n">
        <f aca="false">COUNTA('Layout Mercado Libre'!AH133:AM133)</f>
        <v>4</v>
      </c>
      <c r="O133" s="2" t="s">
        <v>11996</v>
      </c>
      <c r="P133" s="2" t="n">
        <v>0</v>
      </c>
      <c r="Q133" s="2" t="s">
        <v>12422</v>
      </c>
    </row>
    <row r="134" customFormat="false" ht="15" hidden="false" customHeight="false" outlineLevel="0" collapsed="false">
      <c r="A134" s="8" t="s">
        <v>1547</v>
      </c>
      <c r="B134" s="10" t="str">
        <f aca="false">'Layout Mercado Libre'!C134</f>
        <v>Xigduo XR Dapagliflozina/Metformina 5/1000 mg 28 Tabletas</v>
      </c>
      <c r="C134" s="2" t="s">
        <v>89</v>
      </c>
      <c r="D134" s="2" t="s">
        <v>11989</v>
      </c>
      <c r="E134" s="2" t="s">
        <v>11990</v>
      </c>
      <c r="F134" s="2" t="s">
        <v>11991</v>
      </c>
      <c r="G134" s="2" t="s">
        <v>12013</v>
      </c>
      <c r="H134" s="2" t="s">
        <v>12014</v>
      </c>
      <c r="I134" s="2" t="s">
        <v>12423</v>
      </c>
      <c r="J134" s="2"/>
      <c r="K134" s="2" t="n">
        <v>0</v>
      </c>
      <c r="L134" s="2"/>
      <c r="M134" s="2" t="s">
        <v>12424</v>
      </c>
      <c r="N134" s="2" t="n">
        <f aca="false">COUNTA('Layout Mercado Libre'!AH134:AM134)</f>
        <v>3</v>
      </c>
      <c r="O134" s="2" t="s">
        <v>11996</v>
      </c>
      <c r="P134" s="2" t="n">
        <v>1</v>
      </c>
      <c r="Q134" s="2" t="s">
        <v>12425</v>
      </c>
    </row>
    <row r="135" customFormat="false" ht="15" hidden="false" customHeight="false" outlineLevel="0" collapsed="false">
      <c r="A135" s="8" t="s">
        <v>1559</v>
      </c>
      <c r="B135" s="10" t="str">
        <f aca="false">'Layout Mercado Libre'!C135</f>
        <v>Clendix Clindamicina 300 mg 16 Cápsulas</v>
      </c>
      <c r="C135" s="2" t="s">
        <v>89</v>
      </c>
      <c r="D135" s="2" t="s">
        <v>11989</v>
      </c>
      <c r="E135" s="2" t="s">
        <v>11990</v>
      </c>
      <c r="F135" s="2" t="s">
        <v>11991</v>
      </c>
      <c r="G135" s="2" t="s">
        <v>12093</v>
      </c>
      <c r="H135" s="2" t="s">
        <v>12094</v>
      </c>
      <c r="I135" s="2" t="s">
        <v>12426</v>
      </c>
      <c r="J135" s="2"/>
      <c r="K135" s="2" t="n">
        <v>549</v>
      </c>
      <c r="L135" s="2"/>
      <c r="M135" s="2" t="s">
        <v>12427</v>
      </c>
      <c r="N135" s="2" t="n">
        <f aca="false">COUNTA('Layout Mercado Libre'!AH135:AM135)</f>
        <v>1</v>
      </c>
      <c r="O135" s="2" t="s">
        <v>11996</v>
      </c>
      <c r="P135" s="2" t="n">
        <v>0</v>
      </c>
      <c r="Q135" s="2" t="s">
        <v>12428</v>
      </c>
    </row>
    <row r="136" customFormat="false" ht="15" hidden="false" customHeight="false" outlineLevel="0" collapsed="false">
      <c r="A136" s="8" t="s">
        <v>1569</v>
      </c>
      <c r="B136" s="10" t="str">
        <f aca="false">'Layout Mercado Libre'!C136</f>
        <v>Libertrim SII Trimebutina/Simeticona 200/75 mg 24 Comp</v>
      </c>
      <c r="C136" s="2" t="s">
        <v>89</v>
      </c>
      <c r="D136" s="2" t="s">
        <v>11989</v>
      </c>
      <c r="E136" s="2" t="s">
        <v>11990</v>
      </c>
      <c r="F136" s="2" t="s">
        <v>11991</v>
      </c>
      <c r="G136" s="2" t="s">
        <v>12013</v>
      </c>
      <c r="H136" s="2" t="s">
        <v>12014</v>
      </c>
      <c r="I136" s="2" t="s">
        <v>12429</v>
      </c>
      <c r="J136" s="2"/>
      <c r="K136" s="2" t="n">
        <v>0</v>
      </c>
      <c r="L136" s="2"/>
      <c r="M136" s="2" t="s">
        <v>12430</v>
      </c>
      <c r="N136" s="2" t="n">
        <f aca="false">COUNTA('Layout Mercado Libre'!AH136:AM136)</f>
        <v>1</v>
      </c>
      <c r="O136" s="2" t="s">
        <v>11996</v>
      </c>
      <c r="P136" s="2" t="n">
        <v>0</v>
      </c>
      <c r="Q136" s="2" t="s">
        <v>12428</v>
      </c>
    </row>
    <row r="137" customFormat="false" ht="15" hidden="false" customHeight="false" outlineLevel="0" collapsed="false">
      <c r="A137" s="8" t="s">
        <v>1581</v>
      </c>
      <c r="B137" s="10" t="str">
        <f aca="false">'Layout Mercado Libre'!C137</f>
        <v>Kit Glucómetro Accu-Chek Instant con Softclix 50 Tiras</v>
      </c>
      <c r="C137" s="2" t="s">
        <v>89</v>
      </c>
      <c r="D137" s="2" t="s">
        <v>11989</v>
      </c>
      <c r="E137" s="2" t="s">
        <v>11990</v>
      </c>
      <c r="F137" s="2" t="s">
        <v>11998</v>
      </c>
      <c r="G137" s="2"/>
      <c r="H137" s="2"/>
      <c r="I137" s="2" t="s">
        <v>12431</v>
      </c>
      <c r="J137" s="2"/>
      <c r="K137" s="2" t="n">
        <v>46</v>
      </c>
      <c r="L137" s="2"/>
      <c r="M137" s="2" t="s">
        <v>12432</v>
      </c>
      <c r="N137" s="2" t="n">
        <f aca="false">COUNTA('Layout Mercado Libre'!AH137:AM137)</f>
        <v>1</v>
      </c>
      <c r="O137" s="2" t="s">
        <v>11996</v>
      </c>
      <c r="P137" s="2" t="n">
        <v>0</v>
      </c>
      <c r="Q137" s="2" t="s">
        <v>12433</v>
      </c>
    </row>
    <row r="138" customFormat="false" ht="15" hidden="false" customHeight="false" outlineLevel="0" collapsed="false">
      <c r="A138" s="8" t="s">
        <v>1589</v>
      </c>
      <c r="B138" s="10" t="str">
        <f aca="false">'Layout Mercado Libre'!C138</f>
        <v>Libertrim Alfa Trimebutina/Simeticona 200/75/45 mg 24 Comp</v>
      </c>
      <c r="C138" s="2" t="s">
        <v>89</v>
      </c>
      <c r="D138" s="2" t="s">
        <v>11989</v>
      </c>
      <c r="E138" s="2" t="s">
        <v>11990</v>
      </c>
      <c r="F138" s="2" t="s">
        <v>11991</v>
      </c>
      <c r="G138" s="2" t="s">
        <v>12013</v>
      </c>
      <c r="H138" s="2" t="s">
        <v>12014</v>
      </c>
      <c r="I138" s="2" t="s">
        <v>12434</v>
      </c>
      <c r="J138" s="2"/>
      <c r="K138" s="2" t="n">
        <v>270</v>
      </c>
      <c r="L138" s="2"/>
      <c r="M138" s="2" t="s">
        <v>12435</v>
      </c>
      <c r="N138" s="2" t="n">
        <f aca="false">COUNTA('Layout Mercado Libre'!AH138:AM138)</f>
        <v>2</v>
      </c>
      <c r="O138" s="2" t="s">
        <v>11996</v>
      </c>
      <c r="P138" s="2" t="n">
        <v>0</v>
      </c>
      <c r="Q138" s="2" t="s">
        <v>12436</v>
      </c>
    </row>
    <row r="139" customFormat="false" ht="15" hidden="false" customHeight="false" outlineLevel="0" collapsed="false">
      <c r="A139" s="8" t="s">
        <v>1598</v>
      </c>
      <c r="B139" s="10" t="str">
        <f aca="false">'Layout Mercado Libre'!C139</f>
        <v>Sedalmerck Paracetamol/Cafeína/Fenilefrina 200 Tabletas</v>
      </c>
      <c r="C139" s="2" t="s">
        <v>89</v>
      </c>
      <c r="D139" s="2" t="s">
        <v>11989</v>
      </c>
      <c r="E139" s="2" t="s">
        <v>11990</v>
      </c>
      <c r="F139" s="2" t="s">
        <v>12038</v>
      </c>
      <c r="G139" s="2"/>
      <c r="H139" s="2"/>
      <c r="I139" s="2" t="s">
        <v>12437</v>
      </c>
      <c r="J139" s="2"/>
      <c r="K139" s="2" t="n">
        <v>160</v>
      </c>
      <c r="L139" s="2"/>
      <c r="M139" s="2" t="s">
        <v>12438</v>
      </c>
      <c r="N139" s="2" t="n">
        <f aca="false">COUNTA('Layout Mercado Libre'!AH139:AM139)</f>
        <v>1</v>
      </c>
      <c r="O139" s="2" t="s">
        <v>11996</v>
      </c>
      <c r="P139" s="2" t="n">
        <v>0</v>
      </c>
      <c r="Q139" s="2" t="s">
        <v>12439</v>
      </c>
    </row>
    <row r="140" customFormat="false" ht="15" hidden="false" customHeight="false" outlineLevel="0" collapsed="false">
      <c r="A140" s="8" t="s">
        <v>1607</v>
      </c>
      <c r="B140" s="10" t="str">
        <f aca="false">'Layout Mercado Libre'!C140</f>
        <v>Eutirox Levotiroxina Sódica 50 mcg 50 Tabletas</v>
      </c>
      <c r="C140" s="2" t="s">
        <v>89</v>
      </c>
      <c r="D140" s="2" t="s">
        <v>11989</v>
      </c>
      <c r="E140" s="2" t="s">
        <v>11990</v>
      </c>
      <c r="F140" s="2" t="s">
        <v>11991</v>
      </c>
      <c r="G140" s="2" t="s">
        <v>12349</v>
      </c>
      <c r="H140" s="2" t="s">
        <v>12350</v>
      </c>
      <c r="I140" s="2" t="s">
        <v>12440</v>
      </c>
      <c r="J140" s="2"/>
      <c r="K140" s="2" t="n">
        <v>0</v>
      </c>
      <c r="L140" s="2"/>
      <c r="M140" s="2" t="s">
        <v>12441</v>
      </c>
      <c r="N140" s="2" t="n">
        <f aca="false">COUNTA('Layout Mercado Libre'!AH140:AM140)</f>
        <v>3</v>
      </c>
      <c r="O140" s="2" t="s">
        <v>11996</v>
      </c>
      <c r="P140" s="2" t="n">
        <v>0</v>
      </c>
      <c r="Q140" s="2" t="s">
        <v>12442</v>
      </c>
    </row>
    <row r="141" customFormat="false" ht="15" hidden="false" customHeight="false" outlineLevel="0" collapsed="false">
      <c r="A141" s="8" t="s">
        <v>1618</v>
      </c>
      <c r="B141" s="10" t="str">
        <f aca="false">'Layout Mercado Libre'!C141</f>
        <v>Riopan Gel Antiácido Magaldrato/Dimeticona 250 ml</v>
      </c>
      <c r="C141" s="2" t="s">
        <v>89</v>
      </c>
      <c r="D141" s="2" t="s">
        <v>11989</v>
      </c>
      <c r="E141" s="2" t="s">
        <v>11990</v>
      </c>
      <c r="F141" s="2" t="s">
        <v>12038</v>
      </c>
      <c r="G141" s="2"/>
      <c r="H141" s="2"/>
      <c r="I141" s="2" t="s">
        <v>12443</v>
      </c>
      <c r="J141" s="2"/>
      <c r="K141" s="2" t="n">
        <v>643</v>
      </c>
      <c r="L141" s="2"/>
      <c r="M141" s="2" t="s">
        <v>12444</v>
      </c>
      <c r="N141" s="2" t="n">
        <f aca="false">COUNTA('Layout Mercado Libre'!AH141:AM141)</f>
        <v>2</v>
      </c>
      <c r="O141" s="2" t="s">
        <v>11996</v>
      </c>
      <c r="P141" s="2" t="n">
        <v>1</v>
      </c>
      <c r="Q141" s="2" t="s">
        <v>12436</v>
      </c>
    </row>
    <row r="142" customFormat="false" ht="15" hidden="false" customHeight="false" outlineLevel="0" collapsed="false">
      <c r="A142" s="8" t="s">
        <v>1629</v>
      </c>
      <c r="B142" s="10" t="str">
        <f aca="false">'Layout Mercado Libre'!C142</f>
        <v>Cafiaspirina Ácido Acetilsalicílico/Cafeína 100 Tabletas</v>
      </c>
      <c r="C142" s="2" t="s">
        <v>89</v>
      </c>
      <c r="D142" s="2" t="s">
        <v>11989</v>
      </c>
      <c r="E142" s="2" t="s">
        <v>11990</v>
      </c>
      <c r="F142" s="2" t="s">
        <v>12038</v>
      </c>
      <c r="G142" s="2"/>
      <c r="H142" s="2"/>
      <c r="I142" s="2" t="s">
        <v>12445</v>
      </c>
      <c r="J142" s="2"/>
      <c r="K142" s="2" t="n">
        <v>346</v>
      </c>
      <c r="L142" s="2"/>
      <c r="M142" s="2" t="s">
        <v>12446</v>
      </c>
      <c r="N142" s="2" t="n">
        <f aca="false">COUNTA('Layout Mercado Libre'!AH142:AM142)</f>
        <v>2</v>
      </c>
      <c r="O142" s="2" t="s">
        <v>11996</v>
      </c>
      <c r="P142" s="2" t="n">
        <v>1</v>
      </c>
      <c r="Q142" s="2" t="s">
        <v>12436</v>
      </c>
    </row>
    <row r="143" customFormat="false" ht="15" hidden="false" customHeight="false" outlineLevel="0" collapsed="false">
      <c r="A143" s="8" t="s">
        <v>1639</v>
      </c>
      <c r="B143" s="10" t="str">
        <f aca="false">'Layout Mercado Libre'!C143</f>
        <v>Bepanthen Pomada Protectora Dexpantenol 5% 30 g</v>
      </c>
      <c r="C143" s="2" t="s">
        <v>89</v>
      </c>
      <c r="D143" s="2" t="s">
        <v>11989</v>
      </c>
      <c r="E143" s="2" t="s">
        <v>11990</v>
      </c>
      <c r="F143" s="2" t="s">
        <v>12038</v>
      </c>
      <c r="G143" s="2"/>
      <c r="H143" s="2"/>
      <c r="I143" s="2" t="s">
        <v>12447</v>
      </c>
      <c r="J143" s="2"/>
      <c r="K143" s="2" t="n">
        <v>694</v>
      </c>
      <c r="L143" s="2"/>
      <c r="M143" s="2" t="s">
        <v>12448</v>
      </c>
      <c r="N143" s="2" t="n">
        <f aca="false">COUNTA('Layout Mercado Libre'!AH143:AM143)</f>
        <v>2</v>
      </c>
      <c r="O143" s="2" t="s">
        <v>11996</v>
      </c>
      <c r="P143" s="2" t="n">
        <v>0</v>
      </c>
      <c r="Q143" s="2" t="s">
        <v>12449</v>
      </c>
    </row>
    <row r="144" customFormat="false" ht="15" hidden="false" customHeight="false" outlineLevel="0" collapsed="false">
      <c r="A144" s="8" t="s">
        <v>1654</v>
      </c>
      <c r="B144" s="10" t="str">
        <f aca="false">'Layout Mercado Libre'!C144</f>
        <v>Microlax Microenemas Laxante 90 mg/9 mg 4 Piezas de 5 ml</v>
      </c>
      <c r="C144" s="2" t="s">
        <v>89</v>
      </c>
      <c r="D144" s="2" t="s">
        <v>11989</v>
      </c>
      <c r="E144" s="2" t="s">
        <v>11990</v>
      </c>
      <c r="F144" s="2" t="s">
        <v>12038</v>
      </c>
      <c r="G144" s="2"/>
      <c r="H144" s="2"/>
      <c r="I144" s="2" t="s">
        <v>12450</v>
      </c>
      <c r="J144" s="2"/>
      <c r="K144" s="2" t="n">
        <v>547</v>
      </c>
      <c r="L144" s="2"/>
      <c r="M144" s="2" t="s">
        <v>12451</v>
      </c>
      <c r="N144" s="2" t="n">
        <f aca="false">COUNTA('Layout Mercado Libre'!AH144:AM144)</f>
        <v>3</v>
      </c>
      <c r="O144" s="2" t="s">
        <v>11996</v>
      </c>
      <c r="P144" s="2" t="n">
        <v>2</v>
      </c>
      <c r="Q144" s="2" t="s">
        <v>12452</v>
      </c>
    </row>
    <row r="145" customFormat="false" ht="15" hidden="false" customHeight="false" outlineLevel="0" collapsed="false">
      <c r="A145" s="8" t="s">
        <v>1669</v>
      </c>
      <c r="B145" s="10" t="str">
        <f aca="false">'Layout Mercado Libre'!C145</f>
        <v>Glucerna Vainilla Suplemento Alimenticio Líquido 237 ml</v>
      </c>
      <c r="C145" s="2" t="s">
        <v>89</v>
      </c>
      <c r="D145" s="2" t="s">
        <v>11989</v>
      </c>
      <c r="E145" s="2" t="s">
        <v>11990</v>
      </c>
      <c r="F145" s="2" t="s">
        <v>11998</v>
      </c>
      <c r="G145" s="2"/>
      <c r="H145" s="2"/>
      <c r="I145" s="2" t="s">
        <v>12453</v>
      </c>
      <c r="J145" s="2"/>
      <c r="K145" s="2" t="n">
        <v>934</v>
      </c>
      <c r="L145" s="2" t="s">
        <v>12454</v>
      </c>
      <c r="M145" s="2" t="s">
        <v>12455</v>
      </c>
      <c r="N145" s="2" t="n">
        <f aca="false">COUNTA('Layout Mercado Libre'!AH145:AM145)</f>
        <v>3</v>
      </c>
      <c r="O145" s="2" t="s">
        <v>11996</v>
      </c>
      <c r="P145" s="2" t="n">
        <v>2</v>
      </c>
      <c r="Q145" s="2" t="s">
        <v>12456</v>
      </c>
    </row>
    <row r="146" customFormat="false" ht="15" hidden="false" customHeight="false" outlineLevel="0" collapsed="false">
      <c r="A146" s="8" t="s">
        <v>1679</v>
      </c>
      <c r="B146" s="10" t="str">
        <f aca="false">'Layout Mercado Libre'!C146</f>
        <v>Daflon 1000 Diosmina/Hesperidina 900/100 mg 30 Sobres</v>
      </c>
      <c r="C146" s="2" t="s">
        <v>89</v>
      </c>
      <c r="D146" s="2" t="s">
        <v>11989</v>
      </c>
      <c r="E146" s="2" t="s">
        <v>11990</v>
      </c>
      <c r="F146" s="2" t="s">
        <v>12038</v>
      </c>
      <c r="G146" s="2"/>
      <c r="H146" s="2"/>
      <c r="I146" s="2" t="s">
        <v>12457</v>
      </c>
      <c r="J146" s="2"/>
      <c r="K146" s="2" t="n">
        <v>0</v>
      </c>
      <c r="L146" s="2"/>
      <c r="M146" s="2" t="s">
        <v>12458</v>
      </c>
      <c r="N146" s="2" t="n">
        <f aca="false">COUNTA('Layout Mercado Libre'!AH146:AM146)</f>
        <v>1</v>
      </c>
      <c r="O146" s="2" t="s">
        <v>11996</v>
      </c>
      <c r="P146" s="2" t="n">
        <v>0</v>
      </c>
      <c r="Q146" s="2" t="s">
        <v>12459</v>
      </c>
    </row>
    <row r="147" customFormat="false" ht="15" hidden="false" customHeight="false" outlineLevel="0" collapsed="false">
      <c r="A147" s="8" t="s">
        <v>1691</v>
      </c>
      <c r="B147" s="10" t="str">
        <f aca="false">'Layout Mercado Libre'!C147</f>
        <v>Ensure Vainilla Suplemento Alimenticio Líquido 237 ml</v>
      </c>
      <c r="C147" s="2" t="s">
        <v>89</v>
      </c>
      <c r="D147" s="2" t="s">
        <v>11989</v>
      </c>
      <c r="E147" s="2" t="s">
        <v>11990</v>
      </c>
      <c r="F147" s="2" t="s">
        <v>11998</v>
      </c>
      <c r="G147" s="2"/>
      <c r="H147" s="2"/>
      <c r="I147" s="2" t="s">
        <v>12460</v>
      </c>
      <c r="J147" s="2"/>
      <c r="K147" s="2" t="n">
        <v>526</v>
      </c>
      <c r="L147" s="2" t="s">
        <v>12461</v>
      </c>
      <c r="M147" s="2" t="s">
        <v>12462</v>
      </c>
      <c r="N147" s="2" t="n">
        <f aca="false">COUNTA('Layout Mercado Libre'!AH147:AM147)</f>
        <v>2</v>
      </c>
      <c r="O147" s="2" t="s">
        <v>11996</v>
      </c>
      <c r="P147" s="2" t="n">
        <v>0</v>
      </c>
      <c r="Q147" s="2" t="s">
        <v>12463</v>
      </c>
    </row>
    <row r="148" customFormat="false" ht="15" hidden="false" customHeight="false" outlineLevel="0" collapsed="false">
      <c r="A148" s="8" t="s">
        <v>1698</v>
      </c>
      <c r="B148" s="10" t="str">
        <f aca="false">'Layout Mercado Libre'!C148</f>
        <v>Eutirox Levotiroxina Sódica 100 mcg 50 Tabletas</v>
      </c>
      <c r="C148" s="2" t="s">
        <v>89</v>
      </c>
      <c r="D148" s="2" t="s">
        <v>11989</v>
      </c>
      <c r="E148" s="2" t="s">
        <v>11990</v>
      </c>
      <c r="F148" s="2" t="s">
        <v>11991</v>
      </c>
      <c r="G148" s="2" t="s">
        <v>12349</v>
      </c>
      <c r="H148" s="2" t="s">
        <v>12350</v>
      </c>
      <c r="I148" s="2" t="s">
        <v>12464</v>
      </c>
      <c r="J148" s="2"/>
      <c r="K148" s="2" t="n">
        <v>3</v>
      </c>
      <c r="L148" s="2"/>
      <c r="M148" s="2" t="s">
        <v>12465</v>
      </c>
      <c r="N148" s="2" t="n">
        <f aca="false">COUNTA('Layout Mercado Libre'!AH148:AM148)</f>
        <v>4</v>
      </c>
      <c r="O148" s="2" t="s">
        <v>11996</v>
      </c>
      <c r="P148" s="2" t="n">
        <v>0</v>
      </c>
      <c r="Q148" s="2" t="s">
        <v>12466</v>
      </c>
    </row>
    <row r="149" customFormat="false" ht="15" hidden="false" customHeight="false" outlineLevel="0" collapsed="false">
      <c r="A149" s="8" t="s">
        <v>1709</v>
      </c>
      <c r="B149" s="10" t="str">
        <f aca="false">'Layout Mercado Libre'!C149</f>
        <v>Jardianz Duo Empagliflozina/Metformina 12.5/1000 mg 60 Tab</v>
      </c>
      <c r="C149" s="2" t="s">
        <v>89</v>
      </c>
      <c r="D149" s="2" t="s">
        <v>11989</v>
      </c>
      <c r="E149" s="2" t="s">
        <v>11990</v>
      </c>
      <c r="F149" s="2" t="s">
        <v>11991</v>
      </c>
      <c r="G149" s="2" t="s">
        <v>12013</v>
      </c>
      <c r="H149" s="2" t="s">
        <v>12014</v>
      </c>
      <c r="I149" s="2" t="s">
        <v>12467</v>
      </c>
      <c r="J149" s="2"/>
      <c r="K149" s="2" t="n">
        <v>3</v>
      </c>
      <c r="L149" s="2" t="s">
        <v>12468</v>
      </c>
      <c r="M149" s="2" t="s">
        <v>12469</v>
      </c>
      <c r="N149" s="2" t="n">
        <f aca="false">COUNTA('Layout Mercado Libre'!AH149:AM149)</f>
        <v>4</v>
      </c>
      <c r="O149" s="2" t="s">
        <v>12029</v>
      </c>
      <c r="P149" s="2" t="n">
        <v>1</v>
      </c>
      <c r="Q149" s="2" t="s">
        <v>12470</v>
      </c>
    </row>
    <row r="150" customFormat="false" ht="15" hidden="false" customHeight="false" outlineLevel="0" collapsed="false">
      <c r="A150" s="8" t="s">
        <v>1721</v>
      </c>
      <c r="B150" s="10" t="str">
        <f aca="false">'Layout Mercado Libre'!C150</f>
        <v>Tabcin Active Pods Alivio de Gripe y Tos 12 Cápsulas</v>
      </c>
      <c r="C150" s="2" t="s">
        <v>89</v>
      </c>
      <c r="D150" s="2" t="s">
        <v>11989</v>
      </c>
      <c r="E150" s="2" t="s">
        <v>11990</v>
      </c>
      <c r="F150" s="2" t="s">
        <v>12038</v>
      </c>
      <c r="G150" s="2"/>
      <c r="H150" s="2"/>
      <c r="I150" s="2" t="s">
        <v>12471</v>
      </c>
      <c r="J150" s="2"/>
      <c r="K150" s="2" t="n">
        <v>1097</v>
      </c>
      <c r="L150" s="2"/>
      <c r="M150" s="2" t="s">
        <v>12472</v>
      </c>
      <c r="N150" s="2" t="n">
        <f aca="false">COUNTA('Layout Mercado Libre'!AH150:AM150)</f>
        <v>2</v>
      </c>
      <c r="O150" s="2" t="s">
        <v>11996</v>
      </c>
      <c r="P150" s="2" t="n">
        <v>0</v>
      </c>
      <c r="Q150" s="2" t="s">
        <v>12473</v>
      </c>
    </row>
    <row r="151" customFormat="false" ht="15" hidden="false" customHeight="false" outlineLevel="0" collapsed="false">
      <c r="A151" s="8" t="s">
        <v>1733</v>
      </c>
      <c r="B151" s="10" t="str">
        <f aca="false">'Layout Mercado Libre'!C151</f>
        <v>Humylub PF Ofteno Condroitina/Hialuronato 10 ml</v>
      </c>
      <c r="C151" s="2" t="s">
        <v>89</v>
      </c>
      <c r="D151" s="2" t="s">
        <v>12068</v>
      </c>
      <c r="E151" s="2" t="s">
        <v>12069</v>
      </c>
      <c r="F151" s="2" t="s">
        <v>11991</v>
      </c>
      <c r="G151" s="2" t="s">
        <v>12203</v>
      </c>
      <c r="H151" s="2" t="s">
        <v>12204</v>
      </c>
      <c r="I151" s="2" t="s">
        <v>12474</v>
      </c>
      <c r="J151" s="2"/>
      <c r="K151" s="2" t="n">
        <v>83</v>
      </c>
      <c r="L151" s="2"/>
      <c r="M151" s="2" t="s">
        <v>12475</v>
      </c>
      <c r="N151" s="2" t="n">
        <f aca="false">COUNTA('Layout Mercado Libre'!AH151:AM151)</f>
        <v>4</v>
      </c>
      <c r="O151" s="2" t="s">
        <v>11996</v>
      </c>
      <c r="P151" s="2" t="n">
        <v>0</v>
      </c>
      <c r="Q151" s="2" t="s">
        <v>12476</v>
      </c>
    </row>
    <row r="152" customFormat="false" ht="15" hidden="false" customHeight="false" outlineLevel="0" collapsed="false">
      <c r="A152" s="8" t="s">
        <v>1748</v>
      </c>
      <c r="B152" s="10" t="str">
        <f aca="false">'Layout Mercado Libre'!C152</f>
        <v>A.S. Cor Norfenefrina 1 g/100 ml Solución Gotas 24 ml</v>
      </c>
      <c r="C152" s="2" t="s">
        <v>89</v>
      </c>
      <c r="D152" s="2" t="s">
        <v>11989</v>
      </c>
      <c r="E152" s="2" t="s">
        <v>11990</v>
      </c>
      <c r="F152" s="2" t="s">
        <v>12056</v>
      </c>
      <c r="G152" s="2"/>
      <c r="H152" s="2"/>
      <c r="I152" s="2" t="s">
        <v>12477</v>
      </c>
      <c r="J152" s="2"/>
      <c r="K152" s="2" t="n">
        <v>400</v>
      </c>
      <c r="L152" s="2"/>
      <c r="M152" s="2" t="s">
        <v>12478</v>
      </c>
      <c r="N152" s="2" t="n">
        <f aca="false">COUNTA('Layout Mercado Libre'!AH152:AM152)</f>
        <v>2</v>
      </c>
      <c r="O152" s="2" t="s">
        <v>11996</v>
      </c>
      <c r="P152" s="2" t="n">
        <v>1</v>
      </c>
      <c r="Q152" s="2" t="s">
        <v>12479</v>
      </c>
    </row>
    <row r="153" customFormat="false" ht="15" hidden="false" customHeight="false" outlineLevel="0" collapsed="false">
      <c r="A153" s="8" t="s">
        <v>1759</v>
      </c>
      <c r="B153" s="10" t="str">
        <f aca="false">'Layout Mercado Libre'!C153</f>
        <v>Pepto-Bismol Original Suspensión Oral 118 ml</v>
      </c>
      <c r="C153" s="2" t="s">
        <v>89</v>
      </c>
      <c r="D153" s="2" t="s">
        <v>12068</v>
      </c>
      <c r="E153" s="2" t="s">
        <v>11990</v>
      </c>
      <c r="F153" s="2" t="s">
        <v>12038</v>
      </c>
      <c r="G153" s="2"/>
      <c r="H153" s="2"/>
      <c r="I153" s="2" t="s">
        <v>12480</v>
      </c>
      <c r="J153" s="2"/>
      <c r="K153" s="2" t="n">
        <v>1511</v>
      </c>
      <c r="L153" s="2"/>
      <c r="M153" s="2" t="s">
        <v>12481</v>
      </c>
      <c r="N153" s="2" t="n">
        <f aca="false">COUNTA('Layout Mercado Libre'!AH153:AM153)</f>
        <v>2</v>
      </c>
      <c r="O153" s="2" t="s">
        <v>11996</v>
      </c>
      <c r="P153" s="2" t="n">
        <v>1</v>
      </c>
      <c r="Q153" s="2" t="s">
        <v>12482</v>
      </c>
    </row>
    <row r="154" customFormat="false" ht="15" hidden="false" customHeight="false" outlineLevel="0" collapsed="false">
      <c r="A154" s="8" t="s">
        <v>1766</v>
      </c>
      <c r="B154" s="10" t="str">
        <f aca="false">'Layout Mercado Libre'!C154</f>
        <v>Ensure Chocolate Suplemento Alimenticio Líquido 237 ml</v>
      </c>
      <c r="C154" s="2" t="s">
        <v>89</v>
      </c>
      <c r="D154" s="2" t="s">
        <v>11989</v>
      </c>
      <c r="E154" s="2" t="s">
        <v>11990</v>
      </c>
      <c r="F154" s="2" t="s">
        <v>11998</v>
      </c>
      <c r="G154" s="2"/>
      <c r="H154" s="2"/>
      <c r="I154" s="2" t="s">
        <v>12460</v>
      </c>
      <c r="J154" s="2"/>
      <c r="K154" s="2" t="n">
        <v>735</v>
      </c>
      <c r="L154" s="2" t="s">
        <v>12461</v>
      </c>
      <c r="M154" s="2" t="s">
        <v>12483</v>
      </c>
      <c r="N154" s="2" t="n">
        <f aca="false">COUNTA('Layout Mercado Libre'!AH154:AM154)</f>
        <v>2</v>
      </c>
      <c r="O154" s="2" t="s">
        <v>11996</v>
      </c>
      <c r="P154" s="2" t="n">
        <v>0</v>
      </c>
      <c r="Q154" s="2" t="s">
        <v>12463</v>
      </c>
    </row>
    <row r="155" customFormat="false" ht="15" hidden="false" customHeight="false" outlineLevel="0" collapsed="false">
      <c r="A155" s="8" t="s">
        <v>1773</v>
      </c>
      <c r="B155" s="10" t="str">
        <f aca="false">'Layout Mercado Libre'!C155</f>
        <v>Gasa Simple Estéril Dibar 10 x 10 cm Caja con 10 Piezas</v>
      </c>
      <c r="C155" s="2" t="s">
        <v>89</v>
      </c>
      <c r="D155" s="2" t="s">
        <v>11989</v>
      </c>
      <c r="E155" s="2" t="s">
        <v>11990</v>
      </c>
      <c r="F155" s="2" t="s">
        <v>11998</v>
      </c>
      <c r="G155" s="2"/>
      <c r="H155" s="2"/>
      <c r="I155" s="2" t="s">
        <v>12484</v>
      </c>
      <c r="J155" s="2"/>
      <c r="K155" s="2" t="n">
        <v>192</v>
      </c>
      <c r="L155" s="2"/>
      <c r="M155" s="2" t="s">
        <v>12485</v>
      </c>
      <c r="N155" s="2" t="n">
        <f aca="false">COUNTA('Layout Mercado Libre'!AH155:AM155)</f>
        <v>1</v>
      </c>
      <c r="O155" s="2" t="s">
        <v>11996</v>
      </c>
      <c r="P155" s="2" t="n">
        <v>1</v>
      </c>
      <c r="Q155" s="2" t="s">
        <v>12486</v>
      </c>
    </row>
    <row r="156" customFormat="false" ht="15" hidden="false" customHeight="false" outlineLevel="0" collapsed="false">
      <c r="A156" s="8" t="s">
        <v>1781</v>
      </c>
      <c r="B156" s="10" t="str">
        <f aca="false">'Layout Mercado Libre'!C156</f>
        <v>Hidrasec Racecadotrilo 100 mg 9 Cápsulas</v>
      </c>
      <c r="C156" s="2" t="s">
        <v>89</v>
      </c>
      <c r="D156" s="2" t="s">
        <v>11989</v>
      </c>
      <c r="E156" s="2" t="s">
        <v>11990</v>
      </c>
      <c r="F156" s="2" t="s">
        <v>11991</v>
      </c>
      <c r="G156" s="2" t="s">
        <v>12013</v>
      </c>
      <c r="H156" s="2" t="s">
        <v>12014</v>
      </c>
      <c r="I156" s="2" t="s">
        <v>12487</v>
      </c>
      <c r="J156" s="2"/>
      <c r="K156" s="2" t="n">
        <v>150</v>
      </c>
      <c r="L156" s="2"/>
      <c r="M156" s="2" t="s">
        <v>12488</v>
      </c>
      <c r="N156" s="2" t="n">
        <f aca="false">COUNTA('Layout Mercado Libre'!AH156:AM156)</f>
        <v>2</v>
      </c>
      <c r="O156" s="2" t="s">
        <v>11996</v>
      </c>
      <c r="P156" s="2" t="n">
        <v>0</v>
      </c>
      <c r="Q156" s="2" t="s">
        <v>12436</v>
      </c>
    </row>
    <row r="157" customFormat="false" ht="15" hidden="false" customHeight="false" outlineLevel="0" collapsed="false">
      <c r="A157" s="8" t="s">
        <v>1791</v>
      </c>
      <c r="B157" s="10" t="str">
        <f aca="false">'Layout Mercado Libre'!C157</f>
        <v>Daflon 500 mg Diosmina/Hesperidina 20 Tabletas</v>
      </c>
      <c r="C157" s="2" t="s">
        <v>89</v>
      </c>
      <c r="D157" s="2" t="s">
        <v>11989</v>
      </c>
      <c r="E157" s="2" t="s">
        <v>11990</v>
      </c>
      <c r="F157" s="2" t="s">
        <v>12038</v>
      </c>
      <c r="G157" s="2"/>
      <c r="H157" s="2"/>
      <c r="I157" s="2" t="s">
        <v>12489</v>
      </c>
      <c r="J157" s="2"/>
      <c r="K157" s="2" t="n">
        <v>211</v>
      </c>
      <c r="L157" s="2"/>
      <c r="M157" s="2" t="s">
        <v>12490</v>
      </c>
      <c r="N157" s="2" t="n">
        <f aca="false">COUNTA('Layout Mercado Libre'!AH157:AM157)</f>
        <v>3</v>
      </c>
      <c r="O157" s="2" t="s">
        <v>11996</v>
      </c>
      <c r="P157" s="2" t="n">
        <v>1</v>
      </c>
      <c r="Q157" s="2" t="s">
        <v>12452</v>
      </c>
    </row>
    <row r="158" customFormat="false" ht="15" hidden="false" customHeight="false" outlineLevel="0" collapsed="false">
      <c r="A158" s="8" t="s">
        <v>1801</v>
      </c>
      <c r="B158" s="10" t="str">
        <f aca="false">'Layout Mercado Libre'!C158</f>
        <v>Alcohol Etílico Dibar 96° G.L. 1 l Caja con 12 Piezas</v>
      </c>
      <c r="C158" s="2" t="s">
        <v>89</v>
      </c>
      <c r="D158" s="2" t="s">
        <v>12068</v>
      </c>
      <c r="E158" s="2" t="s">
        <v>11990</v>
      </c>
      <c r="F158" s="2" t="s">
        <v>11998</v>
      </c>
      <c r="G158" s="2"/>
      <c r="H158" s="2"/>
      <c r="I158" s="2" t="s">
        <v>12491</v>
      </c>
      <c r="J158" s="2"/>
      <c r="K158" s="2" t="n">
        <v>0</v>
      </c>
      <c r="L158" s="2"/>
      <c r="M158" s="2" t="s">
        <v>12492</v>
      </c>
      <c r="N158" s="2" t="n">
        <f aca="false">COUNTA('Layout Mercado Libre'!AH158:AM158)</f>
        <v>2</v>
      </c>
      <c r="O158" s="2" t="s">
        <v>11996</v>
      </c>
      <c r="P158" s="2" t="n">
        <v>0</v>
      </c>
      <c r="Q158" s="2" t="s">
        <v>12493</v>
      </c>
    </row>
    <row r="159" customFormat="false" ht="15" hidden="false" customHeight="false" outlineLevel="0" collapsed="false">
      <c r="A159" s="8" t="s">
        <v>1815</v>
      </c>
      <c r="B159" s="10" t="str">
        <f aca="false">'Layout Mercado Libre'!C159</f>
        <v>Unival Sucralfato 1 g/5 ml Suspensión Oral 230 ml</v>
      </c>
      <c r="C159" s="2" t="s">
        <v>89</v>
      </c>
      <c r="D159" s="2" t="s">
        <v>11989</v>
      </c>
      <c r="E159" s="2" t="s">
        <v>11990</v>
      </c>
      <c r="F159" s="2" t="s">
        <v>11991</v>
      </c>
      <c r="G159" s="2" t="s">
        <v>12013</v>
      </c>
      <c r="H159" s="2" t="s">
        <v>12014</v>
      </c>
      <c r="I159" s="2" t="s">
        <v>12494</v>
      </c>
      <c r="J159" s="2"/>
      <c r="K159" s="2" t="n">
        <v>275</v>
      </c>
      <c r="L159" s="2"/>
      <c r="M159" s="2" t="s">
        <v>12495</v>
      </c>
      <c r="N159" s="2" t="n">
        <f aca="false">COUNTA('Layout Mercado Libre'!AH159:AM159)</f>
        <v>3</v>
      </c>
      <c r="O159" s="2" t="s">
        <v>11996</v>
      </c>
      <c r="P159" s="2" t="n">
        <v>0</v>
      </c>
      <c r="Q159" s="2" t="s">
        <v>12496</v>
      </c>
    </row>
    <row r="160" customFormat="false" ht="15" hidden="false" customHeight="false" outlineLevel="0" collapsed="false">
      <c r="A160" s="8" t="s">
        <v>1828</v>
      </c>
      <c r="B160" s="10" t="str">
        <f aca="false">'Layout Mercado Libre'!C160</f>
        <v>Cafiaspirina 500 mg/30 mg 40 Tabletas</v>
      </c>
      <c r="C160" s="2" t="s">
        <v>89</v>
      </c>
      <c r="D160" s="2" t="s">
        <v>11989</v>
      </c>
      <c r="E160" s="2" t="s">
        <v>11990</v>
      </c>
      <c r="F160" s="2" t="s">
        <v>12038</v>
      </c>
      <c r="G160" s="2"/>
      <c r="H160" s="2"/>
      <c r="I160" s="2" t="s">
        <v>12497</v>
      </c>
      <c r="J160" s="2"/>
      <c r="K160" s="2" t="n">
        <v>13016</v>
      </c>
      <c r="L160" s="2"/>
      <c r="M160" s="2" t="s">
        <v>12498</v>
      </c>
      <c r="N160" s="2" t="n">
        <f aca="false">COUNTA('Layout Mercado Libre'!AH160:AM160)</f>
        <v>2</v>
      </c>
      <c r="O160" s="2" t="s">
        <v>11996</v>
      </c>
      <c r="P160" s="2" t="n">
        <v>0</v>
      </c>
      <c r="Q160" s="2" t="s">
        <v>12499</v>
      </c>
    </row>
    <row r="161" customFormat="false" ht="15" hidden="false" customHeight="false" outlineLevel="0" collapsed="false">
      <c r="A161" s="8" t="s">
        <v>1837</v>
      </c>
      <c r="B161" s="10" t="str">
        <f aca="false">'Layout Mercado Libre'!C161</f>
        <v>Pañales Huggies Supreme Unisex Etapa Recién Nacido 40 Piezas</v>
      </c>
      <c r="C161" s="2" t="s">
        <v>89</v>
      </c>
      <c r="D161" s="2" t="s">
        <v>11989</v>
      </c>
      <c r="E161" s="2" t="s">
        <v>11990</v>
      </c>
      <c r="F161" s="2" t="s">
        <v>11998</v>
      </c>
      <c r="G161" s="2"/>
      <c r="H161" s="2"/>
      <c r="I161" s="2" t="s">
        <v>12500</v>
      </c>
      <c r="J161" s="2"/>
      <c r="K161" s="2" t="n">
        <v>355</v>
      </c>
      <c r="L161" s="2" t="s">
        <v>12018</v>
      </c>
      <c r="M161" s="2" t="s">
        <v>12501</v>
      </c>
      <c r="N161" s="2" t="n">
        <f aca="false">COUNTA('Layout Mercado Libre'!AH161:AM161)</f>
        <v>1</v>
      </c>
      <c r="O161" s="2" t="s">
        <v>11996</v>
      </c>
      <c r="P161" s="2" t="n">
        <v>0</v>
      </c>
      <c r="Q161" s="2" t="s">
        <v>12502</v>
      </c>
    </row>
    <row r="162" customFormat="false" ht="15" hidden="false" customHeight="false" outlineLevel="0" collapsed="false">
      <c r="A162" s="8" t="s">
        <v>1845</v>
      </c>
      <c r="B162" s="10" t="str">
        <f aca="false">'Layout Mercado Libre'!C162</f>
        <v>Regenesis Max Omega 3 Ácido Fólico 30 Cápsulas</v>
      </c>
      <c r="C162" s="2" t="s">
        <v>89</v>
      </c>
      <c r="D162" s="2" t="s">
        <v>11989</v>
      </c>
      <c r="E162" s="2" t="s">
        <v>11990</v>
      </c>
      <c r="F162" s="2" t="s">
        <v>11998</v>
      </c>
      <c r="G162" s="2"/>
      <c r="H162" s="2"/>
      <c r="I162" s="2" t="s">
        <v>12503</v>
      </c>
      <c r="J162" s="2"/>
      <c r="K162" s="2" t="n">
        <v>0</v>
      </c>
      <c r="L162" s="2" t="s">
        <v>12504</v>
      </c>
      <c r="M162" s="2" t="s">
        <v>12505</v>
      </c>
      <c r="N162" s="2" t="n">
        <f aca="false">COUNTA('Layout Mercado Libre'!AH162:AM162)</f>
        <v>3</v>
      </c>
      <c r="O162" s="2" t="s">
        <v>12024</v>
      </c>
      <c r="P162" s="2" t="n">
        <v>0</v>
      </c>
      <c r="Q162" s="2" t="s">
        <v>12506</v>
      </c>
    </row>
    <row r="163" customFormat="false" ht="15" hidden="false" customHeight="false" outlineLevel="0" collapsed="false">
      <c r="A163" s="8" t="s">
        <v>1858</v>
      </c>
      <c r="B163" s="10" t="str">
        <f aca="false">'Layout Mercado Libre'!C163</f>
        <v>Reumophan Clorzoxazona/Ketoprofeno 250/50 mg 20 Tabletas</v>
      </c>
      <c r="C163" s="2" t="s">
        <v>89</v>
      </c>
      <c r="D163" s="2" t="s">
        <v>11989</v>
      </c>
      <c r="E163" s="2" t="s">
        <v>11990</v>
      </c>
      <c r="F163" s="2" t="s">
        <v>12038</v>
      </c>
      <c r="G163" s="2"/>
      <c r="H163" s="2"/>
      <c r="I163" s="2" t="s">
        <v>12507</v>
      </c>
      <c r="J163" s="2"/>
      <c r="K163" s="2" t="n">
        <v>170</v>
      </c>
      <c r="L163" s="2" t="s">
        <v>12508</v>
      </c>
      <c r="M163" s="2" t="s">
        <v>12509</v>
      </c>
      <c r="N163" s="2" t="n">
        <f aca="false">COUNTA('Layout Mercado Libre'!AH163:AM163)</f>
        <v>3</v>
      </c>
      <c r="O163" s="2" t="s">
        <v>11996</v>
      </c>
      <c r="P163" s="2" t="n">
        <v>0</v>
      </c>
      <c r="Q163" s="2" t="s">
        <v>12510</v>
      </c>
    </row>
    <row r="164" customFormat="false" ht="15" hidden="false" customHeight="false" outlineLevel="0" collapsed="false">
      <c r="A164" s="8" t="s">
        <v>1870</v>
      </c>
      <c r="B164" s="10" t="str">
        <f aca="false">'Layout Mercado Libre'!C164</f>
        <v>Sedalmerck Paracetamol 500 mg 10 Sobres con 4 Tabletas</v>
      </c>
      <c r="C164" s="2" t="s">
        <v>89</v>
      </c>
      <c r="D164" s="2" t="s">
        <v>11989</v>
      </c>
      <c r="E164" s="2" t="s">
        <v>11990</v>
      </c>
      <c r="F164" s="2" t="s">
        <v>12038</v>
      </c>
      <c r="G164" s="2"/>
      <c r="H164" s="2"/>
      <c r="I164" s="2" t="s">
        <v>12511</v>
      </c>
      <c r="J164" s="2"/>
      <c r="K164" s="2" t="n">
        <v>176</v>
      </c>
      <c r="L164" s="2"/>
      <c r="M164" s="2" t="s">
        <v>12512</v>
      </c>
      <c r="N164" s="2" t="n">
        <f aca="false">COUNTA('Layout Mercado Libre'!AH164:AM164)</f>
        <v>2</v>
      </c>
      <c r="O164" s="2" t="s">
        <v>11996</v>
      </c>
      <c r="P164" s="2" t="n">
        <v>0</v>
      </c>
      <c r="Q164" s="2" t="s">
        <v>12513</v>
      </c>
    </row>
    <row r="165" customFormat="false" ht="15" hidden="false" customHeight="false" outlineLevel="0" collapsed="false">
      <c r="A165" s="8" t="s">
        <v>1882</v>
      </c>
      <c r="B165" s="10" t="str">
        <f aca="false">'Layout Mercado Libre'!C165</f>
        <v>Bepanthen Pomada Regeneradora Multiusos Dexpantenol 5% 30 g</v>
      </c>
      <c r="C165" s="2" t="s">
        <v>89</v>
      </c>
      <c r="D165" s="2" t="s">
        <v>11989</v>
      </c>
      <c r="E165" s="2" t="s">
        <v>11990</v>
      </c>
      <c r="F165" s="2" t="s">
        <v>12038</v>
      </c>
      <c r="G165" s="2"/>
      <c r="H165" s="2"/>
      <c r="I165" s="2" t="s">
        <v>12514</v>
      </c>
      <c r="J165" s="2"/>
      <c r="K165" s="2" t="n">
        <v>980</v>
      </c>
      <c r="L165" s="2"/>
      <c r="M165" s="2" t="s">
        <v>12515</v>
      </c>
      <c r="N165" s="2" t="n">
        <f aca="false">COUNTA('Layout Mercado Libre'!AH165:AM165)</f>
        <v>1</v>
      </c>
      <c r="O165" s="2" t="s">
        <v>11996</v>
      </c>
      <c r="P165" s="2" t="n">
        <v>0</v>
      </c>
      <c r="Q165" s="2" t="s">
        <v>12516</v>
      </c>
    </row>
    <row r="166" customFormat="false" ht="15" hidden="false" customHeight="false" outlineLevel="0" collapsed="false">
      <c r="A166" s="8" t="s">
        <v>1893</v>
      </c>
      <c r="B166" s="10" t="str">
        <f aca="false">'Layout Mercado Libre'!C166</f>
        <v>Cefaxona I.M. Ceftriaxona 1 g Solución Inyectable</v>
      </c>
      <c r="C166" s="2" t="s">
        <v>89</v>
      </c>
      <c r="D166" s="2" t="s">
        <v>11989</v>
      </c>
      <c r="E166" s="2" t="s">
        <v>11990</v>
      </c>
      <c r="F166" s="2" t="s">
        <v>11991</v>
      </c>
      <c r="G166" s="2" t="s">
        <v>12093</v>
      </c>
      <c r="H166" s="2" t="s">
        <v>12094</v>
      </c>
      <c r="I166" s="2" t="s">
        <v>12517</v>
      </c>
      <c r="J166" s="2"/>
      <c r="K166" s="2" t="n">
        <v>211</v>
      </c>
      <c r="L166" s="2"/>
      <c r="M166" s="2" t="s">
        <v>12518</v>
      </c>
      <c r="N166" s="2" t="n">
        <f aca="false">COUNTA('Layout Mercado Libre'!AH166:AM166)</f>
        <v>2</v>
      </c>
      <c r="O166" s="2" t="s">
        <v>11996</v>
      </c>
      <c r="P166" s="2" t="n">
        <v>0</v>
      </c>
      <c r="Q166" s="2" t="s">
        <v>12519</v>
      </c>
    </row>
    <row r="167" customFormat="false" ht="15" hidden="false" customHeight="false" outlineLevel="0" collapsed="false">
      <c r="A167" s="8" t="s">
        <v>1906</v>
      </c>
      <c r="B167" s="10" t="str">
        <f aca="false">'Layout Mercado Libre'!C167</f>
        <v>XL-3 VR Antigripal 375 mg/50 mg/3 mg 24 Tabletas</v>
      </c>
      <c r="C167" s="2" t="s">
        <v>89</v>
      </c>
      <c r="D167" s="2" t="s">
        <v>11989</v>
      </c>
      <c r="E167" s="2" t="s">
        <v>11990</v>
      </c>
      <c r="F167" s="2" t="s">
        <v>12038</v>
      </c>
      <c r="G167" s="2"/>
      <c r="H167" s="2"/>
      <c r="I167" s="2" t="s">
        <v>12520</v>
      </c>
      <c r="J167" s="2"/>
      <c r="K167" s="2" t="n">
        <v>3159</v>
      </c>
      <c r="L167" s="2"/>
      <c r="M167" s="2" t="s">
        <v>12521</v>
      </c>
      <c r="N167" s="2" t="n">
        <f aca="false">COUNTA('Layout Mercado Libre'!AH167:AM167)</f>
        <v>1</v>
      </c>
      <c r="O167" s="2" t="s">
        <v>11996</v>
      </c>
      <c r="P167" s="2" t="n">
        <v>0</v>
      </c>
      <c r="Q167" s="2" t="s">
        <v>12522</v>
      </c>
    </row>
    <row r="168" customFormat="false" ht="15" hidden="false" customHeight="false" outlineLevel="0" collapsed="false">
      <c r="A168" s="8" t="s">
        <v>1915</v>
      </c>
      <c r="B168" s="10" t="str">
        <f aca="false">'Layout Mercado Libre'!C168</f>
        <v>Italdermol Gasas Crema Triticum Vulgare 150 mg/g 10 Piezas</v>
      </c>
      <c r="C168" s="2" t="s">
        <v>89</v>
      </c>
      <c r="D168" s="2" t="s">
        <v>11989</v>
      </c>
      <c r="E168" s="2" t="s">
        <v>11990</v>
      </c>
      <c r="F168" s="2" t="s">
        <v>12038</v>
      </c>
      <c r="G168" s="2"/>
      <c r="H168" s="2"/>
      <c r="I168" s="2" t="s">
        <v>12523</v>
      </c>
      <c r="J168" s="2"/>
      <c r="K168" s="2" t="n">
        <v>11</v>
      </c>
      <c r="L168" s="2"/>
      <c r="M168" s="2" t="s">
        <v>12524</v>
      </c>
      <c r="N168" s="2" t="n">
        <f aca="false">COUNTA('Layout Mercado Libre'!AH168:AM168)</f>
        <v>1</v>
      </c>
      <c r="O168" s="2" t="s">
        <v>11996</v>
      </c>
      <c r="P168" s="2" t="n">
        <v>0</v>
      </c>
      <c r="Q168" s="2" t="s">
        <v>12525</v>
      </c>
    </row>
    <row r="169" customFormat="false" ht="15" hidden="false" customHeight="false" outlineLevel="0" collapsed="false">
      <c r="A169" s="8" t="s">
        <v>1928</v>
      </c>
      <c r="B169" s="10" t="str">
        <f aca="false">'Layout Mercado Libre'!C169</f>
        <v>Flumil Gotas Aminofenazona Bufenina Difenilpiralina 25 ml</v>
      </c>
      <c r="C169" s="2" t="s">
        <v>89</v>
      </c>
      <c r="D169" s="2" t="s">
        <v>11989</v>
      </c>
      <c r="E169" s="2" t="s">
        <v>11990</v>
      </c>
      <c r="F169" s="2" t="s">
        <v>11991</v>
      </c>
      <c r="G169" s="2" t="s">
        <v>12526</v>
      </c>
      <c r="H169" s="2" t="s">
        <v>12527</v>
      </c>
      <c r="I169" s="2" t="s">
        <v>12528</v>
      </c>
      <c r="J169" s="2"/>
      <c r="K169" s="2" t="n">
        <v>219</v>
      </c>
      <c r="L169" s="2"/>
      <c r="M169" s="2" t="s">
        <v>12529</v>
      </c>
      <c r="N169" s="2" t="n">
        <f aca="false">COUNTA('Layout Mercado Libre'!AH169:AM169)</f>
        <v>4</v>
      </c>
      <c r="O169" s="2" t="s">
        <v>11996</v>
      </c>
      <c r="P169" s="2" t="n">
        <v>0</v>
      </c>
      <c r="Q169" s="2" t="s">
        <v>12530</v>
      </c>
    </row>
    <row r="170" customFormat="false" ht="15" hidden="false" customHeight="false" outlineLevel="0" collapsed="false">
      <c r="A170" s="8" t="s">
        <v>1942</v>
      </c>
      <c r="B170" s="10" t="str">
        <f aca="false">'Layout Mercado Libre'!C170</f>
        <v>Pañales Kleenbebé Absorsec Etapa 4 Grande 40 Piezas</v>
      </c>
      <c r="C170" s="2" t="s">
        <v>89</v>
      </c>
      <c r="D170" s="2" t="s">
        <v>11989</v>
      </c>
      <c r="E170" s="2" t="s">
        <v>11990</v>
      </c>
      <c r="F170" s="2" t="s">
        <v>11998</v>
      </c>
      <c r="G170" s="2"/>
      <c r="H170" s="2"/>
      <c r="I170" s="2" t="s">
        <v>12531</v>
      </c>
      <c r="J170" s="2"/>
      <c r="K170" s="2" t="n">
        <v>274</v>
      </c>
      <c r="L170" s="2"/>
      <c r="M170" s="2" t="s">
        <v>12532</v>
      </c>
      <c r="N170" s="2" t="n">
        <f aca="false">COUNTA('Layout Mercado Libre'!AH170:AM170)</f>
        <v>2</v>
      </c>
      <c r="O170" s="2" t="s">
        <v>11996</v>
      </c>
      <c r="P170" s="2" t="n">
        <v>0</v>
      </c>
      <c r="Q170" s="2" t="s">
        <v>12533</v>
      </c>
    </row>
    <row r="171" customFormat="false" ht="15" hidden="false" customHeight="false" outlineLevel="0" collapsed="false">
      <c r="A171" s="8" t="s">
        <v>1951</v>
      </c>
      <c r="B171" s="10" t="str">
        <f aca="false">'Layout Mercado Libre'!C171</f>
        <v>Biomics Cefixima 400 mg 6 Cápsulas</v>
      </c>
      <c r="C171" s="2" t="s">
        <v>89</v>
      </c>
      <c r="D171" s="2" t="s">
        <v>11989</v>
      </c>
      <c r="E171" s="2" t="s">
        <v>11990</v>
      </c>
      <c r="F171" s="2" t="s">
        <v>11991</v>
      </c>
      <c r="G171" s="2" t="s">
        <v>12093</v>
      </c>
      <c r="H171" s="2" t="s">
        <v>12094</v>
      </c>
      <c r="I171" s="2" t="s">
        <v>12534</v>
      </c>
      <c r="J171" s="2"/>
      <c r="K171" s="2" t="n">
        <v>131</v>
      </c>
      <c r="L171" s="2"/>
      <c r="M171" s="2" t="s">
        <v>12535</v>
      </c>
      <c r="N171" s="2" t="n">
        <f aca="false">COUNTA('Layout Mercado Libre'!AH171:AM171)</f>
        <v>4</v>
      </c>
      <c r="O171" s="2" t="s">
        <v>11996</v>
      </c>
      <c r="P171" s="2" t="n">
        <v>0</v>
      </c>
      <c r="Q171" s="2" t="s">
        <v>12536</v>
      </c>
    </row>
    <row r="172" customFormat="false" ht="15" hidden="false" customHeight="false" outlineLevel="0" collapsed="false">
      <c r="A172" s="8" t="s">
        <v>1965</v>
      </c>
      <c r="B172" s="10" t="str">
        <f aca="false">'Layout Mercado Libre'!C172</f>
        <v>Sedalmerck Max Paracetamol Cafeína 650 mg/65 mg 24 Tabletas</v>
      </c>
      <c r="C172" s="2" t="s">
        <v>89</v>
      </c>
      <c r="D172" s="2" t="s">
        <v>11989</v>
      </c>
      <c r="E172" s="2" t="s">
        <v>11990</v>
      </c>
      <c r="F172" s="2" t="s">
        <v>12038</v>
      </c>
      <c r="G172" s="2"/>
      <c r="H172" s="2"/>
      <c r="I172" s="2" t="s">
        <v>12537</v>
      </c>
      <c r="J172" s="2"/>
      <c r="K172" s="2" t="n">
        <v>620</v>
      </c>
      <c r="L172" s="2"/>
      <c r="M172" s="2" t="s">
        <v>12538</v>
      </c>
      <c r="N172" s="2" t="n">
        <f aca="false">COUNTA('Layout Mercado Libre'!AH172:AM172)</f>
        <v>4</v>
      </c>
      <c r="O172" s="2" t="s">
        <v>11996</v>
      </c>
      <c r="P172" s="2" t="n">
        <v>0</v>
      </c>
      <c r="Q172" s="2" t="s">
        <v>12539</v>
      </c>
    </row>
    <row r="173" customFormat="false" ht="15" hidden="false" customHeight="false" outlineLevel="0" collapsed="false">
      <c r="A173" s="8" t="s">
        <v>1977</v>
      </c>
      <c r="B173" s="10" t="str">
        <f aca="false">'Layout Mercado Libre'!C173</f>
        <v>Pañales Kleenbebé Suavelastic Jumbo Etapa 5 14 Piezas</v>
      </c>
      <c r="C173" s="2" t="s">
        <v>89</v>
      </c>
      <c r="D173" s="2" t="s">
        <v>11989</v>
      </c>
      <c r="E173" s="2" t="s">
        <v>11990</v>
      </c>
      <c r="F173" s="2" t="s">
        <v>11998</v>
      </c>
      <c r="G173" s="2"/>
      <c r="H173" s="2"/>
      <c r="I173" s="2" t="s">
        <v>12540</v>
      </c>
      <c r="J173" s="2"/>
      <c r="K173" s="2" t="n">
        <v>259</v>
      </c>
      <c r="L173" s="2"/>
      <c r="M173" s="2" t="s">
        <v>12541</v>
      </c>
      <c r="N173" s="2" t="n">
        <f aca="false">COUNTA('Layout Mercado Libre'!AH173:AM173)</f>
        <v>1</v>
      </c>
      <c r="O173" s="2" t="s">
        <v>11996</v>
      </c>
      <c r="P173" s="2" t="n">
        <v>0</v>
      </c>
      <c r="Q173" s="2" t="s">
        <v>12542</v>
      </c>
    </row>
    <row r="174" customFormat="false" ht="15" hidden="false" customHeight="false" outlineLevel="0" collapsed="false">
      <c r="A174" s="8" t="s">
        <v>1985</v>
      </c>
      <c r="B174" s="10" t="str">
        <f aca="false">'Layout Mercado Libre'!C174</f>
        <v>Trixona I.M. Ceftriaxona 1 g Solución Inyectable</v>
      </c>
      <c r="C174" s="2" t="s">
        <v>89</v>
      </c>
      <c r="D174" s="2" t="s">
        <v>11989</v>
      </c>
      <c r="E174" s="2" t="s">
        <v>11990</v>
      </c>
      <c r="F174" s="2" t="s">
        <v>11991</v>
      </c>
      <c r="G174" s="2" t="s">
        <v>12093</v>
      </c>
      <c r="H174" s="2" t="s">
        <v>12094</v>
      </c>
      <c r="I174" s="2" t="s">
        <v>12543</v>
      </c>
      <c r="J174" s="2"/>
      <c r="K174" s="2" t="n">
        <v>20315</v>
      </c>
      <c r="L174" s="2"/>
      <c r="M174" s="2" t="s">
        <v>12544</v>
      </c>
      <c r="N174" s="2" t="n">
        <f aca="false">COUNTA('Layout Mercado Libre'!AH174:AM174)</f>
        <v>2</v>
      </c>
      <c r="O174" s="2" t="s">
        <v>11996</v>
      </c>
      <c r="P174" s="2" t="n">
        <v>1</v>
      </c>
      <c r="Q174" s="2" t="s">
        <v>12545</v>
      </c>
    </row>
    <row r="175" customFormat="false" ht="15" hidden="false" customHeight="false" outlineLevel="0" collapsed="false">
      <c r="A175" s="8" t="s">
        <v>1994</v>
      </c>
      <c r="B175" s="10" t="str">
        <f aca="false">'Layout Mercado Libre'!C175</f>
        <v>Glucerna Suplemento Alimenticio Sabor Chocolate 237 ml</v>
      </c>
      <c r="C175" s="2" t="s">
        <v>89</v>
      </c>
      <c r="D175" s="2" t="s">
        <v>11989</v>
      </c>
      <c r="E175" s="2" t="s">
        <v>11990</v>
      </c>
      <c r="F175" s="2" t="s">
        <v>11998</v>
      </c>
      <c r="G175" s="2"/>
      <c r="H175" s="2"/>
      <c r="I175" s="2" t="s">
        <v>12546</v>
      </c>
      <c r="J175" s="2"/>
      <c r="K175" s="2" t="n">
        <v>634</v>
      </c>
      <c r="L175" s="2"/>
      <c r="M175" s="2" t="s">
        <v>12547</v>
      </c>
      <c r="N175" s="2" t="n">
        <f aca="false">COUNTA('Layout Mercado Libre'!AH175:AM175)</f>
        <v>3</v>
      </c>
      <c r="O175" s="2" t="s">
        <v>11996</v>
      </c>
      <c r="P175" s="2" t="n">
        <v>0</v>
      </c>
      <c r="Q175" s="2" t="s">
        <v>12548</v>
      </c>
    </row>
    <row r="176" customFormat="false" ht="15" hidden="false" customHeight="false" outlineLevel="0" collapsed="false">
      <c r="A176" s="8" t="s">
        <v>2003</v>
      </c>
      <c r="B176" s="10" t="str">
        <f aca="false">'Layout Mercado Libre'!C176</f>
        <v>Tempra Forte Paracetamol 650 mg 24 Tabletas</v>
      </c>
      <c r="C176" s="2" t="s">
        <v>89</v>
      </c>
      <c r="D176" s="2" t="s">
        <v>11989</v>
      </c>
      <c r="E176" s="2" t="s">
        <v>11990</v>
      </c>
      <c r="F176" s="2" t="s">
        <v>12038</v>
      </c>
      <c r="G176" s="2"/>
      <c r="H176" s="2"/>
      <c r="I176" s="2" t="s">
        <v>12549</v>
      </c>
      <c r="J176" s="2"/>
      <c r="K176" s="2" t="n">
        <v>907</v>
      </c>
      <c r="L176" s="2"/>
      <c r="M176" s="2" t="s">
        <v>12550</v>
      </c>
      <c r="N176" s="2" t="n">
        <f aca="false">COUNTA('Layout Mercado Libre'!AH176:AM176)</f>
        <v>1</v>
      </c>
      <c r="O176" s="2" t="s">
        <v>11996</v>
      </c>
      <c r="P176" s="2" t="n">
        <v>0</v>
      </c>
      <c r="Q176" s="2" t="s">
        <v>12551</v>
      </c>
    </row>
    <row r="177" customFormat="false" ht="15" hidden="false" customHeight="false" outlineLevel="0" collapsed="false">
      <c r="A177" s="8" t="s">
        <v>2010</v>
      </c>
      <c r="B177" s="10" t="str">
        <f aca="false">'Layout Mercado Libre'!C177</f>
        <v>Antiflu-Des Jr Jarabe Infantil 60 ml</v>
      </c>
      <c r="C177" s="2" t="s">
        <v>89</v>
      </c>
      <c r="D177" s="2" t="s">
        <v>11989</v>
      </c>
      <c r="E177" s="2" t="s">
        <v>11990</v>
      </c>
      <c r="F177" s="2" t="s">
        <v>12056</v>
      </c>
      <c r="G177" s="2"/>
      <c r="H177" s="2"/>
      <c r="I177" s="2" t="s">
        <v>12552</v>
      </c>
      <c r="J177" s="2"/>
      <c r="K177" s="2" t="n">
        <v>0</v>
      </c>
      <c r="L177" s="2"/>
      <c r="M177" s="2" t="s">
        <v>12553</v>
      </c>
      <c r="N177" s="2" t="n">
        <f aca="false">COUNTA('Layout Mercado Libre'!AH177:AM177)</f>
        <v>1</v>
      </c>
      <c r="O177" s="2" t="s">
        <v>11996</v>
      </c>
      <c r="P177" s="2" t="n">
        <v>0</v>
      </c>
      <c r="Q177" s="2" t="s">
        <v>12554</v>
      </c>
    </row>
    <row r="178" customFormat="false" ht="15" hidden="false" customHeight="false" outlineLevel="0" collapsed="false">
      <c r="A178" s="8" t="s">
        <v>2019</v>
      </c>
      <c r="B178" s="10" t="str">
        <f aca="false">'Layout Mercado Libre'!C178</f>
        <v>Tabcin Noche Bayer 325 mg / 10 mg 12 Cápsulas</v>
      </c>
      <c r="C178" s="2" t="s">
        <v>89</v>
      </c>
      <c r="D178" s="2" t="s">
        <v>11989</v>
      </c>
      <c r="E178" s="2" t="s">
        <v>11990</v>
      </c>
      <c r="F178" s="2" t="s">
        <v>12038</v>
      </c>
      <c r="G178" s="2"/>
      <c r="H178" s="2"/>
      <c r="I178" s="2" t="s">
        <v>12555</v>
      </c>
      <c r="J178" s="2"/>
      <c r="K178" s="2" t="n">
        <v>1817</v>
      </c>
      <c r="L178" s="2"/>
      <c r="M178" s="2" t="s">
        <v>12556</v>
      </c>
      <c r="N178" s="2" t="n">
        <f aca="false">COUNTA('Layout Mercado Libre'!AH178:AM178)</f>
        <v>2</v>
      </c>
      <c r="O178" s="2" t="s">
        <v>11996</v>
      </c>
      <c r="P178" s="2" t="n">
        <v>0</v>
      </c>
      <c r="Q178" s="2" t="s">
        <v>12557</v>
      </c>
    </row>
    <row r="179" customFormat="false" ht="15" hidden="false" customHeight="false" outlineLevel="0" collapsed="false">
      <c r="A179" s="8" t="s">
        <v>2029</v>
      </c>
      <c r="B179" s="10" t="str">
        <f aca="false">'Layout Mercado Libre'!C179</f>
        <v>Depo-Provera Medroxiprogesterona 150 mg/ml Inyectable 1 ml</v>
      </c>
      <c r="C179" s="2" t="s">
        <v>89</v>
      </c>
      <c r="D179" s="2" t="s">
        <v>11989</v>
      </c>
      <c r="E179" s="2" t="s">
        <v>11990</v>
      </c>
      <c r="F179" s="2" t="s">
        <v>11991</v>
      </c>
      <c r="G179" s="2" t="s">
        <v>12349</v>
      </c>
      <c r="H179" s="2" t="s">
        <v>12350</v>
      </c>
      <c r="I179" s="2" t="s">
        <v>12558</v>
      </c>
      <c r="J179" s="2"/>
      <c r="K179" s="2" t="n">
        <v>230</v>
      </c>
      <c r="L179" s="2"/>
      <c r="M179" s="2" t="s">
        <v>12559</v>
      </c>
      <c r="N179" s="2" t="n">
        <f aca="false">COUNTA('Layout Mercado Libre'!AH179:AM179)</f>
        <v>1</v>
      </c>
      <c r="O179" s="2" t="s">
        <v>11996</v>
      </c>
      <c r="P179" s="2" t="n">
        <v>0</v>
      </c>
      <c r="Q179" s="2" t="s">
        <v>12560</v>
      </c>
    </row>
    <row r="180" customFormat="false" ht="15" hidden="false" customHeight="false" outlineLevel="0" collapsed="false">
      <c r="A180" s="8" t="s">
        <v>2040</v>
      </c>
      <c r="B180" s="10" t="str">
        <f aca="false">'Layout Mercado Libre'!C180</f>
        <v>Danzen Serratiopeptidasa 10 mg 20 Tabletas</v>
      </c>
      <c r="C180" s="2" t="s">
        <v>89</v>
      </c>
      <c r="D180" s="2" t="s">
        <v>11989</v>
      </c>
      <c r="E180" s="2" t="s">
        <v>11990</v>
      </c>
      <c r="F180" s="2" t="s">
        <v>12056</v>
      </c>
      <c r="G180" s="2"/>
      <c r="H180" s="2"/>
      <c r="I180" s="2" t="s">
        <v>12561</v>
      </c>
      <c r="J180" s="2"/>
      <c r="K180" s="2" t="n">
        <v>0</v>
      </c>
      <c r="L180" s="2"/>
      <c r="M180" s="2" t="s">
        <v>12562</v>
      </c>
      <c r="N180" s="2" t="n">
        <f aca="false">COUNTA('Layout Mercado Libre'!AH180:AM180)</f>
        <v>1</v>
      </c>
      <c r="O180" s="2" t="s">
        <v>11996</v>
      </c>
      <c r="P180" s="2" t="n">
        <v>0</v>
      </c>
      <c r="Q180" s="2" t="s">
        <v>12563</v>
      </c>
    </row>
    <row r="181" customFormat="false" ht="15" hidden="false" customHeight="false" outlineLevel="0" collapsed="false">
      <c r="A181" s="8" t="s">
        <v>2051</v>
      </c>
      <c r="B181" s="10" t="str">
        <f aca="false">'Layout Mercado Libre'!C181</f>
        <v>Arfla Rifaximina 550 mg 15 Tabletas</v>
      </c>
      <c r="C181" s="2" t="s">
        <v>89</v>
      </c>
      <c r="D181" s="2" t="s">
        <v>11989</v>
      </c>
      <c r="E181" s="2" t="s">
        <v>11990</v>
      </c>
      <c r="F181" s="2" t="s">
        <v>11991</v>
      </c>
      <c r="G181" s="2" t="s">
        <v>12013</v>
      </c>
      <c r="H181" s="2" t="s">
        <v>12014</v>
      </c>
      <c r="I181" s="2" t="s">
        <v>12564</v>
      </c>
      <c r="J181" s="2"/>
      <c r="K181" s="2" t="n">
        <v>101</v>
      </c>
      <c r="L181" s="2"/>
      <c r="M181" s="2" t="s">
        <v>12565</v>
      </c>
      <c r="N181" s="2" t="n">
        <f aca="false">COUNTA('Layout Mercado Libre'!AH181:AM181)</f>
        <v>3</v>
      </c>
      <c r="O181" s="2" t="s">
        <v>11996</v>
      </c>
      <c r="P181" s="2" t="n">
        <v>2</v>
      </c>
      <c r="Q181" s="2" t="s">
        <v>12566</v>
      </c>
    </row>
    <row r="182" customFormat="false" ht="15" hidden="false" customHeight="false" outlineLevel="0" collapsed="false">
      <c r="A182" s="8" t="s">
        <v>2061</v>
      </c>
      <c r="B182" s="10" t="str">
        <f aca="false">'Layout Mercado Libre'!C182</f>
        <v>Pañales Adulto Diapro Confort Manzanilla Grande 10 Piezas</v>
      </c>
      <c r="C182" s="2" t="s">
        <v>89</v>
      </c>
      <c r="D182" s="2" t="s">
        <v>11989</v>
      </c>
      <c r="E182" s="2" t="s">
        <v>11990</v>
      </c>
      <c r="F182" s="2" t="s">
        <v>11998</v>
      </c>
      <c r="G182" s="2"/>
      <c r="H182" s="2"/>
      <c r="I182" s="2" t="s">
        <v>12567</v>
      </c>
      <c r="J182" s="2"/>
      <c r="K182" s="2" t="n">
        <v>194</v>
      </c>
      <c r="L182" s="2"/>
      <c r="M182" s="2" t="s">
        <v>12568</v>
      </c>
      <c r="N182" s="2" t="n">
        <f aca="false">COUNTA('Layout Mercado Libre'!AH182:AM182)</f>
        <v>1</v>
      </c>
      <c r="O182" s="2" t="s">
        <v>11996</v>
      </c>
      <c r="P182" s="2" t="n">
        <v>0</v>
      </c>
      <c r="Q182" s="2" t="s">
        <v>12569</v>
      </c>
    </row>
    <row r="183" customFormat="false" ht="15" hidden="false" customHeight="false" outlineLevel="0" collapsed="false">
      <c r="A183" s="8" t="s">
        <v>2070</v>
      </c>
      <c r="B183" s="10" t="str">
        <f aca="false">'Layout Mercado Libre'!C183</f>
        <v>Enterogermina Bacillus Clausii 2 Billones 20 Ampolletas</v>
      </c>
      <c r="C183" s="2" t="s">
        <v>89</v>
      </c>
      <c r="D183" s="2" t="s">
        <v>11989</v>
      </c>
      <c r="E183" s="2" t="s">
        <v>11990</v>
      </c>
      <c r="F183" s="2" t="s">
        <v>12038</v>
      </c>
      <c r="G183" s="2"/>
      <c r="H183" s="2"/>
      <c r="I183" s="2" t="s">
        <v>12570</v>
      </c>
      <c r="J183" s="2"/>
      <c r="K183" s="2" t="n">
        <v>914</v>
      </c>
      <c r="L183" s="2"/>
      <c r="M183" s="2" t="s">
        <v>12571</v>
      </c>
      <c r="N183" s="2" t="n">
        <f aca="false">COUNTA('Layout Mercado Libre'!AH183:AM183)</f>
        <v>1</v>
      </c>
      <c r="O183" s="2" t="s">
        <v>11996</v>
      </c>
      <c r="P183" s="2" t="n">
        <v>0</v>
      </c>
      <c r="Q183" s="2" t="s">
        <v>12572</v>
      </c>
    </row>
    <row r="184" customFormat="false" ht="15" hidden="false" customHeight="false" outlineLevel="0" collapsed="false">
      <c r="A184" s="8" t="s">
        <v>2079</v>
      </c>
      <c r="B184" s="10" t="str">
        <f aca="false">'Layout Mercado Libre'!C184</f>
        <v>Adhesivo para Dentadura Corega Ultra Crema Sin Sabor 40 g</v>
      </c>
      <c r="C184" s="2" t="s">
        <v>89</v>
      </c>
      <c r="D184" s="2" t="s">
        <v>11989</v>
      </c>
      <c r="E184" s="2" t="s">
        <v>11990</v>
      </c>
      <c r="F184" s="2" t="s">
        <v>11998</v>
      </c>
      <c r="G184" s="2"/>
      <c r="H184" s="2"/>
      <c r="I184" s="2" t="s">
        <v>12573</v>
      </c>
      <c r="J184" s="2"/>
      <c r="K184" s="2" t="n">
        <v>22</v>
      </c>
      <c r="L184" s="2"/>
      <c r="M184" s="2" t="s">
        <v>12574</v>
      </c>
      <c r="N184" s="2" t="n">
        <f aca="false">COUNTA('Layout Mercado Libre'!AH184:AM184)</f>
        <v>2</v>
      </c>
      <c r="O184" s="2" t="s">
        <v>11996</v>
      </c>
      <c r="P184" s="2" t="n">
        <v>0</v>
      </c>
      <c r="Q184" s="2" t="s">
        <v>12575</v>
      </c>
    </row>
    <row r="185" customFormat="false" ht="15" hidden="false" customHeight="false" outlineLevel="0" collapsed="false">
      <c r="A185" s="8" t="s">
        <v>2091</v>
      </c>
      <c r="B185" s="10" t="str">
        <f aca="false">'Layout Mercado Libre'!C185</f>
        <v>Ampliron Duo Amoxicilina 875 mg/125 mg 14 Comprimidos</v>
      </c>
      <c r="C185" s="2" t="s">
        <v>89</v>
      </c>
      <c r="D185" s="2" t="s">
        <v>11989</v>
      </c>
      <c r="E185" s="2" t="s">
        <v>11990</v>
      </c>
      <c r="F185" s="2" t="s">
        <v>11991</v>
      </c>
      <c r="G185" s="2" t="s">
        <v>12093</v>
      </c>
      <c r="H185" s="2" t="s">
        <v>12094</v>
      </c>
      <c r="I185" s="2" t="s">
        <v>12576</v>
      </c>
      <c r="J185" s="2"/>
      <c r="K185" s="2" t="n">
        <v>106</v>
      </c>
      <c r="L185" s="2"/>
      <c r="M185" s="2" t="s">
        <v>12577</v>
      </c>
      <c r="N185" s="2" t="n">
        <f aca="false">COUNTA('Layout Mercado Libre'!AH185:AM185)</f>
        <v>4</v>
      </c>
      <c r="O185" s="2" t="s">
        <v>11996</v>
      </c>
      <c r="P185" s="2" t="n">
        <v>0</v>
      </c>
      <c r="Q185" s="2" t="s">
        <v>12578</v>
      </c>
    </row>
    <row r="186" customFormat="false" ht="15" hidden="false" customHeight="false" outlineLevel="0" collapsed="false">
      <c r="A186" s="8" t="s">
        <v>2105</v>
      </c>
      <c r="B186" s="10" t="str">
        <f aca="false">'Layout Mercado Libre'!C186</f>
        <v>Pramigel Suspensión Metoclopramida Aluminio Magnesio 180 ml</v>
      </c>
      <c r="C186" s="2" t="s">
        <v>89</v>
      </c>
      <c r="D186" s="2" t="s">
        <v>11989</v>
      </c>
      <c r="E186" s="2" t="s">
        <v>11990</v>
      </c>
      <c r="F186" s="2" t="s">
        <v>11991</v>
      </c>
      <c r="G186" s="2" t="s">
        <v>12013</v>
      </c>
      <c r="H186" s="2" t="s">
        <v>12014</v>
      </c>
      <c r="I186" s="2" t="s">
        <v>12579</v>
      </c>
      <c r="J186" s="2"/>
      <c r="K186" s="2" t="n">
        <v>0</v>
      </c>
      <c r="L186" s="2"/>
      <c r="M186" s="2" t="s">
        <v>12580</v>
      </c>
      <c r="N186" s="2" t="n">
        <f aca="false">COUNTA('Layout Mercado Libre'!AH186:AM186)</f>
        <v>2</v>
      </c>
      <c r="O186" s="2" t="s">
        <v>11996</v>
      </c>
      <c r="P186" s="2" t="n">
        <v>1</v>
      </c>
      <c r="Q186" s="2" t="s">
        <v>12581</v>
      </c>
    </row>
    <row r="187" customFormat="false" ht="15" hidden="false" customHeight="false" outlineLevel="0" collapsed="false">
      <c r="A187" s="8" t="s">
        <v>2116</v>
      </c>
      <c r="B187" s="10" t="str">
        <f aca="false">'Layout Mercado Libre'!C187</f>
        <v>Fijador Spray Caprice Naturals Kiwi y Lavanda 316 ml</v>
      </c>
      <c r="C187" s="2" t="s">
        <v>89</v>
      </c>
      <c r="D187" s="2" t="s">
        <v>11989</v>
      </c>
      <c r="E187" s="2" t="s">
        <v>11990</v>
      </c>
      <c r="F187" s="2" t="s">
        <v>11998</v>
      </c>
      <c r="G187" s="2"/>
      <c r="H187" s="2"/>
      <c r="I187" s="2" t="s">
        <v>12582</v>
      </c>
      <c r="J187" s="2"/>
      <c r="K187" s="2" t="n">
        <v>357</v>
      </c>
      <c r="L187" s="2"/>
      <c r="M187" s="2" t="s">
        <v>12583</v>
      </c>
      <c r="N187" s="2" t="n">
        <f aca="false">COUNTA('Layout Mercado Libre'!AH187:AM187)</f>
        <v>2</v>
      </c>
      <c r="O187" s="2" t="s">
        <v>11996</v>
      </c>
      <c r="P187" s="2" t="n">
        <v>0</v>
      </c>
      <c r="Q187" s="2" t="s">
        <v>12584</v>
      </c>
    </row>
    <row r="188" customFormat="false" ht="15" hidden="false" customHeight="false" outlineLevel="0" collapsed="false">
      <c r="A188" s="8" t="s">
        <v>2129</v>
      </c>
      <c r="B188" s="10" t="str">
        <f aca="false">'Layout Mercado Libre'!C188</f>
        <v>Travatan Travoprost Solución Oftálmica 0.004% 2.5 ml</v>
      </c>
      <c r="C188" s="2" t="s">
        <v>89</v>
      </c>
      <c r="D188" s="2" t="s">
        <v>11989</v>
      </c>
      <c r="E188" s="2" t="s">
        <v>11990</v>
      </c>
      <c r="F188" s="2" t="s">
        <v>11991</v>
      </c>
      <c r="G188" s="2" t="s">
        <v>12203</v>
      </c>
      <c r="H188" s="2" t="s">
        <v>12204</v>
      </c>
      <c r="I188" s="2" t="s">
        <v>12585</v>
      </c>
      <c r="J188" s="2"/>
      <c r="K188" s="2" t="n">
        <v>146</v>
      </c>
      <c r="L188" s="2"/>
      <c r="M188" s="2" t="s">
        <v>12586</v>
      </c>
      <c r="N188" s="2" t="n">
        <f aca="false">COUNTA('Layout Mercado Libre'!AH188:AM188)</f>
        <v>2</v>
      </c>
      <c r="O188" s="2" t="s">
        <v>11996</v>
      </c>
      <c r="P188" s="2" t="n">
        <v>1</v>
      </c>
      <c r="Q188" s="2" t="s">
        <v>12587</v>
      </c>
    </row>
    <row r="189" customFormat="false" ht="15" hidden="false" customHeight="false" outlineLevel="0" collapsed="false">
      <c r="A189" s="8" t="s">
        <v>2140</v>
      </c>
      <c r="B189" s="10" t="str">
        <f aca="false">'Layout Mercado Libre'!C189</f>
        <v>Espavén Enzimático Pancreatina Simeticona 50 Tabletas</v>
      </c>
      <c r="C189" s="2" t="s">
        <v>89</v>
      </c>
      <c r="D189" s="2" t="s">
        <v>11989</v>
      </c>
      <c r="E189" s="2" t="s">
        <v>11990</v>
      </c>
      <c r="F189" s="2" t="s">
        <v>12038</v>
      </c>
      <c r="G189" s="2"/>
      <c r="H189" s="2"/>
      <c r="I189" s="2" t="s">
        <v>12588</v>
      </c>
      <c r="J189" s="2"/>
      <c r="K189" s="2" t="n">
        <v>375</v>
      </c>
      <c r="L189" s="2"/>
      <c r="M189" s="2" t="s">
        <v>12589</v>
      </c>
      <c r="N189" s="2" t="n">
        <f aca="false">COUNTA('Layout Mercado Libre'!AH189:AM189)</f>
        <v>1</v>
      </c>
      <c r="O189" s="2" t="s">
        <v>11996</v>
      </c>
      <c r="P189" s="2" t="n">
        <v>0</v>
      </c>
      <c r="Q189" s="2" t="s">
        <v>12590</v>
      </c>
    </row>
    <row r="190" customFormat="false" ht="15" hidden="false" customHeight="false" outlineLevel="0" collapsed="false">
      <c r="A190" s="8" t="s">
        <v>2152</v>
      </c>
      <c r="B190" s="10" t="str">
        <f aca="false">'Layout Mercado Libre'!C190</f>
        <v>Demus Colecalciferol 100000 UI 2 Cápsulas</v>
      </c>
      <c r="C190" s="2" t="s">
        <v>89</v>
      </c>
      <c r="D190" s="2" t="s">
        <v>11989</v>
      </c>
      <c r="E190" s="2" t="s">
        <v>11990</v>
      </c>
      <c r="F190" s="2" t="s">
        <v>11991</v>
      </c>
      <c r="G190" s="2" t="s">
        <v>12591</v>
      </c>
      <c r="H190" s="2" t="s">
        <v>12592</v>
      </c>
      <c r="I190" s="2" t="s">
        <v>12593</v>
      </c>
      <c r="J190" s="2"/>
      <c r="K190" s="2" t="n">
        <v>17</v>
      </c>
      <c r="L190" s="2"/>
      <c r="M190" s="2" t="s">
        <v>12594</v>
      </c>
      <c r="N190" s="2" t="n">
        <f aca="false">COUNTA('Layout Mercado Libre'!AH190:AM190)</f>
        <v>3</v>
      </c>
      <c r="O190" s="2" t="s">
        <v>11996</v>
      </c>
      <c r="P190" s="2" t="n">
        <v>0</v>
      </c>
      <c r="Q190" s="2" t="s">
        <v>12595</v>
      </c>
    </row>
    <row r="191" customFormat="false" ht="15" hidden="false" customHeight="false" outlineLevel="0" collapsed="false">
      <c r="A191" s="8" t="s">
        <v>2162</v>
      </c>
      <c r="B191" s="10" t="str">
        <f aca="false">'Layout Mercado Libre'!C191</f>
        <v>Sies Hidrosmina 200 mg 20 Cápsulas</v>
      </c>
      <c r="C191" s="2" t="s">
        <v>89</v>
      </c>
      <c r="D191" s="2" t="s">
        <v>11989</v>
      </c>
      <c r="E191" s="2" t="s">
        <v>11990</v>
      </c>
      <c r="F191" s="2" t="s">
        <v>11991</v>
      </c>
      <c r="G191" s="2" t="s">
        <v>12596</v>
      </c>
      <c r="H191" s="2" t="s">
        <v>12597</v>
      </c>
      <c r="I191" s="2" t="s">
        <v>12598</v>
      </c>
      <c r="J191" s="2"/>
      <c r="K191" s="2" t="n">
        <v>299</v>
      </c>
      <c r="L191" s="2" t="s">
        <v>12599</v>
      </c>
      <c r="M191" s="2" t="s">
        <v>12600</v>
      </c>
      <c r="N191" s="2" t="n">
        <f aca="false">COUNTA('Layout Mercado Libre'!AH191:AM191)</f>
        <v>1</v>
      </c>
      <c r="O191" s="2" t="s">
        <v>11996</v>
      </c>
      <c r="P191" s="2" t="n">
        <v>0</v>
      </c>
      <c r="Q191" s="2" t="s">
        <v>12601</v>
      </c>
    </row>
    <row r="192" customFormat="false" ht="15" hidden="false" customHeight="false" outlineLevel="0" collapsed="false">
      <c r="A192" s="8" t="s">
        <v>2170</v>
      </c>
      <c r="B192" s="10" t="str">
        <f aca="false">'Layout Mercado Libre'!C192</f>
        <v>Esoxx-One Barrera Bioadhesiva 20 Sticks de 10 ml</v>
      </c>
      <c r="C192" s="2" t="s">
        <v>89</v>
      </c>
      <c r="D192" s="2" t="s">
        <v>11989</v>
      </c>
      <c r="E192" s="2" t="s">
        <v>11990</v>
      </c>
      <c r="F192" s="2" t="s">
        <v>11998</v>
      </c>
      <c r="G192" s="2"/>
      <c r="H192" s="2"/>
      <c r="I192" s="2" t="s">
        <v>12602</v>
      </c>
      <c r="J192" s="2"/>
      <c r="K192" s="2" t="n">
        <v>317</v>
      </c>
      <c r="L192" s="2"/>
      <c r="M192" s="2" t="s">
        <v>12603</v>
      </c>
      <c r="N192" s="2" t="n">
        <f aca="false">COUNTA('Layout Mercado Libre'!AH192:AM192)</f>
        <v>2</v>
      </c>
      <c r="O192" s="2" t="s">
        <v>11996</v>
      </c>
      <c r="P192" s="2" t="n">
        <v>0</v>
      </c>
      <c r="Q192" s="2" t="s">
        <v>12604</v>
      </c>
    </row>
    <row r="193" customFormat="false" ht="15" hidden="false" customHeight="false" outlineLevel="0" collapsed="false">
      <c r="A193" s="8" t="s">
        <v>2182</v>
      </c>
      <c r="B193" s="10" t="str">
        <f aca="false">'Layout Mercado Libre'!C193</f>
        <v>Amoxiclav Bid 875 mg/125 mg 14 Tabletas</v>
      </c>
      <c r="C193" s="2" t="s">
        <v>89</v>
      </c>
      <c r="D193" s="2" t="s">
        <v>11989</v>
      </c>
      <c r="E193" s="2" t="s">
        <v>11990</v>
      </c>
      <c r="F193" s="2" t="s">
        <v>11991</v>
      </c>
      <c r="G193" s="2" t="s">
        <v>12093</v>
      </c>
      <c r="H193" s="2" t="s">
        <v>12094</v>
      </c>
      <c r="I193" s="2" t="s">
        <v>12605</v>
      </c>
      <c r="J193" s="2"/>
      <c r="K193" s="2" t="n">
        <v>15</v>
      </c>
      <c r="L193" s="2"/>
      <c r="M193" s="2" t="s">
        <v>12606</v>
      </c>
      <c r="N193" s="2" t="n">
        <f aca="false">COUNTA('Layout Mercado Libre'!AH193:AM193)</f>
        <v>1</v>
      </c>
      <c r="O193" s="2" t="s">
        <v>11996</v>
      </c>
      <c r="P193" s="2" t="n">
        <v>0</v>
      </c>
      <c r="Q193" s="2" t="s">
        <v>12607</v>
      </c>
    </row>
    <row r="194" customFormat="false" ht="15" hidden="false" customHeight="false" outlineLevel="0" collapsed="false">
      <c r="A194" s="8" t="s">
        <v>2195</v>
      </c>
      <c r="B194" s="10" t="str">
        <f aca="false">'Layout Mercado Libre'!C194</f>
        <v>Manzanilla Sophia Gotas Oftálmicas 15 ml</v>
      </c>
      <c r="C194" s="2" t="s">
        <v>89</v>
      </c>
      <c r="D194" s="2" t="s">
        <v>11989</v>
      </c>
      <c r="E194" s="2" t="s">
        <v>11990</v>
      </c>
      <c r="F194" s="2" t="s">
        <v>12038</v>
      </c>
      <c r="G194" s="2"/>
      <c r="H194" s="2"/>
      <c r="I194" s="2" t="s">
        <v>12608</v>
      </c>
      <c r="J194" s="2"/>
      <c r="K194" s="2" t="n">
        <v>1894</v>
      </c>
      <c r="L194" s="2"/>
      <c r="M194" s="2" t="s">
        <v>12609</v>
      </c>
      <c r="N194" s="2" t="n">
        <f aca="false">COUNTA('Layout Mercado Libre'!AH194:AM194)</f>
        <v>1</v>
      </c>
      <c r="O194" s="2" t="s">
        <v>11996</v>
      </c>
      <c r="P194" s="2" t="n">
        <v>0</v>
      </c>
      <c r="Q194" s="2" t="s">
        <v>12610</v>
      </c>
    </row>
    <row r="195" customFormat="false" ht="15" hidden="false" customHeight="false" outlineLevel="0" collapsed="false">
      <c r="A195" s="8" t="s">
        <v>2205</v>
      </c>
      <c r="B195" s="10" t="str">
        <f aca="false">'Layout Mercado Libre'!C195</f>
        <v>Neo-Melubrina Infantil Jarabe 250 mg/5 ml 100 ml</v>
      </c>
      <c r="C195" s="2" t="s">
        <v>89</v>
      </c>
      <c r="D195" s="2" t="s">
        <v>11989</v>
      </c>
      <c r="E195" s="2" t="s">
        <v>11990</v>
      </c>
      <c r="F195" s="2" t="s">
        <v>12056</v>
      </c>
      <c r="G195" s="2"/>
      <c r="H195" s="2"/>
      <c r="I195" s="2" t="s">
        <v>12611</v>
      </c>
      <c r="J195" s="2"/>
      <c r="K195" s="2" t="n">
        <v>753</v>
      </c>
      <c r="L195" s="2"/>
      <c r="M195" s="2" t="s">
        <v>12612</v>
      </c>
      <c r="N195" s="2" t="n">
        <f aca="false">COUNTA('Layout Mercado Libre'!AH195:AM195)</f>
        <v>1</v>
      </c>
      <c r="O195" s="2" t="s">
        <v>11996</v>
      </c>
      <c r="P195" s="2" t="n">
        <v>0</v>
      </c>
      <c r="Q195" s="2" t="s">
        <v>12613</v>
      </c>
    </row>
    <row r="196" customFormat="false" ht="15" hidden="false" customHeight="false" outlineLevel="0" collapsed="false">
      <c r="A196" s="8" t="s">
        <v>2213</v>
      </c>
      <c r="B196" s="10" t="str">
        <f aca="false">'Layout Mercado Libre'!C196</f>
        <v>Fijador Caprice Especialidades Acti-Ceramidas 316 ml</v>
      </c>
      <c r="C196" s="2" t="s">
        <v>89</v>
      </c>
      <c r="D196" s="2" t="s">
        <v>11989</v>
      </c>
      <c r="E196" s="2" t="s">
        <v>11990</v>
      </c>
      <c r="F196" s="2" t="s">
        <v>11998</v>
      </c>
      <c r="G196" s="2"/>
      <c r="H196" s="2"/>
      <c r="I196" s="2" t="s">
        <v>12614</v>
      </c>
      <c r="J196" s="2"/>
      <c r="K196" s="2" t="n">
        <v>345</v>
      </c>
      <c r="L196" s="2"/>
      <c r="M196" s="2" t="s">
        <v>12615</v>
      </c>
      <c r="N196" s="2" t="n">
        <f aca="false">COUNTA('Layout Mercado Libre'!AH196:AM196)</f>
        <v>2</v>
      </c>
      <c r="O196" s="2" t="s">
        <v>11996</v>
      </c>
      <c r="P196" s="2" t="n">
        <v>0</v>
      </c>
      <c r="Q196" s="2" t="s">
        <v>12616</v>
      </c>
    </row>
    <row r="197" customFormat="false" ht="15" hidden="false" customHeight="false" outlineLevel="0" collapsed="false">
      <c r="A197" s="8" t="s">
        <v>2223</v>
      </c>
      <c r="B197" s="10" t="str">
        <f aca="false">'Layout Mercado Libre'!C197</f>
        <v>Pañales Huggies Supreme Unisex Etapa 6 con Toallitas</v>
      </c>
      <c r="C197" s="2" t="s">
        <v>1429</v>
      </c>
      <c r="D197" s="2" t="s">
        <v>12385</v>
      </c>
      <c r="E197" s="2" t="s">
        <v>12069</v>
      </c>
      <c r="F197" s="2" t="s">
        <v>11998</v>
      </c>
      <c r="G197" s="2"/>
      <c r="H197" s="2"/>
      <c r="I197" s="2" t="s">
        <v>12617</v>
      </c>
      <c r="J197" s="2"/>
      <c r="K197" s="2" t="n">
        <v>4</v>
      </c>
      <c r="L197" s="2" t="s">
        <v>12018</v>
      </c>
      <c r="M197" s="2" t="s">
        <v>12618</v>
      </c>
      <c r="N197" s="2" t="n">
        <f aca="false">COUNTA('Layout Mercado Libre'!AH197:AM197)</f>
        <v>0</v>
      </c>
      <c r="O197" s="2"/>
      <c r="P197" s="2" t="n">
        <v>0</v>
      </c>
      <c r="Q197" s="2" t="s">
        <v>12388</v>
      </c>
    </row>
    <row r="198" customFormat="false" ht="15" hidden="false" customHeight="false" outlineLevel="0" collapsed="false">
      <c r="A198" s="8" t="s">
        <v>2229</v>
      </c>
      <c r="B198" s="10" t="str">
        <f aca="false">'Layout Mercado Libre'!C198</f>
        <v>Nesajar Pinaverio Dimeticona 100 mg/300 mg 16 Cápsulas</v>
      </c>
      <c r="C198" s="2" t="s">
        <v>89</v>
      </c>
      <c r="D198" s="2" t="s">
        <v>11989</v>
      </c>
      <c r="E198" s="2" t="s">
        <v>11990</v>
      </c>
      <c r="F198" s="2" t="s">
        <v>12038</v>
      </c>
      <c r="G198" s="2"/>
      <c r="H198" s="2"/>
      <c r="I198" s="2" t="s">
        <v>12619</v>
      </c>
      <c r="J198" s="2"/>
      <c r="K198" s="2" t="n">
        <v>1418</v>
      </c>
      <c r="L198" s="2"/>
      <c r="M198" s="2" t="s">
        <v>12620</v>
      </c>
      <c r="N198" s="2" t="n">
        <f aca="false">COUNTA('Layout Mercado Libre'!AH198:AM198)</f>
        <v>2</v>
      </c>
      <c r="O198" s="2" t="s">
        <v>11996</v>
      </c>
      <c r="P198" s="2" t="n">
        <v>0</v>
      </c>
      <c r="Q198" s="2" t="s">
        <v>12621</v>
      </c>
    </row>
    <row r="199" customFormat="false" ht="15" hidden="false" customHeight="false" outlineLevel="0" collapsed="false">
      <c r="A199" s="8" t="s">
        <v>2240</v>
      </c>
      <c r="B199" s="10" t="str">
        <f aca="false">'Layout Mercado Libre'!C199</f>
        <v>Lactulax Lactulosa Jarabe 10 g/15 ml 125 ml</v>
      </c>
      <c r="C199" s="2" t="s">
        <v>89</v>
      </c>
      <c r="D199" s="2" t="s">
        <v>11989</v>
      </c>
      <c r="E199" s="2" t="s">
        <v>11990</v>
      </c>
      <c r="F199" s="2" t="s">
        <v>12038</v>
      </c>
      <c r="G199" s="2"/>
      <c r="H199" s="2"/>
      <c r="I199" s="2" t="s">
        <v>12622</v>
      </c>
      <c r="J199" s="2"/>
      <c r="K199" s="2" t="n">
        <v>105</v>
      </c>
      <c r="L199" s="2" t="s">
        <v>12623</v>
      </c>
      <c r="M199" s="2" t="s">
        <v>12624</v>
      </c>
      <c r="N199" s="2" t="n">
        <f aca="false">COUNTA('Layout Mercado Libre'!AH199:AM199)</f>
        <v>1</v>
      </c>
      <c r="O199" s="2" t="s">
        <v>11996</v>
      </c>
      <c r="P199" s="2" t="n">
        <v>0</v>
      </c>
      <c r="Q199" s="2" t="s">
        <v>12625</v>
      </c>
    </row>
    <row r="200" customFormat="false" ht="15" hidden="false" customHeight="false" outlineLevel="0" collapsed="false">
      <c r="A200" s="8" t="s">
        <v>2249</v>
      </c>
      <c r="B200" s="10" t="str">
        <f aca="false">'Layout Mercado Libre'!C200</f>
        <v>Barmicil Compuesto Betametasona Clotrimazol Gentamicina 40 g</v>
      </c>
      <c r="C200" s="2" t="s">
        <v>89</v>
      </c>
      <c r="D200" s="2" t="s">
        <v>11989</v>
      </c>
      <c r="E200" s="2" t="s">
        <v>11990</v>
      </c>
      <c r="F200" s="2" t="s">
        <v>11991</v>
      </c>
      <c r="G200" s="2" t="s">
        <v>12626</v>
      </c>
      <c r="H200" s="2" t="s">
        <v>12627</v>
      </c>
      <c r="I200" s="2" t="s">
        <v>12628</v>
      </c>
      <c r="J200" s="2"/>
      <c r="K200" s="2" t="n">
        <v>7401</v>
      </c>
      <c r="L200" s="2"/>
      <c r="M200" s="2" t="s">
        <v>12629</v>
      </c>
      <c r="N200" s="2" t="n">
        <f aca="false">COUNTA('Layout Mercado Libre'!AH200:AM200)</f>
        <v>2</v>
      </c>
      <c r="O200" s="2" t="s">
        <v>11996</v>
      </c>
      <c r="P200" s="2" t="n">
        <v>0</v>
      </c>
      <c r="Q200" s="2" t="s">
        <v>12630</v>
      </c>
    </row>
    <row r="201" customFormat="false" ht="15" hidden="false" customHeight="false" outlineLevel="0" collapsed="false">
      <c r="A201" s="8" t="s">
        <v>2261</v>
      </c>
      <c r="B201" s="10" t="str">
        <f aca="false">'Layout Mercado Libre'!C201</f>
        <v>Neuralin Relief Ketoprofeno y Complejo B 20 Tabletas</v>
      </c>
      <c r="C201" s="2" t="s">
        <v>89</v>
      </c>
      <c r="D201" s="2" t="s">
        <v>11989</v>
      </c>
      <c r="E201" s="2" t="s">
        <v>11990</v>
      </c>
      <c r="F201" s="2" t="s">
        <v>12056</v>
      </c>
      <c r="G201" s="2"/>
      <c r="H201" s="2"/>
      <c r="I201" s="2" t="s">
        <v>12631</v>
      </c>
      <c r="J201" s="2"/>
      <c r="K201" s="2" t="n">
        <v>288</v>
      </c>
      <c r="L201" s="2"/>
      <c r="M201" s="2" t="s">
        <v>12632</v>
      </c>
      <c r="N201" s="2" t="n">
        <f aca="false">COUNTA('Layout Mercado Libre'!AH201:AM201)</f>
        <v>2</v>
      </c>
      <c r="O201" s="2" t="s">
        <v>11996</v>
      </c>
      <c r="P201" s="2" t="n">
        <v>0</v>
      </c>
      <c r="Q201" s="2" t="s">
        <v>12633</v>
      </c>
    </row>
    <row r="202" customFormat="false" ht="15" hidden="false" customHeight="false" outlineLevel="0" collapsed="false">
      <c r="A202" s="8" t="s">
        <v>2273</v>
      </c>
      <c r="B202" s="10" t="str">
        <f aca="false">'Layout Mercado Libre'!C202</f>
        <v>Cetolan Alfa Cetoanálogos de Aminoácidos 630 mg 100 Tabletas</v>
      </c>
      <c r="C202" s="2" t="s">
        <v>89</v>
      </c>
      <c r="D202" s="2" t="s">
        <v>11989</v>
      </c>
      <c r="E202" s="2" t="s">
        <v>11990</v>
      </c>
      <c r="F202" s="2" t="s">
        <v>12056</v>
      </c>
      <c r="G202" s="2"/>
      <c r="H202" s="2"/>
      <c r="I202" s="2" t="s">
        <v>12634</v>
      </c>
      <c r="J202" s="2"/>
      <c r="K202" s="2" t="n">
        <v>151</v>
      </c>
      <c r="L202" s="2"/>
      <c r="M202" s="2" t="s">
        <v>12635</v>
      </c>
      <c r="N202" s="2" t="n">
        <f aca="false">COUNTA('Layout Mercado Libre'!AH202:AM202)</f>
        <v>2</v>
      </c>
      <c r="O202" s="2" t="s">
        <v>11996</v>
      </c>
      <c r="P202" s="2" t="n">
        <v>0</v>
      </c>
      <c r="Q202" s="2" t="s">
        <v>12636</v>
      </c>
    </row>
    <row r="203" customFormat="false" ht="15" hidden="false" customHeight="false" outlineLevel="0" collapsed="false">
      <c r="A203" s="8" t="s">
        <v>2284</v>
      </c>
      <c r="B203" s="10" t="str">
        <f aca="false">'Layout Mercado Libre'!C203</f>
        <v>Estericide Solución Antiséptica Spray 60 ml</v>
      </c>
      <c r="C203" s="2" t="s">
        <v>89</v>
      </c>
      <c r="D203" s="2" t="s">
        <v>11989</v>
      </c>
      <c r="E203" s="2" t="s">
        <v>11990</v>
      </c>
      <c r="F203" s="2" t="s">
        <v>12038</v>
      </c>
      <c r="G203" s="2"/>
      <c r="H203" s="2"/>
      <c r="I203" s="2" t="s">
        <v>12637</v>
      </c>
      <c r="J203" s="2"/>
      <c r="K203" s="2" t="n">
        <v>3015</v>
      </c>
      <c r="L203" s="2"/>
      <c r="M203" s="2" t="s">
        <v>12638</v>
      </c>
      <c r="N203" s="2" t="n">
        <f aca="false">COUNTA('Layout Mercado Libre'!AH203:AM203)</f>
        <v>2</v>
      </c>
      <c r="O203" s="2" t="s">
        <v>11996</v>
      </c>
      <c r="P203" s="2" t="n">
        <v>0</v>
      </c>
      <c r="Q203" s="2" t="s">
        <v>12639</v>
      </c>
    </row>
    <row r="204" customFormat="false" ht="15" hidden="false" customHeight="false" outlineLevel="0" collapsed="false">
      <c r="A204" s="8" t="s">
        <v>2295</v>
      </c>
      <c r="B204" s="10" t="str">
        <f aca="false">'Layout Mercado Libre'!C204</f>
        <v>Ceftrex I.M. Ceftriaxona 1 g Solución Inyectable</v>
      </c>
      <c r="C204" s="2" t="s">
        <v>89</v>
      </c>
      <c r="D204" s="2" t="s">
        <v>11989</v>
      </c>
      <c r="E204" s="2" t="s">
        <v>11990</v>
      </c>
      <c r="F204" s="2" t="s">
        <v>11991</v>
      </c>
      <c r="G204" s="2" t="s">
        <v>12093</v>
      </c>
      <c r="H204" s="2" t="s">
        <v>12094</v>
      </c>
      <c r="I204" s="2" t="s">
        <v>12640</v>
      </c>
      <c r="J204" s="2"/>
      <c r="K204" s="2" t="n">
        <v>474</v>
      </c>
      <c r="L204" s="2"/>
      <c r="M204" s="2" t="s">
        <v>12641</v>
      </c>
      <c r="N204" s="2" t="n">
        <f aca="false">COUNTA('Layout Mercado Libre'!AH204:AM204)</f>
        <v>1</v>
      </c>
      <c r="O204" s="2" t="s">
        <v>11996</v>
      </c>
      <c r="P204" s="2" t="n">
        <v>0</v>
      </c>
      <c r="Q204" s="2" t="s">
        <v>12613</v>
      </c>
    </row>
    <row r="205" customFormat="false" ht="15" hidden="false" customHeight="false" outlineLevel="0" collapsed="false">
      <c r="A205" s="8" t="s">
        <v>2304</v>
      </c>
      <c r="B205" s="10" t="str">
        <f aca="false">'Layout Mercado Libre'!C205</f>
        <v>Sinuberase Bacillus clausii Suspensión 10 Ampolletas</v>
      </c>
      <c r="C205" s="2" t="s">
        <v>89</v>
      </c>
      <c r="D205" s="2" t="s">
        <v>11989</v>
      </c>
      <c r="E205" s="2" t="s">
        <v>11990</v>
      </c>
      <c r="F205" s="2" t="s">
        <v>12038</v>
      </c>
      <c r="G205" s="2"/>
      <c r="H205" s="2"/>
      <c r="I205" s="2" t="s">
        <v>12642</v>
      </c>
      <c r="J205" s="2"/>
      <c r="K205" s="2" t="n">
        <v>874</v>
      </c>
      <c r="L205" s="2"/>
      <c r="M205" s="2" t="s">
        <v>12643</v>
      </c>
      <c r="N205" s="2" t="n">
        <f aca="false">COUNTA('Layout Mercado Libre'!AH205:AM205)</f>
        <v>1</v>
      </c>
      <c r="O205" s="2" t="s">
        <v>11996</v>
      </c>
      <c r="P205" s="2" t="n">
        <v>0</v>
      </c>
      <c r="Q205" s="2" t="s">
        <v>12644</v>
      </c>
    </row>
    <row r="206" customFormat="false" ht="15" hidden="false" customHeight="false" outlineLevel="0" collapsed="false">
      <c r="A206" s="8" t="s">
        <v>2312</v>
      </c>
      <c r="B206" s="10" t="str">
        <f aca="false">'Layout Mercado Libre'!C206</f>
        <v>Furacin Pomada Nitrofural 0.2% 85 g</v>
      </c>
      <c r="C206" s="2" t="s">
        <v>89</v>
      </c>
      <c r="D206" s="2" t="s">
        <v>11989</v>
      </c>
      <c r="E206" s="2" t="s">
        <v>11990</v>
      </c>
      <c r="F206" s="2" t="s">
        <v>12038</v>
      </c>
      <c r="G206" s="2"/>
      <c r="H206" s="2"/>
      <c r="I206" s="2" t="s">
        <v>12645</v>
      </c>
      <c r="J206" s="2"/>
      <c r="K206" s="2" t="n">
        <v>157</v>
      </c>
      <c r="L206" s="2"/>
      <c r="M206" s="2" t="s">
        <v>12646</v>
      </c>
      <c r="N206" s="2" t="n">
        <f aca="false">COUNTA('Layout Mercado Libre'!AH206:AM206)</f>
        <v>1</v>
      </c>
      <c r="O206" s="2" t="s">
        <v>11996</v>
      </c>
      <c r="P206" s="2" t="n">
        <v>0</v>
      </c>
      <c r="Q206" s="2" t="s">
        <v>12647</v>
      </c>
    </row>
    <row r="207" customFormat="false" ht="15" hidden="false" customHeight="false" outlineLevel="0" collapsed="false">
      <c r="A207" s="8" t="s">
        <v>2321</v>
      </c>
      <c r="B207" s="10" t="str">
        <f aca="false">'Layout Mercado Libre'!C207</f>
        <v>Pañales KleenBebé Absorsec Etapa 5 Jumbo 40 Piezas</v>
      </c>
      <c r="C207" s="2" t="s">
        <v>89</v>
      </c>
      <c r="D207" s="2" t="s">
        <v>11989</v>
      </c>
      <c r="E207" s="2" t="s">
        <v>11990</v>
      </c>
      <c r="F207" s="2" t="s">
        <v>11998</v>
      </c>
      <c r="G207" s="2"/>
      <c r="H207" s="2"/>
      <c r="I207" s="2" t="s">
        <v>12648</v>
      </c>
      <c r="J207" s="2"/>
      <c r="K207" s="2" t="n">
        <v>223</v>
      </c>
      <c r="L207" s="2"/>
      <c r="M207" s="2" t="s">
        <v>12649</v>
      </c>
      <c r="N207" s="2" t="n">
        <f aca="false">COUNTA('Layout Mercado Libre'!AH207:AM207)</f>
        <v>2</v>
      </c>
      <c r="O207" s="2" t="s">
        <v>11996</v>
      </c>
      <c r="P207" s="2" t="n">
        <v>0</v>
      </c>
      <c r="Q207" s="2" t="s">
        <v>12650</v>
      </c>
    </row>
    <row r="208" customFormat="false" ht="15" hidden="false" customHeight="false" outlineLevel="0" collapsed="false">
      <c r="A208" s="8" t="s">
        <v>2328</v>
      </c>
      <c r="B208" s="10" t="str">
        <f aca="false">'Layout Mercado Libre'!C208</f>
        <v>Dramamine Dimenhidrinato 50 mg 24 Tabletas</v>
      </c>
      <c r="C208" s="2" t="s">
        <v>89</v>
      </c>
      <c r="D208" s="2" t="s">
        <v>11989</v>
      </c>
      <c r="E208" s="2" t="s">
        <v>11990</v>
      </c>
      <c r="F208" s="2" t="s">
        <v>12038</v>
      </c>
      <c r="G208" s="2"/>
      <c r="H208" s="2"/>
      <c r="I208" s="2" t="s">
        <v>12651</v>
      </c>
      <c r="J208" s="2"/>
      <c r="K208" s="2" t="n">
        <v>846</v>
      </c>
      <c r="L208" s="2"/>
      <c r="M208" s="2" t="s">
        <v>12652</v>
      </c>
      <c r="N208" s="2" t="n">
        <f aca="false">COUNTA('Layout Mercado Libre'!AH208:AM208)</f>
        <v>2</v>
      </c>
      <c r="O208" s="2" t="s">
        <v>11996</v>
      </c>
      <c r="P208" s="2" t="n">
        <v>0</v>
      </c>
      <c r="Q208" s="2" t="s">
        <v>12653</v>
      </c>
    </row>
    <row r="209" customFormat="false" ht="15" hidden="false" customHeight="false" outlineLevel="0" collapsed="false">
      <c r="A209" s="8" t="s">
        <v>2338</v>
      </c>
      <c r="B209" s="10" t="str">
        <f aca="false">'Layout Mercado Libre'!C209</f>
        <v>Neuralin Solución Inyectable Complejo B 2 Ampolletas</v>
      </c>
      <c r="C209" s="2" t="s">
        <v>89</v>
      </c>
      <c r="D209" s="2" t="s">
        <v>11989</v>
      </c>
      <c r="E209" s="2" t="s">
        <v>11990</v>
      </c>
      <c r="F209" s="2" t="s">
        <v>12056</v>
      </c>
      <c r="G209" s="2"/>
      <c r="H209" s="2"/>
      <c r="I209" s="2" t="s">
        <v>12654</v>
      </c>
      <c r="J209" s="2"/>
      <c r="K209" s="2" t="n">
        <v>158</v>
      </c>
      <c r="L209" s="2"/>
      <c r="M209" s="2" t="s">
        <v>12655</v>
      </c>
      <c r="N209" s="2" t="n">
        <f aca="false">COUNTA('Layout Mercado Libre'!AH209:AM209)</f>
        <v>1</v>
      </c>
      <c r="O209" s="2" t="s">
        <v>11996</v>
      </c>
      <c r="P209" s="2" t="n">
        <v>0</v>
      </c>
      <c r="Q209" s="2" t="s">
        <v>12656</v>
      </c>
    </row>
    <row r="210" customFormat="false" ht="15" hidden="false" customHeight="false" outlineLevel="0" collapsed="false">
      <c r="A210" s="8" t="s">
        <v>2350</v>
      </c>
      <c r="B210" s="10" t="str">
        <f aca="false">'Layout Mercado Libre'!C210</f>
        <v>Dabex XR Metformina 750 mg 60 Tabletas</v>
      </c>
      <c r="C210" s="2" t="s">
        <v>89</v>
      </c>
      <c r="D210" s="2" t="s">
        <v>11989</v>
      </c>
      <c r="E210" s="2" t="s">
        <v>11990</v>
      </c>
      <c r="F210" s="2" t="s">
        <v>11991</v>
      </c>
      <c r="G210" s="2" t="s">
        <v>12013</v>
      </c>
      <c r="H210" s="2" t="s">
        <v>12014</v>
      </c>
      <c r="I210" s="2" t="s">
        <v>12657</v>
      </c>
      <c r="J210" s="2"/>
      <c r="K210" s="2" t="n">
        <v>175</v>
      </c>
      <c r="L210" s="2"/>
      <c r="M210" s="2" t="s">
        <v>12658</v>
      </c>
      <c r="N210" s="2" t="n">
        <f aca="false">COUNTA('Layout Mercado Libre'!AH210:AM210)</f>
        <v>2</v>
      </c>
      <c r="O210" s="2" t="s">
        <v>11996</v>
      </c>
      <c r="P210" s="2" t="n">
        <v>0</v>
      </c>
      <c r="Q210" s="2" t="s">
        <v>12659</v>
      </c>
    </row>
    <row r="211" customFormat="false" ht="15" hidden="false" customHeight="false" outlineLevel="0" collapsed="false">
      <c r="A211" s="8" t="s">
        <v>2359</v>
      </c>
      <c r="B211" s="10" t="str">
        <f aca="false">'Layout Mercado Libre'!C211</f>
        <v>Fijador Caprice Naturals Extracto de Sábila Spray 316 ml</v>
      </c>
      <c r="C211" s="2" t="s">
        <v>89</v>
      </c>
      <c r="D211" s="2" t="s">
        <v>11989</v>
      </c>
      <c r="E211" s="2" t="s">
        <v>11990</v>
      </c>
      <c r="F211" s="2" t="s">
        <v>11998</v>
      </c>
      <c r="G211" s="2"/>
      <c r="H211" s="2"/>
      <c r="I211" s="2" t="s">
        <v>12660</v>
      </c>
      <c r="J211" s="2"/>
      <c r="K211" s="2" t="n">
        <v>284</v>
      </c>
      <c r="L211" s="2"/>
      <c r="M211" s="2" t="s">
        <v>12661</v>
      </c>
      <c r="N211" s="2" t="n">
        <f aca="false">COUNTA('Layout Mercado Libre'!AH211:AM211)</f>
        <v>2</v>
      </c>
      <c r="O211" s="2" t="s">
        <v>11996</v>
      </c>
      <c r="P211" s="2" t="n">
        <v>0</v>
      </c>
      <c r="Q211" s="2" t="s">
        <v>12662</v>
      </c>
    </row>
    <row r="212" customFormat="false" ht="15" hidden="false" customHeight="false" outlineLevel="0" collapsed="false">
      <c r="A212" s="8" t="s">
        <v>2368</v>
      </c>
      <c r="B212" s="10" t="str">
        <f aca="false">'Layout Mercado Libre'!C212</f>
        <v>Graneodín B Benzocaína 10 mg Sabor Frambuesa 24 Pastillas</v>
      </c>
      <c r="C212" s="2" t="s">
        <v>89</v>
      </c>
      <c r="D212" s="2" t="s">
        <v>11989</v>
      </c>
      <c r="E212" s="2" t="s">
        <v>11990</v>
      </c>
      <c r="F212" s="2" t="s">
        <v>12038</v>
      </c>
      <c r="G212" s="2"/>
      <c r="H212" s="2"/>
      <c r="I212" s="2" t="s">
        <v>12663</v>
      </c>
      <c r="J212" s="2"/>
      <c r="K212" s="2" t="n">
        <v>948</v>
      </c>
      <c r="L212" s="2"/>
      <c r="M212" s="2" t="s">
        <v>12664</v>
      </c>
      <c r="N212" s="2" t="n">
        <f aca="false">COUNTA('Layout Mercado Libre'!AH212:AM212)</f>
        <v>1</v>
      </c>
      <c r="O212" s="2" t="s">
        <v>11996</v>
      </c>
      <c r="P212" s="2" t="n">
        <v>0</v>
      </c>
      <c r="Q212" s="2" t="s">
        <v>12665</v>
      </c>
    </row>
    <row r="213" customFormat="false" ht="15" hidden="false" customHeight="false" outlineLevel="0" collapsed="false">
      <c r="A213" s="8" t="s">
        <v>2381</v>
      </c>
      <c r="B213" s="10" t="str">
        <f aca="false">'Layout Mercado Libre'!C213</f>
        <v>Biocord Lisados Bacterianos Suspensión 5 Ampolletas 3 ml</v>
      </c>
      <c r="C213" s="2" t="s">
        <v>89</v>
      </c>
      <c r="D213" s="2" t="s">
        <v>11989</v>
      </c>
      <c r="E213" s="2" t="s">
        <v>11990</v>
      </c>
      <c r="F213" s="2" t="s">
        <v>12056</v>
      </c>
      <c r="G213" s="2"/>
      <c r="H213" s="2"/>
      <c r="I213" s="2" t="s">
        <v>12666</v>
      </c>
      <c r="J213" s="2"/>
      <c r="K213" s="2" t="n">
        <v>1143</v>
      </c>
      <c r="L213" s="2"/>
      <c r="M213" s="2" t="s">
        <v>12667</v>
      </c>
      <c r="N213" s="2" t="n">
        <f aca="false">COUNTA('Layout Mercado Libre'!AH213:AM213)</f>
        <v>2</v>
      </c>
      <c r="O213" s="2" t="s">
        <v>11996</v>
      </c>
      <c r="P213" s="2" t="n">
        <v>1</v>
      </c>
      <c r="Q213" s="2" t="s">
        <v>12668</v>
      </c>
    </row>
    <row r="214" customFormat="false" ht="15" hidden="false" customHeight="false" outlineLevel="0" collapsed="false">
      <c r="A214" s="8" t="s">
        <v>2395</v>
      </c>
      <c r="B214" s="10" t="str">
        <f aca="false">'Layout Mercado Libre'!C214</f>
        <v>Eutirox Levotiroxina Sódica 75 mcg 50 Tabletas</v>
      </c>
      <c r="C214" s="2" t="s">
        <v>89</v>
      </c>
      <c r="D214" s="2" t="s">
        <v>11989</v>
      </c>
      <c r="E214" s="2" t="s">
        <v>11990</v>
      </c>
      <c r="F214" s="2" t="s">
        <v>11991</v>
      </c>
      <c r="G214" s="2" t="s">
        <v>12349</v>
      </c>
      <c r="H214" s="2" t="s">
        <v>12350</v>
      </c>
      <c r="I214" s="2" t="s">
        <v>12669</v>
      </c>
      <c r="J214" s="2"/>
      <c r="K214" s="2" t="n">
        <v>96</v>
      </c>
      <c r="L214" s="2"/>
      <c r="M214" s="2" t="s">
        <v>12670</v>
      </c>
      <c r="N214" s="2" t="n">
        <f aca="false">COUNTA('Layout Mercado Libre'!AH214:AM214)</f>
        <v>1</v>
      </c>
      <c r="O214" s="2" t="s">
        <v>11996</v>
      </c>
      <c r="P214" s="2" t="n">
        <v>0</v>
      </c>
      <c r="Q214" s="2" t="s">
        <v>12671</v>
      </c>
    </row>
    <row r="215" customFormat="false" ht="15" hidden="false" customHeight="false" outlineLevel="0" collapsed="false">
      <c r="A215" s="8" t="s">
        <v>2402</v>
      </c>
      <c r="B215" s="10" t="str">
        <f aca="false">'Layout Mercado Libre'!C215</f>
        <v>Fijador Caprice Naturals Extracto de Algas Spray 316 ml</v>
      </c>
      <c r="C215" s="2" t="s">
        <v>89</v>
      </c>
      <c r="D215" s="2" t="s">
        <v>11989</v>
      </c>
      <c r="E215" s="2" t="s">
        <v>11990</v>
      </c>
      <c r="F215" s="2" t="s">
        <v>11998</v>
      </c>
      <c r="G215" s="2"/>
      <c r="H215" s="2"/>
      <c r="I215" s="2" t="s">
        <v>12660</v>
      </c>
      <c r="J215" s="2"/>
      <c r="K215" s="2" t="n">
        <v>416</v>
      </c>
      <c r="L215" s="2"/>
      <c r="M215" s="2" t="s">
        <v>12672</v>
      </c>
      <c r="N215" s="2" t="n">
        <f aca="false">COUNTA('Layout Mercado Libre'!AH215:AM215)</f>
        <v>2</v>
      </c>
      <c r="O215" s="2" t="s">
        <v>11996</v>
      </c>
      <c r="P215" s="2" t="n">
        <v>0</v>
      </c>
      <c r="Q215" s="2" t="s">
        <v>12662</v>
      </c>
    </row>
    <row r="216" customFormat="false" ht="15" hidden="false" customHeight="false" outlineLevel="0" collapsed="false">
      <c r="A216" s="8" t="s">
        <v>2410</v>
      </c>
      <c r="B216" s="10" t="str">
        <f aca="false">'Layout Mercado Libre'!C216</f>
        <v>Combivent Respimat Ipratropio y Salbutamol 120 Dosis</v>
      </c>
      <c r="C216" s="2" t="s">
        <v>89</v>
      </c>
      <c r="D216" s="2" t="s">
        <v>11989</v>
      </c>
      <c r="E216" s="2" t="s">
        <v>11990</v>
      </c>
      <c r="F216" s="2" t="s">
        <v>11991</v>
      </c>
      <c r="G216" s="2" t="s">
        <v>12526</v>
      </c>
      <c r="H216" s="2" t="s">
        <v>12527</v>
      </c>
      <c r="I216" s="2" t="s">
        <v>12673</v>
      </c>
      <c r="J216" s="2"/>
      <c r="K216" s="2" t="n">
        <v>11</v>
      </c>
      <c r="L216" s="2" t="s">
        <v>12674</v>
      </c>
      <c r="M216" s="2" t="s">
        <v>12675</v>
      </c>
      <c r="N216" s="2" t="n">
        <f aca="false">COUNTA('Layout Mercado Libre'!AH216:AM216)</f>
        <v>3</v>
      </c>
      <c r="O216" s="2" t="s">
        <v>12029</v>
      </c>
      <c r="P216" s="2" t="n">
        <v>0</v>
      </c>
      <c r="Q216" s="2" t="s">
        <v>12676</v>
      </c>
    </row>
    <row r="217" customFormat="false" ht="15" hidden="false" customHeight="false" outlineLevel="0" collapsed="false">
      <c r="A217" s="8" t="s">
        <v>2425</v>
      </c>
      <c r="B217" s="10" t="str">
        <f aca="false">'Layout Mercado Libre'!C217</f>
        <v>Dabex XR Metformina 750 mg 30 Tabletas Liberación Prolongada</v>
      </c>
      <c r="C217" s="2" t="s">
        <v>89</v>
      </c>
      <c r="D217" s="2" t="s">
        <v>11989</v>
      </c>
      <c r="E217" s="2" t="s">
        <v>11990</v>
      </c>
      <c r="F217" s="2" t="s">
        <v>11991</v>
      </c>
      <c r="G217" s="2" t="s">
        <v>12013</v>
      </c>
      <c r="H217" s="2" t="s">
        <v>12014</v>
      </c>
      <c r="I217" s="2" t="s">
        <v>12677</v>
      </c>
      <c r="J217" s="2"/>
      <c r="K217" s="2" t="n">
        <v>242</v>
      </c>
      <c r="L217" s="2"/>
      <c r="M217" s="2" t="s">
        <v>12678</v>
      </c>
      <c r="N217" s="2" t="n">
        <f aca="false">COUNTA('Layout Mercado Libre'!AH217:AM217)</f>
        <v>2</v>
      </c>
      <c r="O217" s="2" t="s">
        <v>11996</v>
      </c>
      <c r="P217" s="2" t="n">
        <v>1</v>
      </c>
      <c r="Q217" s="2" t="s">
        <v>12679</v>
      </c>
    </row>
    <row r="218" customFormat="false" ht="15" hidden="false" customHeight="false" outlineLevel="0" collapsed="false">
      <c r="A218" s="8" t="s">
        <v>2433</v>
      </c>
      <c r="B218" s="10" t="str">
        <f aca="false">'Layout Mercado Libre'!C218</f>
        <v>Enjuague Bucal Colgate Plax Ice Infinity 60 ml</v>
      </c>
      <c r="C218" s="2" t="s">
        <v>89</v>
      </c>
      <c r="D218" s="2" t="s">
        <v>11989</v>
      </c>
      <c r="E218" s="2" t="s">
        <v>11990</v>
      </c>
      <c r="F218" s="2" t="s">
        <v>11998</v>
      </c>
      <c r="G218" s="2"/>
      <c r="H218" s="2"/>
      <c r="I218" s="2" t="s">
        <v>12680</v>
      </c>
      <c r="J218" s="2"/>
      <c r="K218" s="2" t="n">
        <v>306</v>
      </c>
      <c r="L218" s="2" t="s">
        <v>12681</v>
      </c>
      <c r="M218" s="2" t="s">
        <v>12682</v>
      </c>
      <c r="N218" s="2" t="n">
        <f aca="false">COUNTA('Layout Mercado Libre'!AH218:AM218)</f>
        <v>2</v>
      </c>
      <c r="O218" s="2" t="s">
        <v>11996</v>
      </c>
      <c r="P218" s="2" t="n">
        <v>0</v>
      </c>
      <c r="Q218" s="2" t="s">
        <v>12683</v>
      </c>
    </row>
    <row r="219" customFormat="false" ht="15" hidden="false" customHeight="false" outlineLevel="0" collapsed="false">
      <c r="A219" s="8" t="s">
        <v>2444</v>
      </c>
      <c r="B219" s="10" t="str">
        <f aca="false">'Layout Mercado Libre'!C219</f>
        <v>Panoto-S Jarabe Hedera Helix 0.7 g/100 ml 100 ml</v>
      </c>
      <c r="C219" s="2" t="s">
        <v>89</v>
      </c>
      <c r="D219" s="2" t="s">
        <v>11989</v>
      </c>
      <c r="E219" s="2" t="s">
        <v>11990</v>
      </c>
      <c r="F219" s="2" t="s">
        <v>12038</v>
      </c>
      <c r="G219" s="2"/>
      <c r="H219" s="2"/>
      <c r="I219" s="2" t="s">
        <v>12684</v>
      </c>
      <c r="J219" s="2"/>
      <c r="K219" s="2" t="n">
        <v>73</v>
      </c>
      <c r="L219" s="2"/>
      <c r="M219" s="2" t="s">
        <v>12685</v>
      </c>
      <c r="N219" s="2" t="n">
        <f aca="false">COUNTA('Layout Mercado Libre'!AH219:AM219)</f>
        <v>2</v>
      </c>
      <c r="O219" s="2" t="s">
        <v>11996</v>
      </c>
      <c r="P219" s="2" t="n">
        <v>0</v>
      </c>
      <c r="Q219" s="2" t="s">
        <v>12686</v>
      </c>
    </row>
    <row r="220" customFormat="false" ht="15" hidden="false" customHeight="false" outlineLevel="0" collapsed="false">
      <c r="A220" s="8" t="s">
        <v>2456</v>
      </c>
      <c r="B220" s="10" t="str">
        <f aca="false">'Layout Mercado Libre'!C220</f>
        <v>Scarpett Betametasona Lidocaína Inyectable 2 Ampolletas</v>
      </c>
      <c r="C220" s="2" t="s">
        <v>89</v>
      </c>
      <c r="D220" s="2" t="s">
        <v>11989</v>
      </c>
      <c r="E220" s="2" t="s">
        <v>11990</v>
      </c>
      <c r="F220" s="2" t="s">
        <v>11991</v>
      </c>
      <c r="G220" s="2" t="s">
        <v>12349</v>
      </c>
      <c r="H220" s="2" t="s">
        <v>12350</v>
      </c>
      <c r="I220" s="2" t="s">
        <v>12687</v>
      </c>
      <c r="J220" s="2"/>
      <c r="K220" s="2" t="n">
        <v>608</v>
      </c>
      <c r="L220" s="2"/>
      <c r="M220" s="2" t="s">
        <v>12688</v>
      </c>
      <c r="N220" s="2" t="n">
        <f aca="false">COUNTA('Layout Mercado Libre'!AH220:AM220)</f>
        <v>2</v>
      </c>
      <c r="O220" s="2" t="s">
        <v>11996</v>
      </c>
      <c r="P220" s="2" t="n">
        <v>1</v>
      </c>
      <c r="Q220" s="2" t="s">
        <v>12689</v>
      </c>
    </row>
    <row r="221" customFormat="false" ht="15" hidden="false" customHeight="false" outlineLevel="0" collapsed="false">
      <c r="A221" s="8" t="s">
        <v>2468</v>
      </c>
      <c r="B221" s="10" t="str">
        <f aca="false">'Layout Mercado Libre'!C221</f>
        <v>Bactrim Suspensión Sulfametoxazol Trimetoprima 100 ml</v>
      </c>
      <c r="C221" s="2" t="s">
        <v>89</v>
      </c>
      <c r="D221" s="2" t="s">
        <v>11989</v>
      </c>
      <c r="E221" s="2" t="s">
        <v>11990</v>
      </c>
      <c r="F221" s="2" t="s">
        <v>11991</v>
      </c>
      <c r="G221" s="2" t="s">
        <v>12093</v>
      </c>
      <c r="H221" s="2" t="s">
        <v>12094</v>
      </c>
      <c r="I221" s="2" t="s">
        <v>12690</v>
      </c>
      <c r="J221" s="2"/>
      <c r="K221" s="2" t="n">
        <v>589</v>
      </c>
      <c r="L221" s="2"/>
      <c r="M221" s="2" t="s">
        <v>12691</v>
      </c>
      <c r="N221" s="2" t="n">
        <f aca="false">COUNTA('Layout Mercado Libre'!AH221:AM221)</f>
        <v>2</v>
      </c>
      <c r="O221" s="2" t="s">
        <v>11996</v>
      </c>
      <c r="P221" s="2" t="n">
        <v>0</v>
      </c>
      <c r="Q221" s="2" t="s">
        <v>12692</v>
      </c>
    </row>
    <row r="222" customFormat="false" ht="15" hidden="false" customHeight="false" outlineLevel="0" collapsed="false">
      <c r="A222" s="8" t="s">
        <v>2479</v>
      </c>
      <c r="B222" s="10" t="str">
        <f aca="false">'Layout Mercado Libre'!C222</f>
        <v>Tribedoce Compuesto Diclofenaco Complejo B 3 Dosis</v>
      </c>
      <c r="C222" s="2" t="s">
        <v>89</v>
      </c>
      <c r="D222" s="2" t="s">
        <v>11989</v>
      </c>
      <c r="E222" s="2" t="s">
        <v>11990</v>
      </c>
      <c r="F222" s="2" t="s">
        <v>11991</v>
      </c>
      <c r="G222" s="2" t="s">
        <v>12063</v>
      </c>
      <c r="H222" s="2" t="s">
        <v>12064</v>
      </c>
      <c r="I222" s="2" t="s">
        <v>12693</v>
      </c>
      <c r="J222" s="2"/>
      <c r="K222" s="2" t="n">
        <v>1045</v>
      </c>
      <c r="L222" s="2"/>
      <c r="M222" s="2" t="s">
        <v>12694</v>
      </c>
      <c r="N222" s="2" t="n">
        <f aca="false">COUNTA('Layout Mercado Libre'!AH222:AM222)</f>
        <v>3</v>
      </c>
      <c r="O222" s="2" t="s">
        <v>11996</v>
      </c>
      <c r="P222" s="2" t="n">
        <v>1</v>
      </c>
      <c r="Q222" s="2" t="s">
        <v>12695</v>
      </c>
    </row>
    <row r="223" customFormat="false" ht="15" hidden="false" customHeight="false" outlineLevel="0" collapsed="false">
      <c r="A223" s="8" t="s">
        <v>2492</v>
      </c>
      <c r="B223" s="10" t="str">
        <f aca="false">'Layout Mercado Libre'!C223</f>
        <v>Fórmula Infantil Nan Optipro 3 Lata 400 g</v>
      </c>
      <c r="C223" s="2" t="s">
        <v>89</v>
      </c>
      <c r="D223" s="2" t="s">
        <v>12068</v>
      </c>
      <c r="E223" s="2" t="s">
        <v>12069</v>
      </c>
      <c r="F223" s="2" t="s">
        <v>11998</v>
      </c>
      <c r="G223" s="2"/>
      <c r="H223" s="2"/>
      <c r="I223" s="2" t="s">
        <v>12696</v>
      </c>
      <c r="J223" s="2" t="s">
        <v>12000</v>
      </c>
      <c r="K223" s="2" t="n">
        <v>595</v>
      </c>
      <c r="L223" s="2" t="s">
        <v>12114</v>
      </c>
      <c r="M223" s="2" t="s">
        <v>12697</v>
      </c>
      <c r="N223" s="2" t="n">
        <f aca="false">COUNTA('Layout Mercado Libre'!AH223:AM223)</f>
        <v>2</v>
      </c>
      <c r="O223" s="2" t="s">
        <v>11996</v>
      </c>
      <c r="P223" s="2" t="n">
        <v>0</v>
      </c>
      <c r="Q223" s="2" t="s">
        <v>12698</v>
      </c>
    </row>
    <row r="224" customFormat="false" ht="15" hidden="false" customHeight="false" outlineLevel="0" collapsed="false">
      <c r="A224" s="8" t="s">
        <v>2499</v>
      </c>
      <c r="B224" s="10" t="str">
        <f aca="false">'Layout Mercado Libre'!C224</f>
        <v>Micardis Duo Telmisartán Amlodipino 80/5 mg 28 Tabletas</v>
      </c>
      <c r="C224" s="2" t="s">
        <v>89</v>
      </c>
      <c r="D224" s="2" t="s">
        <v>11989</v>
      </c>
      <c r="E224" s="2" t="s">
        <v>11990</v>
      </c>
      <c r="F224" s="2" t="s">
        <v>11991</v>
      </c>
      <c r="G224" s="2" t="s">
        <v>12596</v>
      </c>
      <c r="H224" s="2" t="s">
        <v>12597</v>
      </c>
      <c r="I224" s="2" t="s">
        <v>12699</v>
      </c>
      <c r="J224" s="2"/>
      <c r="K224" s="2" t="n">
        <v>15</v>
      </c>
      <c r="L224" s="2" t="s">
        <v>12700</v>
      </c>
      <c r="M224" s="2" t="s">
        <v>12701</v>
      </c>
      <c r="N224" s="2" t="n">
        <f aca="false">COUNTA('Layout Mercado Libre'!AH224:AM224)</f>
        <v>2</v>
      </c>
      <c r="O224" s="2" t="s">
        <v>12029</v>
      </c>
      <c r="P224" s="2" t="n">
        <v>0</v>
      </c>
      <c r="Q224" s="2" t="s">
        <v>12702</v>
      </c>
    </row>
    <row r="225" customFormat="false" ht="15" hidden="false" customHeight="false" outlineLevel="0" collapsed="false">
      <c r="A225" s="8" t="s">
        <v>2510</v>
      </c>
      <c r="B225" s="10" t="str">
        <f aca="false">'Layout Mercado Libre'!C225</f>
        <v>Indarzona Indometacina Dexametasona 25/0.5 mg 30 Cápsulas</v>
      </c>
      <c r="C225" s="2" t="s">
        <v>89</v>
      </c>
      <c r="D225" s="2" t="s">
        <v>11989</v>
      </c>
      <c r="E225" s="2" t="s">
        <v>11990</v>
      </c>
      <c r="F225" s="2" t="s">
        <v>11991</v>
      </c>
      <c r="G225" s="2" t="s">
        <v>12063</v>
      </c>
      <c r="H225" s="2" t="s">
        <v>12064</v>
      </c>
      <c r="I225" s="2" t="s">
        <v>12703</v>
      </c>
      <c r="J225" s="2"/>
      <c r="K225" s="2" t="n">
        <v>2372</v>
      </c>
      <c r="L225" s="2"/>
      <c r="M225" s="2" t="s">
        <v>12704</v>
      </c>
      <c r="N225" s="2" t="n">
        <f aca="false">COUNTA('Layout Mercado Libre'!AH225:AM225)</f>
        <v>2</v>
      </c>
      <c r="O225" s="2" t="s">
        <v>11996</v>
      </c>
      <c r="P225" s="2" t="n">
        <v>0</v>
      </c>
      <c r="Q225" s="2" t="s">
        <v>12705</v>
      </c>
    </row>
    <row r="226" customFormat="false" ht="15" hidden="false" customHeight="false" outlineLevel="0" collapsed="false">
      <c r="A226" s="8" t="s">
        <v>2520</v>
      </c>
      <c r="B226" s="10" t="str">
        <f aca="false">'Layout Mercado Libre'!C226</f>
        <v>Vartalon Compositum Glucosamina Condroitina 30 Sobres Limón</v>
      </c>
      <c r="C226" s="2" t="s">
        <v>89</v>
      </c>
      <c r="D226" s="2" t="s">
        <v>11989</v>
      </c>
      <c r="E226" s="2" t="s">
        <v>11990</v>
      </c>
      <c r="F226" s="2" t="s">
        <v>12038</v>
      </c>
      <c r="G226" s="2"/>
      <c r="H226" s="2"/>
      <c r="I226" s="2" t="s">
        <v>12706</v>
      </c>
      <c r="J226" s="2"/>
      <c r="K226" s="2" t="n">
        <v>181</v>
      </c>
      <c r="L226" s="2"/>
      <c r="M226" s="2" t="s">
        <v>12707</v>
      </c>
      <c r="N226" s="2" t="n">
        <f aca="false">COUNTA('Layout Mercado Libre'!AH226:AM226)</f>
        <v>3</v>
      </c>
      <c r="O226" s="2" t="s">
        <v>11996</v>
      </c>
      <c r="P226" s="2" t="n">
        <v>2</v>
      </c>
      <c r="Q226" s="2" t="s">
        <v>12708</v>
      </c>
    </row>
    <row r="227" customFormat="false" ht="15" hidden="false" customHeight="false" outlineLevel="0" collapsed="false">
      <c r="A227" s="8" t="s">
        <v>2531</v>
      </c>
      <c r="B227" s="10" t="str">
        <f aca="false">'Layout Mercado Libre'!C227</f>
        <v>Theraflu Td Sabor Limón Paracetamol Fenilefrina 10 Sobres</v>
      </c>
      <c r="C227" s="2" t="s">
        <v>89</v>
      </c>
      <c r="D227" s="2" t="s">
        <v>11989</v>
      </c>
      <c r="E227" s="2" t="s">
        <v>11990</v>
      </c>
      <c r="F227" s="2" t="s">
        <v>12038</v>
      </c>
      <c r="G227" s="2"/>
      <c r="H227" s="2"/>
      <c r="I227" s="2" t="s">
        <v>12709</v>
      </c>
      <c r="J227" s="2"/>
      <c r="K227" s="2" t="n">
        <v>1316</v>
      </c>
      <c r="L227" s="2"/>
      <c r="M227" s="2" t="s">
        <v>12710</v>
      </c>
      <c r="N227" s="2" t="n">
        <f aca="false">COUNTA('Layout Mercado Libre'!AH227:AM227)</f>
        <v>1</v>
      </c>
      <c r="O227" s="2" t="s">
        <v>11996</v>
      </c>
      <c r="P227" s="2" t="n">
        <v>0</v>
      </c>
      <c r="Q227" s="2" t="s">
        <v>12711</v>
      </c>
    </row>
    <row r="228" customFormat="false" ht="15" hidden="false" customHeight="false" outlineLevel="0" collapsed="false">
      <c r="A228" s="8" t="s">
        <v>2543</v>
      </c>
      <c r="B228" s="10" t="str">
        <f aca="false">'Layout Mercado Libre'!C228</f>
        <v>Zaditen Ofta Ketotifeno 0.025% Gotas Oftálmicas 5 ml</v>
      </c>
      <c r="C228" s="2" t="s">
        <v>89</v>
      </c>
      <c r="D228" s="2" t="s">
        <v>11989</v>
      </c>
      <c r="E228" s="2" t="s">
        <v>11990</v>
      </c>
      <c r="F228" s="2" t="s">
        <v>11991</v>
      </c>
      <c r="G228" s="2" t="s">
        <v>12203</v>
      </c>
      <c r="H228" s="2" t="s">
        <v>12204</v>
      </c>
      <c r="I228" s="2" t="s">
        <v>12712</v>
      </c>
      <c r="J228" s="2"/>
      <c r="K228" s="2" t="n">
        <v>34</v>
      </c>
      <c r="L228" s="2"/>
      <c r="M228" s="2" t="s">
        <v>12713</v>
      </c>
      <c r="N228" s="2" t="n">
        <f aca="false">COUNTA('Layout Mercado Libre'!AH228:AM228)</f>
        <v>1</v>
      </c>
      <c r="O228" s="2" t="s">
        <v>11996</v>
      </c>
      <c r="P228" s="2" t="n">
        <v>0</v>
      </c>
      <c r="Q228" s="2" t="s">
        <v>12714</v>
      </c>
    </row>
    <row r="229" customFormat="false" ht="15" hidden="false" customHeight="false" outlineLevel="0" collapsed="false">
      <c r="A229" s="8" t="s">
        <v>2557</v>
      </c>
      <c r="B229" s="10" t="str">
        <f aca="false">'Layout Mercado Libre'!C229</f>
        <v>Jarabe Vick 44 Todo Tipo de Tos Cereza 120 ml</v>
      </c>
      <c r="C229" s="2" t="s">
        <v>89</v>
      </c>
      <c r="D229" s="2" t="s">
        <v>11989</v>
      </c>
      <c r="E229" s="2" t="s">
        <v>11990</v>
      </c>
      <c r="F229" s="2" t="s">
        <v>12038</v>
      </c>
      <c r="G229" s="2"/>
      <c r="H229" s="2"/>
      <c r="I229" s="2" t="s">
        <v>12715</v>
      </c>
      <c r="J229" s="2"/>
      <c r="K229" s="2" t="n">
        <v>623</v>
      </c>
      <c r="L229" s="2"/>
      <c r="M229" s="2" t="s">
        <v>12716</v>
      </c>
      <c r="N229" s="2" t="n">
        <f aca="false">COUNTA('Layout Mercado Libre'!AH229:AM229)</f>
        <v>1</v>
      </c>
      <c r="O229" s="2" t="s">
        <v>11996</v>
      </c>
      <c r="P229" s="2" t="n">
        <v>0</v>
      </c>
      <c r="Q229" s="2" t="s">
        <v>12717</v>
      </c>
    </row>
    <row r="230" customFormat="false" ht="15" hidden="false" customHeight="false" outlineLevel="0" collapsed="false">
      <c r="A230" s="8" t="s">
        <v>2568</v>
      </c>
      <c r="B230" s="10" t="str">
        <f aca="false">'Layout Mercado Libre'!C230</f>
        <v>Gavindo N Gabapentina Tiamina Cianocobalamina 30 Cápsulas</v>
      </c>
      <c r="C230" s="2" t="s">
        <v>89</v>
      </c>
      <c r="D230" s="2" t="s">
        <v>11989</v>
      </c>
      <c r="E230" s="2" t="s">
        <v>11990</v>
      </c>
      <c r="F230" s="2" t="s">
        <v>11991</v>
      </c>
      <c r="G230" s="2" t="s">
        <v>11992</v>
      </c>
      <c r="H230" s="2" t="s">
        <v>11993</v>
      </c>
      <c r="I230" s="2" t="s">
        <v>12718</v>
      </c>
      <c r="J230" s="2"/>
      <c r="K230" s="2" t="n">
        <v>92</v>
      </c>
      <c r="L230" s="2"/>
      <c r="M230" s="2" t="s">
        <v>12719</v>
      </c>
      <c r="N230" s="2" t="n">
        <f aca="false">COUNTA('Layout Mercado Libre'!AH230:AM230)</f>
        <v>1</v>
      </c>
      <c r="O230" s="2" t="s">
        <v>11996</v>
      </c>
      <c r="P230" s="2" t="n">
        <v>0</v>
      </c>
      <c r="Q230" s="2" t="s">
        <v>12720</v>
      </c>
    </row>
    <row r="231" customFormat="false" ht="15" hidden="false" customHeight="false" outlineLevel="0" collapsed="false">
      <c r="A231" s="8" t="s">
        <v>2579</v>
      </c>
      <c r="B231" s="10" t="str">
        <f aca="false">'Layout Mercado Libre'!C231</f>
        <v>Materna Vitaminas y Minerales 30 Tabletas</v>
      </c>
      <c r="C231" s="2" t="s">
        <v>89</v>
      </c>
      <c r="D231" s="2" t="s">
        <v>11989</v>
      </c>
      <c r="E231" s="2" t="s">
        <v>11990</v>
      </c>
      <c r="F231" s="2" t="s">
        <v>11998</v>
      </c>
      <c r="G231" s="2"/>
      <c r="H231" s="2"/>
      <c r="I231" s="2" t="s">
        <v>12721</v>
      </c>
      <c r="J231" s="2"/>
      <c r="K231" s="2" t="n">
        <v>0</v>
      </c>
      <c r="L231" s="2"/>
      <c r="M231" s="2" t="s">
        <v>12722</v>
      </c>
      <c r="N231" s="2" t="n">
        <f aca="false">COUNTA('Layout Mercado Libre'!AH231:AM231)</f>
        <v>1</v>
      </c>
      <c r="O231" s="2" t="s">
        <v>11996</v>
      </c>
      <c r="P231" s="2" t="n">
        <v>0</v>
      </c>
      <c r="Q231" s="2" t="s">
        <v>12723</v>
      </c>
    </row>
    <row r="232" customFormat="false" ht="15" hidden="false" customHeight="false" outlineLevel="0" collapsed="false">
      <c r="A232" s="8" t="s">
        <v>2589</v>
      </c>
      <c r="B232" s="10" t="str">
        <f aca="false">'Layout Mercado Libre'!C232</f>
        <v>Alcohol Etílico Dibar 96° 500 ml Caja 24 Piezas</v>
      </c>
      <c r="C232" s="2" t="s">
        <v>89</v>
      </c>
      <c r="D232" s="2" t="s">
        <v>12068</v>
      </c>
      <c r="E232" s="2" t="s">
        <v>11990</v>
      </c>
      <c r="F232" s="2" t="s">
        <v>11998</v>
      </c>
      <c r="G232" s="2"/>
      <c r="H232" s="2"/>
      <c r="I232" s="2" t="s">
        <v>12724</v>
      </c>
      <c r="J232" s="2"/>
      <c r="K232" s="2" t="n">
        <v>66</v>
      </c>
      <c r="L232" s="2"/>
      <c r="M232" s="2" t="s">
        <v>12725</v>
      </c>
      <c r="N232" s="2" t="n">
        <f aca="false">COUNTA('Layout Mercado Libre'!AH232:AM232)</f>
        <v>1</v>
      </c>
      <c r="O232" s="2" t="s">
        <v>11996</v>
      </c>
      <c r="P232" s="2" t="n">
        <v>1</v>
      </c>
      <c r="Q232" s="2" t="s">
        <v>12726</v>
      </c>
    </row>
    <row r="233" customFormat="false" ht="15" hidden="false" customHeight="false" outlineLevel="0" collapsed="false">
      <c r="A233" s="8" t="s">
        <v>2598</v>
      </c>
      <c r="B233" s="10" t="str">
        <f aca="false">'Layout Mercado Libre'!C233</f>
        <v>Desenfriol D Antigripal 30 Tabletas</v>
      </c>
      <c r="C233" s="2" t="s">
        <v>89</v>
      </c>
      <c r="D233" s="2" t="s">
        <v>11989</v>
      </c>
      <c r="E233" s="2" t="s">
        <v>11990</v>
      </c>
      <c r="F233" s="2" t="s">
        <v>12038</v>
      </c>
      <c r="G233" s="2"/>
      <c r="H233" s="2"/>
      <c r="I233" s="2" t="s">
        <v>12727</v>
      </c>
      <c r="J233" s="2"/>
      <c r="K233" s="2" t="n">
        <v>1428</v>
      </c>
      <c r="L233" s="2"/>
      <c r="M233" s="2" t="s">
        <v>12728</v>
      </c>
      <c r="N233" s="2" t="n">
        <f aca="false">COUNTA('Layout Mercado Libre'!AH233:AM233)</f>
        <v>2</v>
      </c>
      <c r="O233" s="2" t="s">
        <v>11996</v>
      </c>
      <c r="P233" s="2" t="n">
        <v>1</v>
      </c>
      <c r="Q233" s="2" t="s">
        <v>12729</v>
      </c>
    </row>
    <row r="234" customFormat="false" ht="15" hidden="false" customHeight="false" outlineLevel="0" collapsed="false">
      <c r="A234" s="8" t="s">
        <v>2609</v>
      </c>
      <c r="B234" s="10" t="str">
        <f aca="false">'Layout Mercado Libre'!C234</f>
        <v>Prueba de Embarazo Clearblue Plus 1 Prueba</v>
      </c>
      <c r="C234" s="2" t="s">
        <v>89</v>
      </c>
      <c r="D234" s="2" t="s">
        <v>11989</v>
      </c>
      <c r="E234" s="2" t="s">
        <v>11990</v>
      </c>
      <c r="F234" s="2" t="s">
        <v>11998</v>
      </c>
      <c r="G234" s="2"/>
      <c r="H234" s="2"/>
      <c r="I234" s="2" t="s">
        <v>12730</v>
      </c>
      <c r="J234" s="2"/>
      <c r="K234" s="2" t="n">
        <v>1684</v>
      </c>
      <c r="L234" s="2"/>
      <c r="M234" s="2" t="s">
        <v>12731</v>
      </c>
      <c r="N234" s="2" t="n">
        <f aca="false">COUNTA('Layout Mercado Libre'!AH234:AM234)</f>
        <v>1</v>
      </c>
      <c r="O234" s="2" t="s">
        <v>11996</v>
      </c>
      <c r="P234" s="2" t="n">
        <v>0</v>
      </c>
      <c r="Q234" s="2" t="s">
        <v>12732</v>
      </c>
    </row>
    <row r="235" customFormat="false" ht="15" hidden="false" customHeight="false" outlineLevel="0" collapsed="false">
      <c r="A235" s="8" t="s">
        <v>2620</v>
      </c>
      <c r="B235" s="10" t="str">
        <f aca="false">'Layout Mercado Libre'!C235</f>
        <v>Hemosin-K Oral Carbazocromo Menadiona 25/5 mg 32 Tabletas</v>
      </c>
      <c r="C235" s="2" t="s">
        <v>89</v>
      </c>
      <c r="D235" s="2" t="s">
        <v>11989</v>
      </c>
      <c r="E235" s="2" t="s">
        <v>11990</v>
      </c>
      <c r="F235" s="2" t="s">
        <v>12056</v>
      </c>
      <c r="G235" s="2"/>
      <c r="H235" s="2"/>
      <c r="I235" s="2" t="s">
        <v>12733</v>
      </c>
      <c r="J235" s="2"/>
      <c r="K235" s="2" t="n">
        <v>38</v>
      </c>
      <c r="L235" s="2"/>
      <c r="M235" s="2" t="s">
        <v>12734</v>
      </c>
      <c r="N235" s="2" t="n">
        <f aca="false">COUNTA('Layout Mercado Libre'!AH235:AM235)</f>
        <v>2</v>
      </c>
      <c r="O235" s="2" t="s">
        <v>11996</v>
      </c>
      <c r="P235" s="2" t="n">
        <v>1</v>
      </c>
      <c r="Q235" s="2" t="s">
        <v>12735</v>
      </c>
    </row>
    <row r="236" customFormat="false" ht="15" hidden="false" customHeight="false" outlineLevel="0" collapsed="false">
      <c r="A236" s="8" t="s">
        <v>2630</v>
      </c>
      <c r="B236" s="10" t="str">
        <f aca="false">'Layout Mercado Libre'!C236</f>
        <v>Bepanthen Pomada Dexpantenol 5% Protectora 100 g</v>
      </c>
      <c r="C236" s="2" t="s">
        <v>89</v>
      </c>
      <c r="D236" s="2" t="s">
        <v>11989</v>
      </c>
      <c r="E236" s="2" t="s">
        <v>11990</v>
      </c>
      <c r="F236" s="2" t="s">
        <v>12038</v>
      </c>
      <c r="G236" s="2"/>
      <c r="H236" s="2"/>
      <c r="I236" s="2" t="s">
        <v>12736</v>
      </c>
      <c r="J236" s="2"/>
      <c r="K236" s="2" t="n">
        <v>724</v>
      </c>
      <c r="L236" s="2"/>
      <c r="M236" s="2" t="s">
        <v>12737</v>
      </c>
      <c r="N236" s="2" t="n">
        <f aca="false">COUNTA('Layout Mercado Libre'!AH236:AM236)</f>
        <v>2</v>
      </c>
      <c r="O236" s="2" t="s">
        <v>11996</v>
      </c>
      <c r="P236" s="2" t="n">
        <v>0</v>
      </c>
      <c r="Q236" s="2" t="s">
        <v>12738</v>
      </c>
    </row>
    <row r="237" customFormat="false" ht="15" hidden="false" customHeight="false" outlineLevel="0" collapsed="false">
      <c r="A237" s="8" t="s">
        <v>2640</v>
      </c>
      <c r="B237" s="10" t="str">
        <f aca="false">'Layout Mercado Libre'!C237</f>
        <v>Glucovance Metformina Glibenclamida 500/5 mg 60 Tabletas</v>
      </c>
      <c r="C237" s="2" t="s">
        <v>89</v>
      </c>
      <c r="D237" s="2" t="s">
        <v>11989</v>
      </c>
      <c r="E237" s="2" t="s">
        <v>11990</v>
      </c>
      <c r="F237" s="2" t="s">
        <v>11991</v>
      </c>
      <c r="G237" s="2" t="s">
        <v>12013</v>
      </c>
      <c r="H237" s="2" t="s">
        <v>12014</v>
      </c>
      <c r="I237" s="2" t="s">
        <v>12739</v>
      </c>
      <c r="J237" s="2"/>
      <c r="K237" s="2" t="n">
        <v>121</v>
      </c>
      <c r="L237" s="2"/>
      <c r="M237" s="2" t="s">
        <v>12740</v>
      </c>
      <c r="N237" s="2" t="n">
        <f aca="false">COUNTA('Layout Mercado Libre'!AH237:AM237)</f>
        <v>2</v>
      </c>
      <c r="O237" s="2" t="s">
        <v>11996</v>
      </c>
      <c r="P237" s="2" t="n">
        <v>1</v>
      </c>
      <c r="Q237" s="2" t="s">
        <v>12741</v>
      </c>
    </row>
    <row r="238" customFormat="false" ht="15" hidden="false" customHeight="false" outlineLevel="0" collapsed="false">
      <c r="A238" s="8" t="s">
        <v>2650</v>
      </c>
      <c r="B238" s="10" t="str">
        <f aca="false">'Layout Mercado Libre'!C238</f>
        <v>Concor Bisoprolol 2.5 mg 30 Tabletas</v>
      </c>
      <c r="C238" s="2" t="s">
        <v>89</v>
      </c>
      <c r="D238" s="2" t="s">
        <v>11989</v>
      </c>
      <c r="E238" s="2" t="s">
        <v>11990</v>
      </c>
      <c r="F238" s="2" t="s">
        <v>11991</v>
      </c>
      <c r="G238" s="2" t="s">
        <v>12596</v>
      </c>
      <c r="H238" s="2" t="s">
        <v>12597</v>
      </c>
      <c r="I238" s="2" t="s">
        <v>12742</v>
      </c>
      <c r="J238" s="2"/>
      <c r="K238" s="2" t="n">
        <v>63</v>
      </c>
      <c r="L238" s="2"/>
      <c r="M238" s="2" t="s">
        <v>12743</v>
      </c>
      <c r="N238" s="2" t="n">
        <f aca="false">COUNTA('Layout Mercado Libre'!AH238:AM238)</f>
        <v>2</v>
      </c>
      <c r="O238" s="2" t="s">
        <v>11996</v>
      </c>
      <c r="P238" s="2" t="n">
        <v>1</v>
      </c>
      <c r="Q238" s="2" t="s">
        <v>12744</v>
      </c>
    </row>
    <row r="239" customFormat="false" ht="15" hidden="false" customHeight="false" outlineLevel="0" collapsed="false">
      <c r="A239" s="8" t="s">
        <v>2659</v>
      </c>
      <c r="B239" s="10" t="str">
        <f aca="false">'Layout Mercado Libre'!C239</f>
        <v>Clamoxin 12h Amoxicilina Clavulanato 875/125 mg 10 Tabletas</v>
      </c>
      <c r="C239" s="2" t="s">
        <v>89</v>
      </c>
      <c r="D239" s="2" t="s">
        <v>11989</v>
      </c>
      <c r="E239" s="2" t="s">
        <v>11990</v>
      </c>
      <c r="F239" s="2" t="s">
        <v>11991</v>
      </c>
      <c r="G239" s="2" t="s">
        <v>12093</v>
      </c>
      <c r="H239" s="2" t="s">
        <v>12094</v>
      </c>
      <c r="I239" s="2" t="s">
        <v>12745</v>
      </c>
      <c r="J239" s="2"/>
      <c r="K239" s="2" t="n">
        <v>421</v>
      </c>
      <c r="L239" s="2"/>
      <c r="M239" s="2" t="s">
        <v>12746</v>
      </c>
      <c r="N239" s="2" t="n">
        <f aca="false">COUNTA('Layout Mercado Libre'!AH239:AM239)</f>
        <v>4</v>
      </c>
      <c r="O239" s="2" t="s">
        <v>11996</v>
      </c>
      <c r="P239" s="2" t="n">
        <v>2</v>
      </c>
      <c r="Q239" s="2" t="s">
        <v>12747</v>
      </c>
    </row>
    <row r="240" customFormat="false" ht="15" hidden="false" customHeight="false" outlineLevel="0" collapsed="false">
      <c r="A240" s="8" t="s">
        <v>2673</v>
      </c>
      <c r="B240" s="10" t="str">
        <f aca="false">'Layout Mercado Libre'!C240</f>
        <v>Tiaminal B12 Trivalente A.P. 30 Cápsulas</v>
      </c>
      <c r="C240" s="2" t="s">
        <v>89</v>
      </c>
      <c r="D240" s="2" t="s">
        <v>11989</v>
      </c>
      <c r="E240" s="2" t="s">
        <v>11990</v>
      </c>
      <c r="F240" s="2" t="s">
        <v>12038</v>
      </c>
      <c r="G240" s="2"/>
      <c r="H240" s="2"/>
      <c r="I240" s="2" t="s">
        <v>12748</v>
      </c>
      <c r="J240" s="2"/>
      <c r="K240" s="2" t="n">
        <v>13</v>
      </c>
      <c r="L240" s="2"/>
      <c r="M240" s="2" t="s">
        <v>12749</v>
      </c>
      <c r="N240" s="2" t="n">
        <f aca="false">COUNTA('Layout Mercado Libre'!AH240:AM240)</f>
        <v>3</v>
      </c>
      <c r="O240" s="2" t="s">
        <v>11996</v>
      </c>
      <c r="P240" s="2" t="n">
        <v>1</v>
      </c>
      <c r="Q240" s="2" t="s">
        <v>12750</v>
      </c>
    </row>
    <row r="241" customFormat="false" ht="15" hidden="false" customHeight="false" outlineLevel="0" collapsed="false">
      <c r="A241" s="8" t="s">
        <v>2684</v>
      </c>
      <c r="B241" s="10" t="str">
        <f aca="false">'Layout Mercado Libre'!C241</f>
        <v>Sophipren Ofteno Prednisolona 10 mg/ml Gotas Oftálmicas 5 ml</v>
      </c>
      <c r="C241" s="2" t="s">
        <v>89</v>
      </c>
      <c r="D241" s="2" t="s">
        <v>11989</v>
      </c>
      <c r="E241" s="2" t="s">
        <v>11990</v>
      </c>
      <c r="F241" s="2" t="s">
        <v>11991</v>
      </c>
      <c r="G241" s="2" t="s">
        <v>12203</v>
      </c>
      <c r="H241" s="2" t="s">
        <v>12204</v>
      </c>
      <c r="I241" s="2" t="s">
        <v>12751</v>
      </c>
      <c r="J241" s="2"/>
      <c r="K241" s="2" t="n">
        <v>29</v>
      </c>
      <c r="L241" s="2"/>
      <c r="M241" s="2" t="s">
        <v>12752</v>
      </c>
      <c r="N241" s="2" t="n">
        <f aca="false">COUNTA('Layout Mercado Libre'!AH241:AM241)</f>
        <v>2</v>
      </c>
      <c r="O241" s="2" t="s">
        <v>11996</v>
      </c>
      <c r="P241" s="2" t="n">
        <v>0</v>
      </c>
      <c r="Q241" s="2" t="s">
        <v>12753</v>
      </c>
    </row>
    <row r="242" customFormat="false" ht="15" hidden="false" customHeight="false" outlineLevel="0" collapsed="false">
      <c r="A242" s="8" t="s">
        <v>2696</v>
      </c>
      <c r="B242" s="10" t="str">
        <f aca="false">'Layout Mercado Libre'!C242</f>
        <v>Tesalon Adulto Tesaperl Benzonatato 100 mg 20 Cápsulas</v>
      </c>
      <c r="C242" s="2" t="s">
        <v>89</v>
      </c>
      <c r="D242" s="2" t="s">
        <v>11989</v>
      </c>
      <c r="E242" s="2" t="s">
        <v>11990</v>
      </c>
      <c r="F242" s="2" t="s">
        <v>12038</v>
      </c>
      <c r="G242" s="2"/>
      <c r="H242" s="2"/>
      <c r="I242" s="2" t="s">
        <v>12754</v>
      </c>
      <c r="J242" s="2"/>
      <c r="K242" s="2" t="n">
        <v>388</v>
      </c>
      <c r="L242" s="2"/>
      <c r="M242" s="2" t="s">
        <v>12755</v>
      </c>
      <c r="N242" s="2" t="n">
        <f aca="false">COUNTA('Layout Mercado Libre'!AH242:AM242)</f>
        <v>2</v>
      </c>
      <c r="O242" s="2" t="s">
        <v>11996</v>
      </c>
      <c r="P242" s="2" t="n">
        <v>0</v>
      </c>
      <c r="Q242" s="2" t="s">
        <v>12756</v>
      </c>
    </row>
    <row r="243" customFormat="false" ht="15" hidden="false" customHeight="false" outlineLevel="0" collapsed="false">
      <c r="A243" s="8" t="s">
        <v>2708</v>
      </c>
      <c r="B243" s="10" t="str">
        <f aca="false">'Layout Mercado Libre'!C243</f>
        <v>Vick VapoRub Ungüento 12 g Exhibidor 12 Latas</v>
      </c>
      <c r="C243" s="2" t="s">
        <v>89</v>
      </c>
      <c r="D243" s="2" t="s">
        <v>11989</v>
      </c>
      <c r="E243" s="2" t="s">
        <v>11990</v>
      </c>
      <c r="F243" s="2" t="s">
        <v>12038</v>
      </c>
      <c r="G243" s="2"/>
      <c r="H243" s="2"/>
      <c r="I243" s="2" t="s">
        <v>12757</v>
      </c>
      <c r="J243" s="2"/>
      <c r="K243" s="2" t="n">
        <v>1754</v>
      </c>
      <c r="L243" s="2"/>
      <c r="M243" s="2" t="s">
        <v>12758</v>
      </c>
      <c r="N243" s="2" t="n">
        <f aca="false">COUNTA('Layout Mercado Libre'!AH243:AM243)</f>
        <v>1</v>
      </c>
      <c r="O243" s="2" t="s">
        <v>11996</v>
      </c>
      <c r="P243" s="2" t="n">
        <v>0</v>
      </c>
      <c r="Q243" s="2" t="s">
        <v>12759</v>
      </c>
    </row>
    <row r="244" customFormat="false" ht="15" hidden="false" customHeight="false" outlineLevel="0" collapsed="false">
      <c r="A244" s="8" t="s">
        <v>2717</v>
      </c>
      <c r="B244" s="10" t="str">
        <f aca="false">'Layout Mercado Libre'!C244</f>
        <v>Alin Dexametasona 8 mg/2 ml Solución Inyectable 1 Ampolleta</v>
      </c>
      <c r="C244" s="2" t="s">
        <v>89</v>
      </c>
      <c r="D244" s="2" t="s">
        <v>11989</v>
      </c>
      <c r="E244" s="2" t="s">
        <v>11990</v>
      </c>
      <c r="F244" s="2" t="s">
        <v>11991</v>
      </c>
      <c r="G244" s="2" t="s">
        <v>12349</v>
      </c>
      <c r="H244" s="2" t="s">
        <v>12350</v>
      </c>
      <c r="I244" s="2" t="s">
        <v>12760</v>
      </c>
      <c r="J244" s="2"/>
      <c r="K244" s="2" t="n">
        <v>15</v>
      </c>
      <c r="L244" s="2"/>
      <c r="M244" s="2" t="s">
        <v>12761</v>
      </c>
      <c r="N244" s="2" t="n">
        <f aca="false">COUNTA('Layout Mercado Libre'!AH244:AM244)</f>
        <v>3</v>
      </c>
      <c r="O244" s="2" t="s">
        <v>11996</v>
      </c>
      <c r="P244" s="2" t="n">
        <v>0</v>
      </c>
      <c r="Q244" s="2" t="s">
        <v>12762</v>
      </c>
    </row>
    <row r="245" customFormat="false" ht="15" hidden="false" customHeight="false" outlineLevel="0" collapsed="false">
      <c r="A245" s="8" t="s">
        <v>2730</v>
      </c>
      <c r="B245" s="10" t="str">
        <f aca="false">'Layout Mercado Libre'!C245</f>
        <v>Avapena Cloropiramina 25 mg 20 Tabletas</v>
      </c>
      <c r="C245" s="2" t="s">
        <v>89</v>
      </c>
      <c r="D245" s="2" t="s">
        <v>11989</v>
      </c>
      <c r="E245" s="2" t="s">
        <v>11990</v>
      </c>
      <c r="F245" s="2" t="s">
        <v>12038</v>
      </c>
      <c r="G245" s="2"/>
      <c r="H245" s="2"/>
      <c r="I245" s="2" t="s">
        <v>12763</v>
      </c>
      <c r="J245" s="2"/>
      <c r="K245" s="2" t="n">
        <v>0</v>
      </c>
      <c r="L245" s="2"/>
      <c r="M245" s="2" t="s">
        <v>12764</v>
      </c>
      <c r="N245" s="2" t="n">
        <f aca="false">COUNTA('Layout Mercado Libre'!AH245:AM245)</f>
        <v>2</v>
      </c>
      <c r="O245" s="2" t="s">
        <v>11996</v>
      </c>
      <c r="P245" s="2" t="n">
        <v>0</v>
      </c>
      <c r="Q245" s="2" t="s">
        <v>12765</v>
      </c>
    </row>
    <row r="246" customFormat="false" ht="15" hidden="false" customHeight="false" outlineLevel="0" collapsed="false">
      <c r="A246" s="8" t="s">
        <v>2743</v>
      </c>
      <c r="B246" s="10" t="str">
        <f aca="false">'Layout Mercado Libre'!C246</f>
        <v>Lodestar Losartán Potásico 50 mg 30 Tabletas</v>
      </c>
      <c r="C246" s="2" t="s">
        <v>89</v>
      </c>
      <c r="D246" s="2" t="s">
        <v>11989</v>
      </c>
      <c r="E246" s="2" t="s">
        <v>11990</v>
      </c>
      <c r="F246" s="2" t="s">
        <v>11991</v>
      </c>
      <c r="G246" s="2" t="s">
        <v>12596</v>
      </c>
      <c r="H246" s="2" t="s">
        <v>12597</v>
      </c>
      <c r="I246" s="2" t="s">
        <v>12766</v>
      </c>
      <c r="J246" s="2"/>
      <c r="K246" s="2" t="n">
        <v>57</v>
      </c>
      <c r="L246" s="2"/>
      <c r="M246" s="2" t="s">
        <v>12767</v>
      </c>
      <c r="N246" s="2" t="n">
        <f aca="false">COUNTA('Layout Mercado Libre'!AH246:AM246)</f>
        <v>3</v>
      </c>
      <c r="O246" s="2" t="s">
        <v>11996</v>
      </c>
      <c r="P246" s="2" t="n">
        <v>0</v>
      </c>
      <c r="Q246" s="2" t="s">
        <v>12768</v>
      </c>
    </row>
    <row r="247" customFormat="false" ht="15" hidden="false" customHeight="false" outlineLevel="0" collapsed="false">
      <c r="A247" s="8" t="s">
        <v>2753</v>
      </c>
      <c r="B247" s="10" t="str">
        <f aca="false">'Layout Mercado Libre'!C247</f>
        <v>Somazina Citicolina 500 mg 20 Comprimidos Recubiertos</v>
      </c>
      <c r="C247" s="2" t="s">
        <v>89</v>
      </c>
      <c r="D247" s="2" t="s">
        <v>11989</v>
      </c>
      <c r="E247" s="2" t="s">
        <v>11990</v>
      </c>
      <c r="F247" s="2" t="s">
        <v>11991</v>
      </c>
      <c r="G247" s="2" t="s">
        <v>11992</v>
      </c>
      <c r="H247" s="2" t="s">
        <v>11993</v>
      </c>
      <c r="I247" s="2" t="s">
        <v>12769</v>
      </c>
      <c r="J247" s="2"/>
      <c r="K247" s="2" t="n">
        <v>1</v>
      </c>
      <c r="L247" s="2"/>
      <c r="M247" s="2" t="s">
        <v>12770</v>
      </c>
      <c r="N247" s="2" t="n">
        <f aca="false">COUNTA('Layout Mercado Libre'!AH247:AM247)</f>
        <v>2</v>
      </c>
      <c r="O247" s="2" t="s">
        <v>11996</v>
      </c>
      <c r="P247" s="2" t="n">
        <v>1</v>
      </c>
      <c r="Q247" s="2" t="s">
        <v>12771</v>
      </c>
    </row>
    <row r="248" customFormat="false" ht="15" hidden="false" customHeight="false" outlineLevel="0" collapsed="false">
      <c r="A248" s="8" t="s">
        <v>2763</v>
      </c>
      <c r="B248" s="10" t="str">
        <f aca="false">'Layout Mercado Libre'!C248</f>
        <v>Ajolotius Jarabe Original con Miel Ajolomiel 250 ml</v>
      </c>
      <c r="C248" s="2" t="s">
        <v>89</v>
      </c>
      <c r="D248" s="2" t="s">
        <v>11989</v>
      </c>
      <c r="E248" s="2" t="s">
        <v>11990</v>
      </c>
      <c r="F248" s="2" t="s">
        <v>11998</v>
      </c>
      <c r="G248" s="2"/>
      <c r="H248" s="2"/>
      <c r="I248" s="2" t="s">
        <v>12772</v>
      </c>
      <c r="J248" s="2"/>
      <c r="K248" s="2" t="n">
        <v>3515</v>
      </c>
      <c r="L248" s="2" t="s">
        <v>12773</v>
      </c>
      <c r="M248" s="2" t="s">
        <v>12774</v>
      </c>
      <c r="N248" s="2" t="n">
        <f aca="false">COUNTA('Layout Mercado Libre'!AH248:AM248)</f>
        <v>3</v>
      </c>
      <c r="O248" s="2" t="s">
        <v>12024</v>
      </c>
      <c r="P248" s="2" t="n">
        <v>0</v>
      </c>
      <c r="Q248" s="2" t="s">
        <v>12775</v>
      </c>
    </row>
    <row r="249" customFormat="false" ht="15" hidden="false" customHeight="false" outlineLevel="0" collapsed="false">
      <c r="A249" s="8" t="s">
        <v>2776</v>
      </c>
      <c r="B249" s="10" t="str">
        <f aca="false">'Layout Mercado Libre'!C249</f>
        <v>Tempra Paracetamol 500 mg 10 Tabletas</v>
      </c>
      <c r="C249" s="2" t="s">
        <v>89</v>
      </c>
      <c r="D249" s="2" t="s">
        <v>11989</v>
      </c>
      <c r="E249" s="2" t="s">
        <v>11990</v>
      </c>
      <c r="F249" s="2" t="s">
        <v>12038</v>
      </c>
      <c r="G249" s="2"/>
      <c r="H249" s="2"/>
      <c r="I249" s="2" t="s">
        <v>12776</v>
      </c>
      <c r="J249" s="2"/>
      <c r="K249" s="2" t="n">
        <v>1346</v>
      </c>
      <c r="L249" s="2" t="s">
        <v>12777</v>
      </c>
      <c r="M249" s="2" t="s">
        <v>12778</v>
      </c>
      <c r="N249" s="2" t="n">
        <f aca="false">COUNTA('Layout Mercado Libre'!AH249:AM249)</f>
        <v>3</v>
      </c>
      <c r="O249" s="2" t="s">
        <v>12024</v>
      </c>
      <c r="P249" s="2" t="n">
        <v>0</v>
      </c>
      <c r="Q249" s="2" t="s">
        <v>12779</v>
      </c>
    </row>
    <row r="250" customFormat="false" ht="15" hidden="false" customHeight="false" outlineLevel="0" collapsed="false">
      <c r="A250" s="8" t="s">
        <v>2787</v>
      </c>
      <c r="B250" s="10" t="str">
        <f aca="false">'Layout Mercado Libre'!C250</f>
        <v>Fitoestimulina Crema Tópica 30 g</v>
      </c>
      <c r="C250" s="2" t="s">
        <v>89</v>
      </c>
      <c r="D250" s="2" t="s">
        <v>11989</v>
      </c>
      <c r="E250" s="2" t="s">
        <v>11990</v>
      </c>
      <c r="F250" s="2" t="s">
        <v>12056</v>
      </c>
      <c r="G250" s="2"/>
      <c r="H250" s="2"/>
      <c r="I250" s="2" t="s">
        <v>12780</v>
      </c>
      <c r="J250" s="2"/>
      <c r="K250" s="2" t="n">
        <v>133</v>
      </c>
      <c r="L250" s="2"/>
      <c r="M250" s="2" t="s">
        <v>12781</v>
      </c>
      <c r="N250" s="2" t="n">
        <f aca="false">COUNTA('Layout Mercado Libre'!AH250:AM250)</f>
        <v>1</v>
      </c>
      <c r="O250" s="2" t="s">
        <v>11996</v>
      </c>
      <c r="P250" s="2" t="n">
        <v>0</v>
      </c>
      <c r="Q250" s="2" t="s">
        <v>12782</v>
      </c>
    </row>
    <row r="251" customFormat="false" ht="15" hidden="false" customHeight="false" outlineLevel="0" collapsed="false">
      <c r="A251" s="8" t="s">
        <v>2796</v>
      </c>
      <c r="B251" s="10" t="str">
        <f aca="false">'Layout Mercado Libre'!C251</f>
        <v>Fabroven 150/150/100 mg Extracto de Ruscus 30 Cápsulas</v>
      </c>
      <c r="C251" s="2" t="s">
        <v>89</v>
      </c>
      <c r="D251" s="2" t="s">
        <v>11989</v>
      </c>
      <c r="E251" s="2" t="s">
        <v>11990</v>
      </c>
      <c r="F251" s="2" t="s">
        <v>12056</v>
      </c>
      <c r="G251" s="2"/>
      <c r="H251" s="2"/>
      <c r="I251" s="2" t="s">
        <v>12783</v>
      </c>
      <c r="J251" s="2" t="s">
        <v>12784</v>
      </c>
      <c r="K251" s="2" t="n">
        <v>98</v>
      </c>
      <c r="L251" s="2"/>
      <c r="M251" s="2" t="s">
        <v>12785</v>
      </c>
      <c r="N251" s="2" t="n">
        <f aca="false">COUNTA('Layout Mercado Libre'!AH251:AM251)</f>
        <v>1</v>
      </c>
      <c r="O251" s="2" t="s">
        <v>11996</v>
      </c>
      <c r="P251" s="2" t="n">
        <v>0</v>
      </c>
      <c r="Q251" s="2" t="s">
        <v>12786</v>
      </c>
    </row>
    <row r="252" customFormat="false" ht="15" hidden="false" customHeight="false" outlineLevel="0" collapsed="false">
      <c r="A252" s="8" t="s">
        <v>2806</v>
      </c>
      <c r="B252" s="10" t="str">
        <f aca="false">'Layout Mercado Libre'!C252</f>
        <v>Next Tabs Antigripal 10 Tabletas</v>
      </c>
      <c r="C252" s="2" t="s">
        <v>89</v>
      </c>
      <c r="D252" s="2" t="s">
        <v>11989</v>
      </c>
      <c r="E252" s="2" t="s">
        <v>11990</v>
      </c>
      <c r="F252" s="2" t="s">
        <v>12038</v>
      </c>
      <c r="G252" s="2"/>
      <c r="H252" s="2"/>
      <c r="I252" s="2" t="s">
        <v>12787</v>
      </c>
      <c r="J252" s="2"/>
      <c r="K252" s="2" t="n">
        <v>5195</v>
      </c>
      <c r="L252" s="2"/>
      <c r="M252" s="2" t="s">
        <v>12788</v>
      </c>
      <c r="N252" s="2" t="n">
        <f aca="false">COUNTA('Layout Mercado Libre'!AH252:AM252)</f>
        <v>1</v>
      </c>
      <c r="O252" s="2" t="s">
        <v>11996</v>
      </c>
      <c r="P252" s="2" t="n">
        <v>0</v>
      </c>
      <c r="Q252" s="2" t="s">
        <v>12789</v>
      </c>
    </row>
    <row r="253" customFormat="false" ht="15" hidden="false" customHeight="false" outlineLevel="0" collapsed="false">
      <c r="A253" s="8" t="s">
        <v>2816</v>
      </c>
      <c r="B253" s="10" t="str">
        <f aca="false">'Layout Mercado Libre'!C253</f>
        <v>Lomotil Loperamida 2 mg 8 Tabletas</v>
      </c>
      <c r="C253" s="2" t="s">
        <v>89</v>
      </c>
      <c r="D253" s="2" t="s">
        <v>11989</v>
      </c>
      <c r="E253" s="2" t="s">
        <v>11990</v>
      </c>
      <c r="F253" s="2" t="s">
        <v>12038</v>
      </c>
      <c r="G253" s="2"/>
      <c r="H253" s="2"/>
      <c r="I253" s="2" t="s">
        <v>12790</v>
      </c>
      <c r="J253" s="2"/>
      <c r="K253" s="2" t="n">
        <v>1604</v>
      </c>
      <c r="L253" s="2" t="s">
        <v>12791</v>
      </c>
      <c r="M253" s="2" t="s">
        <v>12792</v>
      </c>
      <c r="N253" s="2" t="n">
        <f aca="false">COUNTA('Layout Mercado Libre'!AH253:AM253)</f>
        <v>1</v>
      </c>
      <c r="O253" s="2" t="s">
        <v>11996</v>
      </c>
      <c r="P253" s="2" t="n">
        <v>0</v>
      </c>
      <c r="Q253" s="2" t="s">
        <v>12793</v>
      </c>
    </row>
    <row r="254" customFormat="false" ht="15" hidden="false" customHeight="false" outlineLevel="0" collapsed="false">
      <c r="A254" s="8" t="s">
        <v>2826</v>
      </c>
      <c r="B254" s="10" t="str">
        <f aca="false">'Layout Mercado Libre'!C254</f>
        <v>Recoverón N Ungüento Acexamato Neomicina 40 g</v>
      </c>
      <c r="C254" s="2" t="s">
        <v>89</v>
      </c>
      <c r="D254" s="2" t="s">
        <v>11989</v>
      </c>
      <c r="E254" s="2" t="s">
        <v>11990</v>
      </c>
      <c r="F254" s="2" t="s">
        <v>12056</v>
      </c>
      <c r="G254" s="2"/>
      <c r="H254" s="2"/>
      <c r="I254" s="2" t="s">
        <v>12794</v>
      </c>
      <c r="J254" s="2"/>
      <c r="K254" s="2" t="n">
        <v>0</v>
      </c>
      <c r="L254" s="2"/>
      <c r="M254" s="2" t="s">
        <v>12795</v>
      </c>
      <c r="N254" s="2" t="n">
        <f aca="false">COUNTA('Layout Mercado Libre'!AH254:AM254)</f>
        <v>2</v>
      </c>
      <c r="O254" s="2" t="s">
        <v>11996</v>
      </c>
      <c r="P254" s="2" t="n">
        <v>0</v>
      </c>
      <c r="Q254" s="2" t="s">
        <v>12796</v>
      </c>
    </row>
    <row r="255" customFormat="false" ht="15" hidden="false" customHeight="false" outlineLevel="0" collapsed="false">
      <c r="A255" s="8" t="s">
        <v>2836</v>
      </c>
      <c r="B255" s="10" t="str">
        <f aca="false">'Layout Mercado Libre'!C255</f>
        <v>Cuerpo Amarillo Fuerte Progesterona 50 mg/2 ml 6 Ampolletas</v>
      </c>
      <c r="C255" s="2" t="s">
        <v>89</v>
      </c>
      <c r="D255" s="2" t="s">
        <v>11989</v>
      </c>
      <c r="E255" s="2" t="s">
        <v>11990</v>
      </c>
      <c r="F255" s="2" t="s">
        <v>11991</v>
      </c>
      <c r="G255" s="2" t="s">
        <v>12349</v>
      </c>
      <c r="H255" s="2" t="s">
        <v>12350</v>
      </c>
      <c r="I255" s="2" t="s">
        <v>12797</v>
      </c>
      <c r="J255" s="2"/>
      <c r="K255" s="2" t="n">
        <v>16</v>
      </c>
      <c r="L255" s="2"/>
      <c r="M255" s="2" t="s">
        <v>12798</v>
      </c>
      <c r="N255" s="2" t="n">
        <f aca="false">COUNTA('Layout Mercado Libre'!AH255:AM255)</f>
        <v>2</v>
      </c>
      <c r="O255" s="2" t="s">
        <v>11996</v>
      </c>
      <c r="P255" s="2" t="n">
        <v>1</v>
      </c>
      <c r="Q255" s="2" t="s">
        <v>12799</v>
      </c>
    </row>
    <row r="256" customFormat="false" ht="15" hidden="false" customHeight="false" outlineLevel="0" collapsed="false">
      <c r="A256" s="8" t="s">
        <v>2846</v>
      </c>
      <c r="B256" s="10" t="str">
        <f aca="false">'Layout Mercado Libre'!C256</f>
        <v>Desenfriol-ito Plus Antigripal Masticable 24 Tabletas</v>
      </c>
      <c r="C256" s="2" t="s">
        <v>89</v>
      </c>
      <c r="D256" s="2" t="s">
        <v>11989</v>
      </c>
      <c r="E256" s="2" t="s">
        <v>11990</v>
      </c>
      <c r="F256" s="2" t="s">
        <v>12038</v>
      </c>
      <c r="G256" s="2"/>
      <c r="H256" s="2"/>
      <c r="I256" s="2" t="s">
        <v>12800</v>
      </c>
      <c r="J256" s="2"/>
      <c r="K256" s="2" t="n">
        <v>342</v>
      </c>
      <c r="L256" s="2"/>
      <c r="M256" s="2" t="s">
        <v>12801</v>
      </c>
      <c r="N256" s="2" t="n">
        <f aca="false">COUNTA('Layout Mercado Libre'!AH256:AM256)</f>
        <v>1</v>
      </c>
      <c r="O256" s="2" t="s">
        <v>11996</v>
      </c>
      <c r="P256" s="2" t="n">
        <v>0</v>
      </c>
      <c r="Q256" s="2" t="s">
        <v>12802</v>
      </c>
    </row>
    <row r="257" customFormat="false" ht="15" hidden="false" customHeight="false" outlineLevel="0" collapsed="false">
      <c r="A257" s="8" t="s">
        <v>2856</v>
      </c>
      <c r="B257" s="10" t="str">
        <f aca="false">'Layout Mercado Libre'!C257</f>
        <v>Sinuberase Colitis Probiótico 4 Billones 20 Ampolletas</v>
      </c>
      <c r="C257" s="2" t="s">
        <v>89</v>
      </c>
      <c r="D257" s="2" t="s">
        <v>11989</v>
      </c>
      <c r="E257" s="2" t="s">
        <v>11990</v>
      </c>
      <c r="F257" s="2" t="s">
        <v>12038</v>
      </c>
      <c r="G257" s="2"/>
      <c r="H257" s="2"/>
      <c r="I257" s="2" t="s">
        <v>12803</v>
      </c>
      <c r="J257" s="2"/>
      <c r="K257" s="2" t="n">
        <v>0</v>
      </c>
      <c r="L257" s="2"/>
      <c r="M257" s="2" t="s">
        <v>12804</v>
      </c>
      <c r="N257" s="2" t="n">
        <f aca="false">COUNTA('Layout Mercado Libre'!AH257:AM257)</f>
        <v>2</v>
      </c>
      <c r="O257" s="2" t="s">
        <v>11996</v>
      </c>
      <c r="P257" s="2" t="n">
        <v>0</v>
      </c>
      <c r="Q257" s="2" t="s">
        <v>12796</v>
      </c>
    </row>
    <row r="258" customFormat="false" ht="15" hidden="false" customHeight="false" outlineLevel="0" collapsed="false">
      <c r="A258" s="8" t="s">
        <v>2867</v>
      </c>
      <c r="B258" s="10" t="str">
        <f aca="false">'Layout Mercado Libre'!C258</f>
        <v>Buscapina Compositum 10 mg/250 mg 20 Tabletas</v>
      </c>
      <c r="C258" s="2" t="s">
        <v>89</v>
      </c>
      <c r="D258" s="2" t="s">
        <v>11989</v>
      </c>
      <c r="E258" s="2" t="s">
        <v>11990</v>
      </c>
      <c r="F258" s="2" t="s">
        <v>11991</v>
      </c>
      <c r="G258" s="2" t="s">
        <v>12013</v>
      </c>
      <c r="H258" s="2" t="s">
        <v>12014</v>
      </c>
      <c r="I258" s="2" t="s">
        <v>12805</v>
      </c>
      <c r="J258" s="2"/>
      <c r="K258" s="2" t="n">
        <v>169</v>
      </c>
      <c r="L258" s="2"/>
      <c r="M258" s="2" t="s">
        <v>12806</v>
      </c>
      <c r="N258" s="2" t="n">
        <f aca="false">COUNTA('Layout Mercado Libre'!AH258:AM258)</f>
        <v>1</v>
      </c>
      <c r="O258" s="2" t="s">
        <v>11996</v>
      </c>
      <c r="P258" s="2" t="n">
        <v>0</v>
      </c>
      <c r="Q258" s="2" t="s">
        <v>12807</v>
      </c>
    </row>
    <row r="259" customFormat="false" ht="15" hidden="false" customHeight="false" outlineLevel="0" collapsed="false">
      <c r="A259" s="8" t="s">
        <v>2875</v>
      </c>
      <c r="B259" s="10" t="str">
        <f aca="false">'Layout Mercado Libre'!C259</f>
        <v>Salofalk Mesalazina 500 mg 40 Tabletas</v>
      </c>
      <c r="C259" s="2" t="s">
        <v>89</v>
      </c>
      <c r="D259" s="2" t="s">
        <v>11989</v>
      </c>
      <c r="E259" s="2" t="s">
        <v>11990</v>
      </c>
      <c r="F259" s="2" t="s">
        <v>12056</v>
      </c>
      <c r="G259" s="2"/>
      <c r="H259" s="2"/>
      <c r="I259" s="2" t="s">
        <v>12808</v>
      </c>
      <c r="J259" s="2"/>
      <c r="K259" s="2" t="n">
        <v>0</v>
      </c>
      <c r="L259" s="2"/>
      <c r="M259" s="2" t="s">
        <v>12809</v>
      </c>
      <c r="N259" s="2" t="n">
        <f aca="false">COUNTA('Layout Mercado Libre'!AH259:AM259)</f>
        <v>2</v>
      </c>
      <c r="O259" s="2" t="s">
        <v>11996</v>
      </c>
      <c r="P259" s="2" t="n">
        <v>0</v>
      </c>
      <c r="Q259" s="2" t="s">
        <v>12810</v>
      </c>
    </row>
    <row r="260" customFormat="false" ht="15" hidden="false" customHeight="false" outlineLevel="0" collapsed="false">
      <c r="A260" s="8" t="s">
        <v>2885</v>
      </c>
      <c r="B260" s="10" t="str">
        <f aca="false">'Layout Mercado Libre'!C260</f>
        <v>Pañales Huggies All Around Unisex Etapa 7 40 Piezas</v>
      </c>
      <c r="C260" s="2" t="s">
        <v>89</v>
      </c>
      <c r="D260" s="2" t="s">
        <v>11989</v>
      </c>
      <c r="E260" s="2" t="s">
        <v>11990</v>
      </c>
      <c r="F260" s="2" t="s">
        <v>11998</v>
      </c>
      <c r="G260" s="2"/>
      <c r="H260" s="2"/>
      <c r="I260" s="2" t="s">
        <v>12811</v>
      </c>
      <c r="J260" s="2"/>
      <c r="K260" s="2" t="n">
        <v>23</v>
      </c>
      <c r="L260" s="2" t="s">
        <v>12812</v>
      </c>
      <c r="M260" s="2" t="s">
        <v>12813</v>
      </c>
      <c r="N260" s="2" t="n">
        <f aca="false">COUNTA('Layout Mercado Libre'!AH260:AM260)</f>
        <v>2</v>
      </c>
      <c r="O260" s="2" t="s">
        <v>11996</v>
      </c>
      <c r="P260" s="2" t="n">
        <v>0</v>
      </c>
      <c r="Q260" s="2" t="s">
        <v>12814</v>
      </c>
    </row>
    <row r="261" customFormat="false" ht="15" hidden="false" customHeight="false" outlineLevel="0" collapsed="false">
      <c r="A261" s="8" t="s">
        <v>2894</v>
      </c>
      <c r="B261" s="10" t="str">
        <f aca="false">'Layout Mercado Libre'!C261</f>
        <v>Pañales KleenBebé Absorsec Ultra Mediano 40 Piezas</v>
      </c>
      <c r="C261" s="2" t="s">
        <v>89</v>
      </c>
      <c r="D261" s="2" t="s">
        <v>11989</v>
      </c>
      <c r="E261" s="2" t="s">
        <v>11990</v>
      </c>
      <c r="F261" s="2" t="s">
        <v>11998</v>
      </c>
      <c r="G261" s="2"/>
      <c r="H261" s="2"/>
      <c r="I261" s="2" t="s">
        <v>12815</v>
      </c>
      <c r="J261" s="2"/>
      <c r="K261" s="2" t="n">
        <v>394</v>
      </c>
      <c r="L261" s="2"/>
      <c r="M261" s="2" t="s">
        <v>12816</v>
      </c>
      <c r="N261" s="2" t="n">
        <f aca="false">COUNTA('Layout Mercado Libre'!AH261:AM261)</f>
        <v>1</v>
      </c>
      <c r="O261" s="2" t="s">
        <v>11996</v>
      </c>
      <c r="P261" s="2" t="n">
        <v>0</v>
      </c>
      <c r="Q261" s="2" t="s">
        <v>12817</v>
      </c>
    </row>
    <row r="262" customFormat="false" ht="15" hidden="false" customHeight="false" outlineLevel="0" collapsed="false">
      <c r="A262" s="8" t="s">
        <v>2901</v>
      </c>
      <c r="B262" s="10" t="str">
        <f aca="false">'Layout Mercado Libre'!C262</f>
        <v>PediaSure Fórmula Especializada Chocolate 237 ml</v>
      </c>
      <c r="C262" s="2" t="s">
        <v>89</v>
      </c>
      <c r="D262" s="2" t="s">
        <v>11989</v>
      </c>
      <c r="E262" s="2" t="s">
        <v>11990</v>
      </c>
      <c r="F262" s="2" t="s">
        <v>11998</v>
      </c>
      <c r="G262" s="2"/>
      <c r="H262" s="2"/>
      <c r="I262" s="2" t="s">
        <v>12818</v>
      </c>
      <c r="J262" s="2"/>
      <c r="K262" s="2" t="n">
        <v>450</v>
      </c>
      <c r="L262" s="2" t="s">
        <v>12819</v>
      </c>
      <c r="M262" s="2" t="s">
        <v>12820</v>
      </c>
      <c r="N262" s="2" t="n">
        <f aca="false">COUNTA('Layout Mercado Libre'!AH262:AM262)</f>
        <v>2</v>
      </c>
      <c r="O262" s="2" t="s">
        <v>12029</v>
      </c>
      <c r="P262" s="2" t="n">
        <v>0</v>
      </c>
      <c r="Q262" s="2" t="s">
        <v>12821</v>
      </c>
    </row>
    <row r="263" customFormat="false" ht="15" hidden="false" customHeight="false" outlineLevel="0" collapsed="false">
      <c r="A263" s="8" t="s">
        <v>2910</v>
      </c>
      <c r="B263" s="10" t="str">
        <f aca="false">'Layout Mercado Libre'!C263</f>
        <v>Aspirina Ácido Acetilsalicílico 500 mg 40 Tabletas</v>
      </c>
      <c r="C263" s="2" t="s">
        <v>89</v>
      </c>
      <c r="D263" s="2" t="s">
        <v>11989</v>
      </c>
      <c r="E263" s="2" t="s">
        <v>11990</v>
      </c>
      <c r="F263" s="2" t="s">
        <v>12038</v>
      </c>
      <c r="G263" s="2"/>
      <c r="H263" s="2"/>
      <c r="I263" s="2" t="s">
        <v>12822</v>
      </c>
      <c r="J263" s="2"/>
      <c r="K263" s="2" t="n">
        <v>561</v>
      </c>
      <c r="L263" s="2"/>
      <c r="M263" s="2" t="s">
        <v>12823</v>
      </c>
      <c r="N263" s="2" t="n">
        <f aca="false">COUNTA('Layout Mercado Libre'!AH263:AM263)</f>
        <v>1</v>
      </c>
      <c r="O263" s="2" t="s">
        <v>11996</v>
      </c>
      <c r="P263" s="2" t="n">
        <v>0</v>
      </c>
      <c r="Q263" s="2" t="s">
        <v>12824</v>
      </c>
    </row>
    <row r="264" customFormat="false" ht="15" hidden="false" customHeight="false" outlineLevel="0" collapsed="false">
      <c r="A264" s="8" t="s">
        <v>2916</v>
      </c>
      <c r="B264" s="10" t="str">
        <f aca="false">'Layout Mercado Libre'!C264</f>
        <v>Calzones Incontinencia Diapro Pants Mediano 10 Piezas</v>
      </c>
      <c r="C264" s="2" t="s">
        <v>89</v>
      </c>
      <c r="D264" s="2" t="s">
        <v>11989</v>
      </c>
      <c r="E264" s="2" t="s">
        <v>11990</v>
      </c>
      <c r="F264" s="2" t="s">
        <v>11998</v>
      </c>
      <c r="G264" s="2"/>
      <c r="H264" s="2"/>
      <c r="I264" s="2" t="s">
        <v>12825</v>
      </c>
      <c r="J264" s="2"/>
      <c r="K264" s="2" t="n">
        <v>81</v>
      </c>
      <c r="L264" s="2"/>
      <c r="M264" s="2" t="s">
        <v>12826</v>
      </c>
      <c r="N264" s="2" t="n">
        <f aca="false">COUNTA('Layout Mercado Libre'!AH264:AM264)</f>
        <v>1</v>
      </c>
      <c r="O264" s="2" t="s">
        <v>11996</v>
      </c>
      <c r="P264" s="2" t="n">
        <v>0</v>
      </c>
      <c r="Q264" s="2" t="s">
        <v>12827</v>
      </c>
    </row>
    <row r="265" customFormat="false" ht="15" hidden="false" customHeight="false" outlineLevel="0" collapsed="false">
      <c r="A265" s="8" t="s">
        <v>2925</v>
      </c>
      <c r="B265" s="10" t="str">
        <f aca="false">'Layout Mercado Libre'!C265</f>
        <v>Gaap Ofteno Latanoprost 0.05 mg/ml Solución 3 ml</v>
      </c>
      <c r="C265" s="2" t="s">
        <v>89</v>
      </c>
      <c r="D265" s="2" t="s">
        <v>11989</v>
      </c>
      <c r="E265" s="2" t="s">
        <v>11990</v>
      </c>
      <c r="F265" s="2" t="s">
        <v>11991</v>
      </c>
      <c r="G265" s="2" t="s">
        <v>12203</v>
      </c>
      <c r="H265" s="2" t="s">
        <v>12204</v>
      </c>
      <c r="I265" s="2" t="s">
        <v>12828</v>
      </c>
      <c r="J265" s="2"/>
      <c r="K265" s="2" t="n">
        <v>4</v>
      </c>
      <c r="L265" s="2"/>
      <c r="M265" s="2" t="s">
        <v>12829</v>
      </c>
      <c r="N265" s="2" t="n">
        <f aca="false">COUNTA('Layout Mercado Libre'!AH265:AM265)</f>
        <v>1</v>
      </c>
      <c r="O265" s="2" t="s">
        <v>11996</v>
      </c>
      <c r="P265" s="2" t="n">
        <v>0</v>
      </c>
      <c r="Q265" s="2" t="s">
        <v>12807</v>
      </c>
    </row>
    <row r="266" customFormat="false" ht="15" hidden="false" customHeight="false" outlineLevel="0" collapsed="false">
      <c r="A266" s="8" t="s">
        <v>2934</v>
      </c>
      <c r="B266" s="10" t="str">
        <f aca="false">'Layout Mercado Libre'!C266</f>
        <v>Histiacil NF Adultos Jarabe para la Tos 150 ml</v>
      </c>
      <c r="C266" s="2" t="s">
        <v>89</v>
      </c>
      <c r="D266" s="2" t="s">
        <v>11989</v>
      </c>
      <c r="E266" s="2" t="s">
        <v>11990</v>
      </c>
      <c r="F266" s="2" t="s">
        <v>12038</v>
      </c>
      <c r="G266" s="2"/>
      <c r="H266" s="2"/>
      <c r="I266" s="2" t="s">
        <v>12830</v>
      </c>
      <c r="J266" s="2"/>
      <c r="K266" s="2" t="n">
        <v>743</v>
      </c>
      <c r="L266" s="2" t="s">
        <v>12831</v>
      </c>
      <c r="M266" s="2" t="s">
        <v>12832</v>
      </c>
      <c r="N266" s="2" t="n">
        <f aca="false">COUNTA('Layout Mercado Libre'!AH266:AM266)</f>
        <v>1</v>
      </c>
      <c r="O266" s="2" t="s">
        <v>11996</v>
      </c>
      <c r="P266" s="2" t="n">
        <v>0</v>
      </c>
      <c r="Q266" s="2" t="s">
        <v>12833</v>
      </c>
    </row>
    <row r="267" customFormat="false" ht="15" hidden="false" customHeight="false" outlineLevel="0" collapsed="false">
      <c r="A267" s="8" t="s">
        <v>2946</v>
      </c>
      <c r="B267" s="10" t="str">
        <f aca="false">'Layout Mercado Libre'!C267</f>
        <v>Vantal Bucofaríngeo Bencidamina Solución 360 ml</v>
      </c>
      <c r="C267" s="2" t="s">
        <v>89</v>
      </c>
      <c r="D267" s="2" t="s">
        <v>11989</v>
      </c>
      <c r="E267" s="2" t="s">
        <v>11990</v>
      </c>
      <c r="F267" s="2" t="s">
        <v>12056</v>
      </c>
      <c r="G267" s="2"/>
      <c r="H267" s="2"/>
      <c r="I267" s="2" t="s">
        <v>12834</v>
      </c>
      <c r="J267" s="2"/>
      <c r="K267" s="2" t="n">
        <v>273</v>
      </c>
      <c r="L267" s="2"/>
      <c r="M267" s="2" t="s">
        <v>12835</v>
      </c>
      <c r="N267" s="2" t="n">
        <f aca="false">COUNTA('Layout Mercado Libre'!AH267:AM267)</f>
        <v>1</v>
      </c>
      <c r="O267" s="2" t="s">
        <v>11996</v>
      </c>
      <c r="P267" s="2" t="n">
        <v>0</v>
      </c>
      <c r="Q267" s="2" t="s">
        <v>12836</v>
      </c>
    </row>
    <row r="268" customFormat="false" ht="15" hidden="false" customHeight="false" outlineLevel="0" collapsed="false">
      <c r="A268" s="8" t="s">
        <v>2959</v>
      </c>
      <c r="B268" s="10" t="str">
        <f aca="false">'Layout Mercado Libre'!C268</f>
        <v>Dactil OB Piperidolato 100 mg 30 Comprimidos</v>
      </c>
      <c r="C268" s="2" t="s">
        <v>89</v>
      </c>
      <c r="D268" s="2" t="s">
        <v>11989</v>
      </c>
      <c r="E268" s="2" t="s">
        <v>11990</v>
      </c>
      <c r="F268" s="2" t="s">
        <v>11991</v>
      </c>
      <c r="G268" s="2" t="s">
        <v>12266</v>
      </c>
      <c r="H268" s="2" t="s">
        <v>12267</v>
      </c>
      <c r="I268" s="2" t="s">
        <v>12837</v>
      </c>
      <c r="J268" s="2"/>
      <c r="K268" s="2" t="n">
        <v>134</v>
      </c>
      <c r="L268" s="2"/>
      <c r="M268" s="2" t="s">
        <v>12838</v>
      </c>
      <c r="N268" s="2" t="n">
        <f aca="false">COUNTA('Layout Mercado Libre'!AH268:AM268)</f>
        <v>1</v>
      </c>
      <c r="O268" s="2" t="s">
        <v>11996</v>
      </c>
      <c r="P268" s="2" t="n">
        <v>0</v>
      </c>
      <c r="Q268" s="2" t="s">
        <v>12839</v>
      </c>
    </row>
    <row r="269" customFormat="false" ht="15" hidden="false" customHeight="false" outlineLevel="0" collapsed="false">
      <c r="A269" s="8" t="s">
        <v>2967</v>
      </c>
      <c r="B269" s="10" t="str">
        <f aca="false">'Layout Mercado Libre'!C269</f>
        <v>Tribedoce Compuesto Diclofenaco Complejo B 30 Grageas</v>
      </c>
      <c r="C269" s="2" t="s">
        <v>89</v>
      </c>
      <c r="D269" s="2" t="s">
        <v>11989</v>
      </c>
      <c r="E269" s="2" t="s">
        <v>11990</v>
      </c>
      <c r="F269" s="2" t="s">
        <v>11991</v>
      </c>
      <c r="G269" s="2" t="s">
        <v>12063</v>
      </c>
      <c r="H269" s="2" t="s">
        <v>12064</v>
      </c>
      <c r="I269" s="2" t="s">
        <v>12840</v>
      </c>
      <c r="J269" s="2"/>
      <c r="K269" s="2" t="n">
        <v>3688</v>
      </c>
      <c r="L269" s="2"/>
      <c r="M269" s="2" t="s">
        <v>12841</v>
      </c>
      <c r="N269" s="2" t="n">
        <f aca="false">COUNTA('Layout Mercado Libre'!AH269:AM269)</f>
        <v>1</v>
      </c>
      <c r="O269" s="2" t="s">
        <v>11996</v>
      </c>
      <c r="P269" s="2" t="n">
        <v>0</v>
      </c>
      <c r="Q269" s="2" t="s">
        <v>12842</v>
      </c>
    </row>
    <row r="270" customFormat="false" ht="15" hidden="false" customHeight="false" outlineLevel="0" collapsed="false">
      <c r="A270" s="8" t="s">
        <v>2977</v>
      </c>
      <c r="B270" s="10" t="str">
        <f aca="false">'Layout Mercado Libre'!C270</f>
        <v>Toallitas Húmedas KleenBebé Absorsec 120 Piezas</v>
      </c>
      <c r="C270" s="2" t="s">
        <v>89</v>
      </c>
      <c r="D270" s="2" t="s">
        <v>11989</v>
      </c>
      <c r="E270" s="2" t="s">
        <v>11990</v>
      </c>
      <c r="F270" s="2" t="s">
        <v>11998</v>
      </c>
      <c r="G270" s="2"/>
      <c r="H270" s="2"/>
      <c r="I270" s="2" t="s">
        <v>12843</v>
      </c>
      <c r="J270" s="2"/>
      <c r="K270" s="2" t="n">
        <v>449</v>
      </c>
      <c r="L270" s="2"/>
      <c r="M270" s="2" t="s">
        <v>12844</v>
      </c>
      <c r="N270" s="2" t="n">
        <f aca="false">COUNTA('Layout Mercado Libre'!AH270:AM270)</f>
        <v>3</v>
      </c>
      <c r="O270" s="2" t="s">
        <v>11996</v>
      </c>
      <c r="P270" s="2" t="n">
        <v>0</v>
      </c>
      <c r="Q270" s="2" t="s">
        <v>12845</v>
      </c>
    </row>
    <row r="271" customFormat="false" ht="15" hidden="false" customHeight="false" outlineLevel="0" collapsed="false">
      <c r="A271" s="8" t="s">
        <v>2986</v>
      </c>
      <c r="B271" s="10" t="str">
        <f aca="false">'Layout Mercado Libre'!C271</f>
        <v>Plidán Compuesto Pargeverina 10 mg 20 Comprimidos</v>
      </c>
      <c r="C271" s="2" t="s">
        <v>89</v>
      </c>
      <c r="D271" s="2" t="s">
        <v>11989</v>
      </c>
      <c r="E271" s="2" t="s">
        <v>11990</v>
      </c>
      <c r="F271" s="2" t="s">
        <v>12056</v>
      </c>
      <c r="G271" s="2"/>
      <c r="H271" s="2"/>
      <c r="I271" s="2" t="s">
        <v>12846</v>
      </c>
      <c r="J271" s="2"/>
      <c r="K271" s="2" t="n">
        <v>340</v>
      </c>
      <c r="L271" s="2"/>
      <c r="M271" s="2" t="s">
        <v>12847</v>
      </c>
      <c r="N271" s="2" t="n">
        <f aca="false">COUNTA('Layout Mercado Libre'!AH271:AM271)</f>
        <v>1</v>
      </c>
      <c r="O271" s="2" t="s">
        <v>11996</v>
      </c>
      <c r="P271" s="2" t="n">
        <v>0</v>
      </c>
      <c r="Q271" s="2" t="s">
        <v>12848</v>
      </c>
    </row>
    <row r="272" customFormat="false" ht="15" hidden="false" customHeight="false" outlineLevel="0" collapsed="false">
      <c r="A272" s="8" t="s">
        <v>2995</v>
      </c>
      <c r="B272" s="10" t="str">
        <f aca="false">'Layout Mercado Libre'!C272</f>
        <v>Caladryl Clear Loción Pramoxina Acetato de Zinc 180 ml</v>
      </c>
      <c r="C272" s="2" t="s">
        <v>89</v>
      </c>
      <c r="D272" s="2" t="s">
        <v>11989</v>
      </c>
      <c r="E272" s="2" t="s">
        <v>11990</v>
      </c>
      <c r="F272" s="2" t="s">
        <v>12038</v>
      </c>
      <c r="G272" s="2"/>
      <c r="H272" s="2"/>
      <c r="I272" s="2" t="s">
        <v>12849</v>
      </c>
      <c r="J272" s="2"/>
      <c r="K272" s="2" t="n">
        <v>16</v>
      </c>
      <c r="L272" s="2"/>
      <c r="M272" s="2" t="s">
        <v>12850</v>
      </c>
      <c r="N272" s="2" t="n">
        <f aca="false">COUNTA('Layout Mercado Libre'!AH272:AM272)</f>
        <v>1</v>
      </c>
      <c r="O272" s="2" t="s">
        <v>11996</v>
      </c>
      <c r="P272" s="2" t="n">
        <v>0</v>
      </c>
      <c r="Q272" s="2" t="s">
        <v>12836</v>
      </c>
    </row>
    <row r="273" customFormat="false" ht="15" hidden="false" customHeight="false" outlineLevel="0" collapsed="false">
      <c r="A273" s="8" t="s">
        <v>3006</v>
      </c>
      <c r="B273" s="10" t="str">
        <f aca="false">'Layout Mercado Libre'!C273</f>
        <v>Brillantina Palmolive Líquida con Aceite de Oliva 115 ml</v>
      </c>
      <c r="C273" s="2" t="s">
        <v>89</v>
      </c>
      <c r="D273" s="2" t="s">
        <v>11989</v>
      </c>
      <c r="E273" s="2" t="s">
        <v>11990</v>
      </c>
      <c r="F273" s="2" t="s">
        <v>11998</v>
      </c>
      <c r="G273" s="2"/>
      <c r="H273" s="2"/>
      <c r="I273" s="2" t="s">
        <v>12851</v>
      </c>
      <c r="J273" s="2"/>
      <c r="K273" s="2" t="n">
        <v>23</v>
      </c>
      <c r="L273" s="2"/>
      <c r="M273" s="2" t="s">
        <v>12852</v>
      </c>
      <c r="N273" s="2" t="n">
        <f aca="false">COUNTA('Layout Mercado Libre'!AH273:AM273)</f>
        <v>1</v>
      </c>
      <c r="O273" s="2" t="s">
        <v>11996</v>
      </c>
      <c r="P273" s="2" t="n">
        <v>0</v>
      </c>
      <c r="Q273" s="2" t="s">
        <v>12853</v>
      </c>
    </row>
    <row r="274" customFormat="false" ht="15" hidden="false" customHeight="false" outlineLevel="0" collapsed="false">
      <c r="A274" s="8" t="s">
        <v>3016</v>
      </c>
      <c r="B274" s="10" t="str">
        <f aca="false">'Layout Mercado Libre'!C274</f>
        <v>Eutirox Levotiroxina Sódica 25 mcg 50 Tabletas</v>
      </c>
      <c r="C274" s="2" t="s">
        <v>89</v>
      </c>
      <c r="D274" s="2" t="s">
        <v>11989</v>
      </c>
      <c r="E274" s="2" t="s">
        <v>11990</v>
      </c>
      <c r="F274" s="2" t="s">
        <v>11991</v>
      </c>
      <c r="G274" s="2" t="s">
        <v>12349</v>
      </c>
      <c r="H274" s="2" t="s">
        <v>12350</v>
      </c>
      <c r="I274" s="2" t="s">
        <v>12854</v>
      </c>
      <c r="J274" s="2"/>
      <c r="K274" s="2" t="n">
        <v>11</v>
      </c>
      <c r="L274" s="2"/>
      <c r="M274" s="2" t="s">
        <v>12855</v>
      </c>
      <c r="N274" s="2" t="n">
        <f aca="false">COUNTA('Layout Mercado Libre'!AH274:AM274)</f>
        <v>1</v>
      </c>
      <c r="O274" s="2" t="s">
        <v>11996</v>
      </c>
      <c r="P274" s="2" t="n">
        <v>0</v>
      </c>
      <c r="Q274" s="2" t="s">
        <v>12856</v>
      </c>
    </row>
    <row r="275" customFormat="false" ht="15" hidden="false" customHeight="false" outlineLevel="0" collapsed="false">
      <c r="A275" s="8" t="s">
        <v>3023</v>
      </c>
      <c r="B275" s="10" t="str">
        <f aca="false">'Layout Mercado Libre'!C275</f>
        <v>Pañales Adulto Diapro Predoblados Gel Unitalla 40 Pzas</v>
      </c>
      <c r="C275" s="2" t="s">
        <v>89</v>
      </c>
      <c r="D275" s="2" t="s">
        <v>11989</v>
      </c>
      <c r="E275" s="2" t="s">
        <v>11990</v>
      </c>
      <c r="F275" s="2" t="s">
        <v>11998</v>
      </c>
      <c r="G275" s="2"/>
      <c r="H275" s="2"/>
      <c r="I275" s="2" t="s">
        <v>12857</v>
      </c>
      <c r="J275" s="2"/>
      <c r="K275" s="2" t="n">
        <v>172</v>
      </c>
      <c r="L275" s="2"/>
      <c r="M275" s="2" t="s">
        <v>12858</v>
      </c>
      <c r="N275" s="2" t="n">
        <f aca="false">COUNTA('Layout Mercado Libre'!AH275:AM275)</f>
        <v>1</v>
      </c>
      <c r="O275" s="2" t="s">
        <v>11996</v>
      </c>
      <c r="P275" s="2" t="n">
        <v>0</v>
      </c>
      <c r="Q275" s="2" t="s">
        <v>12859</v>
      </c>
    </row>
    <row r="276" customFormat="false" ht="15" hidden="false" customHeight="false" outlineLevel="0" collapsed="false">
      <c r="A276" s="8" t="s">
        <v>3034</v>
      </c>
      <c r="B276" s="10" t="str">
        <f aca="false">'Layout Mercado Libre'!C276</f>
        <v>Dabex XR Metformina 500 mg 30 Tabletas Lib. Prolongada</v>
      </c>
      <c r="C276" s="2" t="s">
        <v>89</v>
      </c>
      <c r="D276" s="2" t="s">
        <v>11989</v>
      </c>
      <c r="E276" s="2" t="s">
        <v>11990</v>
      </c>
      <c r="F276" s="2" t="s">
        <v>11991</v>
      </c>
      <c r="G276" s="2" t="s">
        <v>12013</v>
      </c>
      <c r="H276" s="2" t="s">
        <v>12014</v>
      </c>
      <c r="I276" s="2" t="s">
        <v>12860</v>
      </c>
      <c r="J276" s="2"/>
      <c r="K276" s="2" t="n">
        <v>174</v>
      </c>
      <c r="L276" s="2"/>
      <c r="M276" s="2" t="s">
        <v>12861</v>
      </c>
      <c r="N276" s="2" t="n">
        <f aca="false">COUNTA('Layout Mercado Libre'!AH276:AM276)</f>
        <v>2</v>
      </c>
      <c r="O276" s="2" t="s">
        <v>11996</v>
      </c>
      <c r="P276" s="2" t="n">
        <v>1</v>
      </c>
      <c r="Q276" s="2" t="s">
        <v>12862</v>
      </c>
    </row>
    <row r="277" customFormat="false" ht="15" hidden="false" customHeight="false" outlineLevel="0" collapsed="false">
      <c r="A277" s="8" t="s">
        <v>3042</v>
      </c>
      <c r="B277" s="10" t="str">
        <f aca="false">'Layout Mercado Libre'!C277</f>
        <v>Loxcell NF Albendazol Quinfamida 400/300 mg 1 Tableta</v>
      </c>
      <c r="C277" s="2" t="s">
        <v>89</v>
      </c>
      <c r="D277" s="2" t="s">
        <v>11989</v>
      </c>
      <c r="E277" s="2" t="s">
        <v>11990</v>
      </c>
      <c r="F277" s="2" t="s">
        <v>12038</v>
      </c>
      <c r="G277" s="2"/>
      <c r="H277" s="2"/>
      <c r="I277" s="2" t="s">
        <v>12863</v>
      </c>
      <c r="J277" s="2"/>
      <c r="K277" s="2" t="n">
        <v>693</v>
      </c>
      <c r="L277" s="2"/>
      <c r="M277" s="2" t="s">
        <v>12864</v>
      </c>
      <c r="N277" s="2" t="n">
        <f aca="false">COUNTA('Layout Mercado Libre'!AH277:AM277)</f>
        <v>2</v>
      </c>
      <c r="O277" s="2" t="s">
        <v>11996</v>
      </c>
      <c r="P277" s="2" t="n">
        <v>0</v>
      </c>
      <c r="Q277" s="2" t="s">
        <v>12865</v>
      </c>
    </row>
    <row r="278" customFormat="false" ht="15" hidden="false" customHeight="false" outlineLevel="0" collapsed="false">
      <c r="A278" s="8" t="s">
        <v>3057</v>
      </c>
      <c r="B278" s="10" t="str">
        <f aca="false">'Layout Mercado Libre'!C278</f>
        <v>Gestágeno Progesterona 200 mg 15 Cápsulas</v>
      </c>
      <c r="C278" s="2" t="s">
        <v>89</v>
      </c>
      <c r="D278" s="2" t="s">
        <v>11989</v>
      </c>
      <c r="E278" s="2" t="s">
        <v>11990</v>
      </c>
      <c r="F278" s="2" t="s">
        <v>11991</v>
      </c>
      <c r="G278" s="2" t="s">
        <v>12349</v>
      </c>
      <c r="H278" s="2" t="s">
        <v>12350</v>
      </c>
      <c r="I278" s="2" t="s">
        <v>12866</v>
      </c>
      <c r="J278" s="2"/>
      <c r="K278" s="2" t="n">
        <v>154</v>
      </c>
      <c r="L278" s="2" t="s">
        <v>12867</v>
      </c>
      <c r="M278" s="2" t="s">
        <v>12868</v>
      </c>
      <c r="N278" s="2" t="n">
        <f aca="false">COUNTA('Layout Mercado Libre'!AH278:AM278)</f>
        <v>3</v>
      </c>
      <c r="O278" s="2" t="s">
        <v>12024</v>
      </c>
      <c r="P278" s="2" t="n">
        <v>0</v>
      </c>
      <c r="Q278" s="2" t="s">
        <v>12869</v>
      </c>
    </row>
    <row r="279" customFormat="false" ht="15" hidden="false" customHeight="false" outlineLevel="0" collapsed="false">
      <c r="A279" s="8" t="s">
        <v>3068</v>
      </c>
      <c r="B279" s="10" t="str">
        <f aca="false">'Layout Mercado Libre'!C279</f>
        <v>Aceite para Bebé Mennen Baby Magic Hipoalergénico 200 ml</v>
      </c>
      <c r="C279" s="2" t="s">
        <v>89</v>
      </c>
      <c r="D279" s="2" t="s">
        <v>11989</v>
      </c>
      <c r="E279" s="2" t="s">
        <v>11990</v>
      </c>
      <c r="F279" s="2" t="s">
        <v>11998</v>
      </c>
      <c r="G279" s="2"/>
      <c r="H279" s="2"/>
      <c r="I279" s="2" t="s">
        <v>12870</v>
      </c>
      <c r="J279" s="2"/>
      <c r="K279" s="2" t="n">
        <v>1005</v>
      </c>
      <c r="L279" s="2"/>
      <c r="M279" s="2" t="s">
        <v>12871</v>
      </c>
      <c r="N279" s="2" t="n">
        <f aca="false">COUNTA('Layout Mercado Libre'!AH279:AM279)</f>
        <v>2</v>
      </c>
      <c r="O279" s="2" t="s">
        <v>11996</v>
      </c>
      <c r="P279" s="2" t="n">
        <v>0</v>
      </c>
      <c r="Q279" s="2" t="s">
        <v>12872</v>
      </c>
    </row>
    <row r="280" customFormat="false" ht="15" hidden="false" customHeight="false" outlineLevel="0" collapsed="false">
      <c r="A280" s="8" t="s">
        <v>3080</v>
      </c>
      <c r="B280" s="10" t="str">
        <f aca="false">'Layout Mercado Libre'!C280</f>
        <v>Fijador en Spray Caprice Especialidades Granada 316 ml</v>
      </c>
      <c r="C280" s="2" t="s">
        <v>89</v>
      </c>
      <c r="D280" s="2" t="s">
        <v>11989</v>
      </c>
      <c r="E280" s="2" t="s">
        <v>11990</v>
      </c>
      <c r="F280" s="2" t="s">
        <v>11998</v>
      </c>
      <c r="G280" s="2"/>
      <c r="H280" s="2"/>
      <c r="I280" s="2" t="s">
        <v>12873</v>
      </c>
      <c r="J280" s="2"/>
      <c r="K280" s="2" t="n">
        <v>550</v>
      </c>
      <c r="L280" s="2"/>
      <c r="M280" s="2" t="s">
        <v>12874</v>
      </c>
      <c r="N280" s="2" t="n">
        <f aca="false">COUNTA('Layout Mercado Libre'!AH280:AM280)</f>
        <v>2</v>
      </c>
      <c r="O280" s="2" t="s">
        <v>11996</v>
      </c>
      <c r="P280" s="2" t="n">
        <v>0</v>
      </c>
      <c r="Q280" s="2" t="s">
        <v>12875</v>
      </c>
    </row>
    <row r="281" customFormat="false" ht="15" hidden="false" customHeight="false" outlineLevel="0" collapsed="false">
      <c r="A281" s="8" t="s">
        <v>3092</v>
      </c>
      <c r="B281" s="10" t="str">
        <f aca="false">'Layout Mercado Libre'!C281</f>
        <v>Indaflex Indometacina Crema 2.5% Tubo 40 g</v>
      </c>
      <c r="C281" s="2" t="s">
        <v>89</v>
      </c>
      <c r="D281" s="2" t="s">
        <v>11989</v>
      </c>
      <c r="E281" s="2" t="s">
        <v>11990</v>
      </c>
      <c r="F281" s="2" t="s">
        <v>11991</v>
      </c>
      <c r="G281" s="2" t="s">
        <v>12063</v>
      </c>
      <c r="H281" s="2" t="s">
        <v>12064</v>
      </c>
      <c r="I281" s="2" t="s">
        <v>12876</v>
      </c>
      <c r="J281" s="2"/>
      <c r="K281" s="2" t="n">
        <v>26</v>
      </c>
      <c r="L281" s="2"/>
      <c r="M281" s="2" t="s">
        <v>12877</v>
      </c>
      <c r="N281" s="2" t="n">
        <f aca="false">COUNTA('Layout Mercado Libre'!AH281:AM281)</f>
        <v>1</v>
      </c>
      <c r="O281" s="2" t="s">
        <v>11996</v>
      </c>
      <c r="P281" s="2" t="n">
        <v>0</v>
      </c>
      <c r="Q281" s="2" t="s">
        <v>12878</v>
      </c>
    </row>
    <row r="282" customFormat="false" ht="15" hidden="false" customHeight="false" outlineLevel="0" collapsed="false">
      <c r="A282" s="8" t="s">
        <v>3102</v>
      </c>
      <c r="B282" s="10" t="str">
        <f aca="false">'Layout Mercado Libre'!C282</f>
        <v>Flonorm Rifaximina 550 mg 14 Tabletas</v>
      </c>
      <c r="C282" s="2" t="s">
        <v>89</v>
      </c>
      <c r="D282" s="2" t="s">
        <v>11989</v>
      </c>
      <c r="E282" s="2" t="s">
        <v>11990</v>
      </c>
      <c r="F282" s="2" t="s">
        <v>11991</v>
      </c>
      <c r="G282" s="2" t="s">
        <v>12093</v>
      </c>
      <c r="H282" s="2" t="s">
        <v>12094</v>
      </c>
      <c r="I282" s="2" t="s">
        <v>12879</v>
      </c>
      <c r="J282" s="2"/>
      <c r="K282" s="2" t="n">
        <v>106</v>
      </c>
      <c r="L282" s="2"/>
      <c r="M282" s="2" t="s">
        <v>12880</v>
      </c>
      <c r="N282" s="2" t="n">
        <f aca="false">COUNTA('Layout Mercado Libre'!AH282:AM282)</f>
        <v>1</v>
      </c>
      <c r="O282" s="2" t="s">
        <v>11996</v>
      </c>
      <c r="P282" s="2" t="n">
        <v>0</v>
      </c>
      <c r="Q282" s="2" t="s">
        <v>12881</v>
      </c>
    </row>
    <row r="283" customFormat="false" ht="15" hidden="false" customHeight="false" outlineLevel="0" collapsed="false">
      <c r="A283" s="8" t="s">
        <v>3109</v>
      </c>
      <c r="B283" s="10" t="str">
        <f aca="false">'Layout Mercado Libre'!C283</f>
        <v>Fijador en Spray Caprice Especialidades Biotina 316 ml</v>
      </c>
      <c r="C283" s="2" t="s">
        <v>89</v>
      </c>
      <c r="D283" s="2" t="s">
        <v>11989</v>
      </c>
      <c r="E283" s="2" t="s">
        <v>11990</v>
      </c>
      <c r="F283" s="2" t="s">
        <v>11998</v>
      </c>
      <c r="G283" s="2"/>
      <c r="H283" s="2"/>
      <c r="I283" s="2" t="s">
        <v>12882</v>
      </c>
      <c r="J283" s="2"/>
      <c r="K283" s="2" t="n">
        <v>629</v>
      </c>
      <c r="L283" s="2"/>
      <c r="M283" s="2" t="s">
        <v>12883</v>
      </c>
      <c r="N283" s="2" t="n">
        <f aca="false">COUNTA('Layout Mercado Libre'!AH283:AM283)</f>
        <v>1</v>
      </c>
      <c r="O283" s="2" t="s">
        <v>11996</v>
      </c>
      <c r="P283" s="2" t="n">
        <v>0</v>
      </c>
      <c r="Q283" s="2" t="s">
        <v>12884</v>
      </c>
    </row>
    <row r="284" customFormat="false" ht="15" hidden="false" customHeight="false" outlineLevel="0" collapsed="false">
      <c r="A284" s="8" t="s">
        <v>3116</v>
      </c>
      <c r="B284" s="10" t="str">
        <f aca="false">'Layout Mercado Libre'!C284</f>
        <v>Inhibitron Twit Omeprazol Bicarbonato 20 mg/1100 mg 30 Cáps</v>
      </c>
      <c r="C284" s="2" t="s">
        <v>89</v>
      </c>
      <c r="D284" s="2" t="s">
        <v>11989</v>
      </c>
      <c r="E284" s="2" t="s">
        <v>11990</v>
      </c>
      <c r="F284" s="2" t="s">
        <v>12038</v>
      </c>
      <c r="G284" s="2"/>
      <c r="H284" s="2"/>
      <c r="I284" s="2" t="s">
        <v>12885</v>
      </c>
      <c r="J284" s="2"/>
      <c r="K284" s="2" t="n">
        <v>11</v>
      </c>
      <c r="L284" s="2"/>
      <c r="M284" s="2" t="s">
        <v>12886</v>
      </c>
      <c r="N284" s="2" t="n">
        <f aca="false">COUNTA('Layout Mercado Libre'!AH284:AM284)</f>
        <v>3</v>
      </c>
      <c r="O284" s="2" t="s">
        <v>11996</v>
      </c>
      <c r="P284" s="2" t="n">
        <v>0</v>
      </c>
      <c r="Q284" s="2" t="s">
        <v>12887</v>
      </c>
    </row>
    <row r="285" customFormat="false" ht="15" hidden="false" customHeight="false" outlineLevel="0" collapsed="false">
      <c r="A285" s="8" t="s">
        <v>3129</v>
      </c>
      <c r="B285" s="10" t="str">
        <f aca="false">'Layout Mercado Libre'!C285</f>
        <v>Pañales para Adulto Diapro Pants Grande 10 Piezas</v>
      </c>
      <c r="C285" s="2" t="s">
        <v>89</v>
      </c>
      <c r="D285" s="2" t="s">
        <v>11989</v>
      </c>
      <c r="E285" s="2" t="s">
        <v>11990</v>
      </c>
      <c r="F285" s="2" t="s">
        <v>11998</v>
      </c>
      <c r="G285" s="2"/>
      <c r="H285" s="2"/>
      <c r="I285" s="2" t="s">
        <v>12888</v>
      </c>
      <c r="J285" s="2"/>
      <c r="K285" s="2" t="n">
        <v>353</v>
      </c>
      <c r="L285" s="2"/>
      <c r="M285" s="2" t="s">
        <v>12889</v>
      </c>
      <c r="N285" s="2" t="n">
        <f aca="false">COUNTA('Layout Mercado Libre'!AH285:AM285)</f>
        <v>1</v>
      </c>
      <c r="O285" s="2" t="s">
        <v>11996</v>
      </c>
      <c r="P285" s="2" t="n">
        <v>0</v>
      </c>
      <c r="Q285" s="2" t="s">
        <v>12890</v>
      </c>
    </row>
    <row r="286" customFormat="false" ht="15" hidden="false" customHeight="false" outlineLevel="0" collapsed="false">
      <c r="A286" s="8" t="s">
        <v>3136</v>
      </c>
      <c r="B286" s="10" t="str">
        <f aca="false">'Layout Mercado Libre'!C286</f>
        <v>Nikzon Ruscus Aculeatus 40 Tabletas Masticables</v>
      </c>
      <c r="C286" s="2" t="s">
        <v>89</v>
      </c>
      <c r="D286" s="2" t="s">
        <v>11989</v>
      </c>
      <c r="E286" s="2" t="s">
        <v>11990</v>
      </c>
      <c r="F286" s="2" t="s">
        <v>12038</v>
      </c>
      <c r="G286" s="2"/>
      <c r="H286" s="2"/>
      <c r="I286" s="2" t="s">
        <v>12891</v>
      </c>
      <c r="J286" s="2"/>
      <c r="K286" s="2" t="n">
        <v>221</v>
      </c>
      <c r="L286" s="2"/>
      <c r="M286" s="2" t="s">
        <v>12892</v>
      </c>
      <c r="N286" s="2" t="n">
        <f aca="false">COUNTA('Layout Mercado Libre'!AH286:AM286)</f>
        <v>1</v>
      </c>
      <c r="O286" s="2" t="s">
        <v>11996</v>
      </c>
      <c r="P286" s="2" t="n">
        <v>0</v>
      </c>
      <c r="Q286" s="2" t="s">
        <v>12893</v>
      </c>
    </row>
    <row r="287" customFormat="false" ht="15" hidden="false" customHeight="false" outlineLevel="0" collapsed="false">
      <c r="A287" s="8" t="s">
        <v>3147</v>
      </c>
      <c r="B287" s="10" t="str">
        <f aca="false">'Layout Mercado Libre'!C287</f>
        <v>Piasclédine 300 Insaponificables Aguacate Soya 30 Cápsulas</v>
      </c>
      <c r="C287" s="2" t="s">
        <v>89</v>
      </c>
      <c r="D287" s="2" t="s">
        <v>11989</v>
      </c>
      <c r="E287" s="2" t="s">
        <v>11990</v>
      </c>
      <c r="F287" s="2" t="s">
        <v>11991</v>
      </c>
      <c r="G287" s="2" t="s">
        <v>12063</v>
      </c>
      <c r="H287" s="2" t="s">
        <v>12064</v>
      </c>
      <c r="I287" s="2" t="s">
        <v>12894</v>
      </c>
      <c r="J287" s="2"/>
      <c r="K287" s="2" t="n">
        <v>1</v>
      </c>
      <c r="L287" s="2" t="s">
        <v>12895</v>
      </c>
      <c r="M287" s="2" t="s">
        <v>12896</v>
      </c>
      <c r="N287" s="2" t="n">
        <f aca="false">COUNTA('Layout Mercado Libre'!AH287:AM287)</f>
        <v>1</v>
      </c>
      <c r="O287" s="2" t="s">
        <v>11996</v>
      </c>
      <c r="P287" s="2" t="n">
        <v>0</v>
      </c>
      <c r="Q287" s="2" t="s">
        <v>12897</v>
      </c>
    </row>
    <row r="288" customFormat="false" ht="15" hidden="false" customHeight="false" outlineLevel="0" collapsed="false">
      <c r="A288" s="8" t="s">
        <v>3158</v>
      </c>
      <c r="B288" s="10" t="str">
        <f aca="false">'Layout Mercado Libre'!C288</f>
        <v>Hidrasec Racecadotrilo 30 mg Granulado 18 Sobres</v>
      </c>
      <c r="C288" s="2" t="s">
        <v>89</v>
      </c>
      <c r="D288" s="2" t="s">
        <v>11989</v>
      </c>
      <c r="E288" s="2" t="s">
        <v>11990</v>
      </c>
      <c r="F288" s="2" t="s">
        <v>11991</v>
      </c>
      <c r="G288" s="2" t="s">
        <v>12013</v>
      </c>
      <c r="H288" s="2" t="s">
        <v>12014</v>
      </c>
      <c r="I288" s="2" t="s">
        <v>12898</v>
      </c>
      <c r="J288" s="2"/>
      <c r="K288" s="2" t="n">
        <v>59</v>
      </c>
      <c r="L288" s="2"/>
      <c r="M288" s="2" t="s">
        <v>12899</v>
      </c>
      <c r="N288" s="2" t="n">
        <f aca="false">COUNTA('Layout Mercado Libre'!AH288:AM288)</f>
        <v>3</v>
      </c>
      <c r="O288" s="2" t="s">
        <v>11996</v>
      </c>
      <c r="P288" s="2" t="n">
        <v>0</v>
      </c>
      <c r="Q288" s="2" t="s">
        <v>12900</v>
      </c>
    </row>
    <row r="289" customFormat="false" ht="15" hidden="false" customHeight="false" outlineLevel="0" collapsed="false">
      <c r="A289" s="8" t="s">
        <v>3169</v>
      </c>
      <c r="B289" s="10" t="str">
        <f aca="false">'Layout Mercado Libre'!C289</f>
        <v>Supositorios Senosiain Adulto Glicerina 2632 mg 10 Piezas</v>
      </c>
      <c r="C289" s="2" t="s">
        <v>89</v>
      </c>
      <c r="D289" s="2" t="s">
        <v>11989</v>
      </c>
      <c r="E289" s="2" t="s">
        <v>11990</v>
      </c>
      <c r="F289" s="2" t="s">
        <v>12038</v>
      </c>
      <c r="G289" s="2"/>
      <c r="H289" s="2"/>
      <c r="I289" s="2" t="s">
        <v>12901</v>
      </c>
      <c r="J289" s="2"/>
      <c r="K289" s="2" t="n">
        <v>1581</v>
      </c>
      <c r="L289" s="2"/>
      <c r="M289" s="2" t="s">
        <v>12902</v>
      </c>
      <c r="N289" s="2" t="n">
        <f aca="false">COUNTA('Layout Mercado Libre'!AH289:AM289)</f>
        <v>3</v>
      </c>
      <c r="O289" s="2" t="s">
        <v>11996</v>
      </c>
      <c r="P289" s="2" t="n">
        <v>0</v>
      </c>
      <c r="Q289" s="2" t="s">
        <v>12903</v>
      </c>
    </row>
    <row r="290" customFormat="false" ht="15" hidden="false" customHeight="false" outlineLevel="0" collapsed="false">
      <c r="A290" s="8" t="s">
        <v>3182</v>
      </c>
      <c r="B290" s="10" t="str">
        <f aca="false">'Layout Mercado Libre'!C290</f>
        <v>Festomar Doxilamina Piridoxina 10/10 mg 30 Cápsulas</v>
      </c>
      <c r="C290" s="2" t="s">
        <v>89</v>
      </c>
      <c r="D290" s="2" t="s">
        <v>11989</v>
      </c>
      <c r="E290" s="2" t="s">
        <v>11990</v>
      </c>
      <c r="F290" s="2" t="s">
        <v>11991</v>
      </c>
      <c r="G290" s="2" t="s">
        <v>12013</v>
      </c>
      <c r="H290" s="2" t="s">
        <v>12014</v>
      </c>
      <c r="I290" s="2" t="s">
        <v>12904</v>
      </c>
      <c r="J290" s="2"/>
      <c r="K290" s="2" t="n">
        <v>117</v>
      </c>
      <c r="L290" s="2"/>
      <c r="M290" s="2" t="s">
        <v>12905</v>
      </c>
      <c r="N290" s="2" t="n">
        <f aca="false">COUNTA('Layout Mercado Libre'!AH290:AM290)</f>
        <v>3</v>
      </c>
      <c r="O290" s="2" t="s">
        <v>11996</v>
      </c>
      <c r="P290" s="2" t="n">
        <v>0</v>
      </c>
      <c r="Q290" s="2" t="s">
        <v>12906</v>
      </c>
    </row>
    <row r="291" customFormat="false" ht="15" hidden="false" customHeight="false" outlineLevel="0" collapsed="false">
      <c r="A291" s="8" t="s">
        <v>3195</v>
      </c>
      <c r="B291" s="10" t="str">
        <f aca="false">'Layout Mercado Libre'!C291</f>
        <v>Elevit Pronatal Multivitamínico 30 Comprimidos</v>
      </c>
      <c r="C291" s="2" t="s">
        <v>89</v>
      </c>
      <c r="D291" s="2" t="s">
        <v>11989</v>
      </c>
      <c r="E291" s="2" t="s">
        <v>11990</v>
      </c>
      <c r="F291" s="2" t="s">
        <v>12038</v>
      </c>
      <c r="G291" s="2"/>
      <c r="H291" s="2"/>
      <c r="I291" s="2" t="s">
        <v>12907</v>
      </c>
      <c r="J291" s="2"/>
      <c r="K291" s="2" t="n">
        <v>67</v>
      </c>
      <c r="L291" s="2"/>
      <c r="M291" s="2" t="s">
        <v>12908</v>
      </c>
      <c r="N291" s="2" t="n">
        <f aca="false">COUNTA('Layout Mercado Libre'!AH291:AM291)</f>
        <v>3</v>
      </c>
      <c r="O291" s="2" t="s">
        <v>11996</v>
      </c>
      <c r="P291" s="2" t="n">
        <v>0</v>
      </c>
      <c r="Q291" s="2" t="s">
        <v>12909</v>
      </c>
    </row>
    <row r="292" customFormat="false" ht="15" hidden="false" customHeight="false" outlineLevel="0" collapsed="false">
      <c r="A292" s="8" t="s">
        <v>3208</v>
      </c>
      <c r="B292" s="10" t="str">
        <f aca="false">'Layout Mercado Libre'!C292</f>
        <v>Enjuague Bucal Colgate PerioGard Sin Alcohol 250 ml</v>
      </c>
      <c r="C292" s="2" t="s">
        <v>89</v>
      </c>
      <c r="D292" s="2" t="s">
        <v>11989</v>
      </c>
      <c r="E292" s="2" t="s">
        <v>11990</v>
      </c>
      <c r="F292" s="2" t="s">
        <v>11998</v>
      </c>
      <c r="G292" s="2"/>
      <c r="H292" s="2"/>
      <c r="I292" s="2" t="s">
        <v>12910</v>
      </c>
      <c r="J292" s="2"/>
      <c r="K292" s="2" t="n">
        <v>103</v>
      </c>
      <c r="L292" s="2"/>
      <c r="M292" s="2" t="s">
        <v>12911</v>
      </c>
      <c r="N292" s="2" t="n">
        <f aca="false">COUNTA('Layout Mercado Libre'!AH292:AM292)</f>
        <v>1</v>
      </c>
      <c r="O292" s="2" t="s">
        <v>11996</v>
      </c>
      <c r="P292" s="2" t="n">
        <v>0</v>
      </c>
      <c r="Q292" s="2" t="s">
        <v>12912</v>
      </c>
    </row>
    <row r="293" customFormat="false" ht="15" hidden="false" customHeight="false" outlineLevel="0" collapsed="false">
      <c r="A293" s="8" t="s">
        <v>3219</v>
      </c>
      <c r="B293" s="10" t="str">
        <f aca="false">'Layout Mercado Libre'!C293</f>
        <v>Flanax Naproxeno Sódico 550 mg 6 Tabletas</v>
      </c>
      <c r="C293" s="2" t="s">
        <v>89</v>
      </c>
      <c r="D293" s="2" t="s">
        <v>11989</v>
      </c>
      <c r="E293" s="2" t="s">
        <v>11990</v>
      </c>
      <c r="F293" s="2" t="s">
        <v>12038</v>
      </c>
      <c r="G293" s="2"/>
      <c r="H293" s="2"/>
      <c r="I293" s="2" t="s">
        <v>12913</v>
      </c>
      <c r="J293" s="2"/>
      <c r="K293" s="2" t="n">
        <v>716</v>
      </c>
      <c r="L293" s="2"/>
      <c r="M293" s="2" t="s">
        <v>12914</v>
      </c>
      <c r="N293" s="2" t="n">
        <f aca="false">COUNTA('Layout Mercado Libre'!AH293:AM293)</f>
        <v>2</v>
      </c>
      <c r="O293" s="2" t="s">
        <v>11996</v>
      </c>
      <c r="P293" s="2" t="n">
        <v>0</v>
      </c>
      <c r="Q293" s="2" t="s">
        <v>12915</v>
      </c>
    </row>
    <row r="294" customFormat="false" ht="15" hidden="false" customHeight="false" outlineLevel="0" collapsed="false">
      <c r="A294" s="8" t="s">
        <v>3227</v>
      </c>
      <c r="B294" s="10" t="str">
        <f aca="false">'Layout Mercado Libre'!C294</f>
        <v>Robax Gold Metocarbamol Ibuprofeno 500/200 mg 24 Tabletas</v>
      </c>
      <c r="C294" s="2" t="s">
        <v>89</v>
      </c>
      <c r="D294" s="2" t="s">
        <v>11989</v>
      </c>
      <c r="E294" s="2" t="s">
        <v>11990</v>
      </c>
      <c r="F294" s="2" t="s">
        <v>12038</v>
      </c>
      <c r="G294" s="2"/>
      <c r="H294" s="2"/>
      <c r="I294" s="2" t="s">
        <v>12916</v>
      </c>
      <c r="J294" s="2"/>
      <c r="K294" s="2" t="n">
        <v>228</v>
      </c>
      <c r="L294" s="2"/>
      <c r="M294" s="2" t="s">
        <v>12917</v>
      </c>
      <c r="N294" s="2" t="n">
        <f aca="false">COUNTA('Layout Mercado Libre'!AH294:AM294)</f>
        <v>3</v>
      </c>
      <c r="O294" s="2" t="s">
        <v>11996</v>
      </c>
      <c r="P294" s="2" t="n">
        <v>0</v>
      </c>
      <c r="Q294" s="2" t="s">
        <v>12918</v>
      </c>
    </row>
    <row r="295" customFormat="false" ht="15" hidden="false" customHeight="false" outlineLevel="0" collapsed="false">
      <c r="A295" s="8" t="s">
        <v>3241</v>
      </c>
      <c r="B295" s="10" t="str">
        <f aca="false">'Layout Mercado Libre'!C295</f>
        <v>Bio Electro Analgésico 250/250/65 mg 24 Tabletas</v>
      </c>
      <c r="C295" s="2" t="s">
        <v>89</v>
      </c>
      <c r="D295" s="2" t="s">
        <v>11989</v>
      </c>
      <c r="E295" s="2" t="s">
        <v>11990</v>
      </c>
      <c r="F295" s="2" t="s">
        <v>12038</v>
      </c>
      <c r="G295" s="2"/>
      <c r="H295" s="2"/>
      <c r="I295" s="2" t="s">
        <v>12919</v>
      </c>
      <c r="J295" s="2"/>
      <c r="K295" s="2" t="n">
        <v>343</v>
      </c>
      <c r="L295" s="2"/>
      <c r="M295" s="2" t="s">
        <v>12920</v>
      </c>
      <c r="N295" s="2" t="n">
        <f aca="false">COUNTA('Layout Mercado Libre'!AH295:AM295)</f>
        <v>2</v>
      </c>
      <c r="O295" s="2" t="s">
        <v>11996</v>
      </c>
      <c r="P295" s="2" t="n">
        <v>1</v>
      </c>
      <c r="Q295" s="2" t="s">
        <v>12921</v>
      </c>
    </row>
    <row r="296" customFormat="false" ht="15" hidden="false" customHeight="false" outlineLevel="0" collapsed="false">
      <c r="A296" s="8" t="s">
        <v>3251</v>
      </c>
      <c r="B296" s="10" t="str">
        <f aca="false">'Layout Mercado Libre'!C296</f>
        <v>Pranosine Metisoprinol 250 mg/5 ml Jarabe 60 ml</v>
      </c>
      <c r="C296" s="2" t="s">
        <v>89</v>
      </c>
      <c r="D296" s="2" t="s">
        <v>11989</v>
      </c>
      <c r="E296" s="2" t="s">
        <v>11990</v>
      </c>
      <c r="F296" s="2" t="s">
        <v>11991</v>
      </c>
      <c r="G296" s="2" t="s">
        <v>12093</v>
      </c>
      <c r="H296" s="2" t="s">
        <v>12094</v>
      </c>
      <c r="I296" s="2" t="s">
        <v>12922</v>
      </c>
      <c r="J296" s="2"/>
      <c r="K296" s="2" t="n">
        <v>4</v>
      </c>
      <c r="L296" s="2"/>
      <c r="M296" s="2" t="s">
        <v>12923</v>
      </c>
      <c r="N296" s="2" t="n">
        <f aca="false">COUNTA('Layout Mercado Libre'!AH296:AM296)</f>
        <v>2</v>
      </c>
      <c r="O296" s="2" t="s">
        <v>11996</v>
      </c>
      <c r="P296" s="2" t="n">
        <v>0</v>
      </c>
      <c r="Q296" s="2" t="s">
        <v>12924</v>
      </c>
    </row>
    <row r="297" customFormat="false" ht="15" hidden="false" customHeight="false" outlineLevel="0" collapsed="false">
      <c r="A297" s="8" t="s">
        <v>3262</v>
      </c>
      <c r="B297" s="10" t="str">
        <f aca="false">'Layout Mercado Libre'!C297</f>
        <v>Pentrexyl Ampicilina 500 mg 28 Cápsulas</v>
      </c>
      <c r="C297" s="2" t="s">
        <v>89</v>
      </c>
      <c r="D297" s="2" t="s">
        <v>11989</v>
      </c>
      <c r="E297" s="2" t="s">
        <v>11990</v>
      </c>
      <c r="F297" s="2" t="s">
        <v>11991</v>
      </c>
      <c r="G297" s="2" t="s">
        <v>12093</v>
      </c>
      <c r="H297" s="2" t="s">
        <v>12094</v>
      </c>
      <c r="I297" s="2" t="s">
        <v>12925</v>
      </c>
      <c r="J297" s="2"/>
      <c r="K297" s="2" t="n">
        <v>111</v>
      </c>
      <c r="L297" s="2"/>
      <c r="M297" s="2" t="s">
        <v>12926</v>
      </c>
      <c r="N297" s="2" t="n">
        <f aca="false">COUNTA('Layout Mercado Libre'!AH297:AM297)</f>
        <v>1</v>
      </c>
      <c r="O297" s="2" t="s">
        <v>11996</v>
      </c>
      <c r="P297" s="2" t="n">
        <v>0</v>
      </c>
      <c r="Q297" s="2" t="s">
        <v>12927</v>
      </c>
    </row>
    <row r="298" customFormat="false" ht="15" hidden="false" customHeight="false" outlineLevel="0" collapsed="false">
      <c r="A298" s="8" t="s">
        <v>3271</v>
      </c>
      <c r="B298" s="10" t="str">
        <f aca="false">'Layout Mercado Libre'!C298</f>
        <v>Pañales para Adulto Tena Pants Maxi Protect Grande 13 Piezas</v>
      </c>
      <c r="C298" s="2" t="s">
        <v>89</v>
      </c>
      <c r="D298" s="2" t="s">
        <v>11989</v>
      </c>
      <c r="E298" s="2" t="s">
        <v>11990</v>
      </c>
      <c r="F298" s="2" t="s">
        <v>11998</v>
      </c>
      <c r="G298" s="2"/>
      <c r="H298" s="2"/>
      <c r="I298" s="2" t="s">
        <v>12928</v>
      </c>
      <c r="J298" s="2"/>
      <c r="K298" s="2" t="n">
        <v>111</v>
      </c>
      <c r="L298" s="2" t="s">
        <v>12929</v>
      </c>
      <c r="M298" s="2" t="s">
        <v>12930</v>
      </c>
      <c r="N298" s="2" t="n">
        <f aca="false">COUNTA('Layout Mercado Libre'!AH298:AM298)</f>
        <v>2</v>
      </c>
      <c r="O298" s="2" t="s">
        <v>12024</v>
      </c>
      <c r="P298" s="2" t="n">
        <v>0</v>
      </c>
      <c r="Q298" s="2" t="s">
        <v>12931</v>
      </c>
    </row>
    <row r="299" customFormat="false" ht="15" hidden="false" customHeight="false" outlineLevel="0" collapsed="false">
      <c r="A299" s="8" t="s">
        <v>3282</v>
      </c>
      <c r="B299" s="10" t="str">
        <f aca="false">'Layout Mercado Libre'!C299</f>
        <v>Cafiaspirina Forte 650 mg/65 mg 24 Tabletas</v>
      </c>
      <c r="C299" s="2" t="s">
        <v>89</v>
      </c>
      <c r="D299" s="2" t="s">
        <v>11989</v>
      </c>
      <c r="E299" s="2" t="s">
        <v>11990</v>
      </c>
      <c r="F299" s="2" t="s">
        <v>12038</v>
      </c>
      <c r="G299" s="2"/>
      <c r="H299" s="2"/>
      <c r="I299" s="2" t="s">
        <v>12932</v>
      </c>
      <c r="J299" s="2"/>
      <c r="K299" s="2" t="n">
        <v>396</v>
      </c>
      <c r="L299" s="2"/>
      <c r="M299" s="2" t="s">
        <v>12933</v>
      </c>
      <c r="N299" s="2" t="n">
        <f aca="false">COUNTA('Layout Mercado Libre'!AH299:AM299)</f>
        <v>2</v>
      </c>
      <c r="O299" s="2" t="s">
        <v>11996</v>
      </c>
      <c r="P299" s="2" t="n">
        <v>0</v>
      </c>
      <c r="Q299" s="2" t="s">
        <v>12934</v>
      </c>
    </row>
    <row r="300" customFormat="false" ht="15" hidden="false" customHeight="false" outlineLevel="0" collapsed="false">
      <c r="A300" s="8" t="s">
        <v>3292</v>
      </c>
      <c r="B300" s="10" t="str">
        <f aca="false">'Layout Mercado Libre'!C300</f>
        <v>Aceite para Bebé Mennen Baby Magic Hipoalergénico 100 ml</v>
      </c>
      <c r="C300" s="2" t="s">
        <v>89</v>
      </c>
      <c r="D300" s="2" t="s">
        <v>11989</v>
      </c>
      <c r="E300" s="2" t="s">
        <v>11990</v>
      </c>
      <c r="F300" s="2" t="s">
        <v>11998</v>
      </c>
      <c r="G300" s="2"/>
      <c r="H300" s="2"/>
      <c r="I300" s="2" t="s">
        <v>12935</v>
      </c>
      <c r="J300" s="2"/>
      <c r="K300" s="2" t="n">
        <v>40</v>
      </c>
      <c r="L300" s="2"/>
      <c r="M300" s="2" t="s">
        <v>12936</v>
      </c>
      <c r="N300" s="2" t="n">
        <f aca="false">COUNTA('Layout Mercado Libre'!AH300:AM300)</f>
        <v>2</v>
      </c>
      <c r="O300" s="2" t="s">
        <v>11996</v>
      </c>
      <c r="P300" s="2" t="n">
        <v>0</v>
      </c>
      <c r="Q300" s="2" t="s">
        <v>12937</v>
      </c>
    </row>
    <row r="301" customFormat="false" ht="15" hidden="false" customHeight="false" outlineLevel="0" collapsed="false">
      <c r="A301" s="8" t="s">
        <v>3301</v>
      </c>
      <c r="B301" s="10" t="str">
        <f aca="false">'Layout Mercado Libre'!C301</f>
        <v>Aceite para Bebé Mennen Baby Magic Hipoalergénico 50 ml</v>
      </c>
      <c r="C301" s="2" t="s">
        <v>89</v>
      </c>
      <c r="D301" s="2" t="s">
        <v>11989</v>
      </c>
      <c r="E301" s="2" t="s">
        <v>11990</v>
      </c>
      <c r="F301" s="2" t="s">
        <v>11998</v>
      </c>
      <c r="G301" s="2"/>
      <c r="H301" s="2"/>
      <c r="I301" s="2" t="s">
        <v>12938</v>
      </c>
      <c r="J301" s="2"/>
      <c r="K301" s="2" t="n">
        <v>959</v>
      </c>
      <c r="L301" s="2"/>
      <c r="M301" s="2" t="s">
        <v>12939</v>
      </c>
      <c r="N301" s="2" t="n">
        <f aca="false">COUNTA('Layout Mercado Libre'!AH301:AM301)</f>
        <v>2</v>
      </c>
      <c r="O301" s="2" t="s">
        <v>11996</v>
      </c>
      <c r="P301" s="2" t="n">
        <v>0</v>
      </c>
      <c r="Q301" s="2" t="s">
        <v>12937</v>
      </c>
    </row>
    <row r="302" customFormat="false" ht="15" hidden="false" customHeight="false" outlineLevel="0" collapsed="false">
      <c r="A302" s="8" t="s">
        <v>3307</v>
      </c>
      <c r="B302" s="10" t="str">
        <f aca="false">'Layout Mercado Libre'!C302</f>
        <v>Naxifelar Cefalexina 500 mg 20 Cápsulas</v>
      </c>
      <c r="C302" s="2" t="s">
        <v>89</v>
      </c>
      <c r="D302" s="2" t="s">
        <v>11989</v>
      </c>
      <c r="E302" s="2" t="s">
        <v>11990</v>
      </c>
      <c r="F302" s="2" t="s">
        <v>11991</v>
      </c>
      <c r="G302" s="2" t="s">
        <v>12093</v>
      </c>
      <c r="H302" s="2" t="s">
        <v>12094</v>
      </c>
      <c r="I302" s="2" t="s">
        <v>12940</v>
      </c>
      <c r="J302" s="2"/>
      <c r="K302" s="2" t="n">
        <v>167</v>
      </c>
      <c r="L302" s="2"/>
      <c r="M302" s="2" t="s">
        <v>12941</v>
      </c>
      <c r="N302" s="2" t="n">
        <f aca="false">COUNTA('Layout Mercado Libre'!AH302:AM302)</f>
        <v>2</v>
      </c>
      <c r="O302" s="2" t="s">
        <v>11996</v>
      </c>
      <c r="P302" s="2" t="n">
        <v>0</v>
      </c>
      <c r="Q302" s="2" t="s">
        <v>12942</v>
      </c>
    </row>
    <row r="303" customFormat="false" ht="15" hidden="false" customHeight="false" outlineLevel="0" collapsed="false">
      <c r="A303" s="8" t="s">
        <v>3316</v>
      </c>
      <c r="B303" s="10" t="str">
        <f aca="false">'Layout Mercado Libre'!C303</f>
        <v>Toallitas Húmedas Huggies Cuidado Puro 80 Piezas</v>
      </c>
      <c r="C303" s="2" t="s">
        <v>89</v>
      </c>
      <c r="D303" s="2" t="s">
        <v>11989</v>
      </c>
      <c r="E303" s="2" t="s">
        <v>11990</v>
      </c>
      <c r="F303" s="2" t="s">
        <v>11998</v>
      </c>
      <c r="G303" s="2"/>
      <c r="H303" s="2"/>
      <c r="I303" s="2" t="s">
        <v>12943</v>
      </c>
      <c r="J303" s="2"/>
      <c r="K303" s="2" t="n">
        <v>543</v>
      </c>
      <c r="L303" s="2"/>
      <c r="M303" s="2" t="s">
        <v>12944</v>
      </c>
      <c r="N303" s="2" t="n">
        <f aca="false">COUNTA('Layout Mercado Libre'!AH303:AM303)</f>
        <v>4</v>
      </c>
      <c r="O303" s="2" t="s">
        <v>11996</v>
      </c>
      <c r="P303" s="2" t="n">
        <v>0</v>
      </c>
      <c r="Q303" s="2" t="s">
        <v>12945</v>
      </c>
    </row>
    <row r="304" customFormat="false" ht="15" hidden="false" customHeight="false" outlineLevel="0" collapsed="false">
      <c r="A304" s="8" t="s">
        <v>3327</v>
      </c>
      <c r="B304" s="10" t="str">
        <f aca="false">'Layout Mercado Libre'!C304</f>
        <v>Fórmula Infantil Enfagrow Premium Etapa 3 Lata 800 g</v>
      </c>
      <c r="C304" s="2" t="s">
        <v>89</v>
      </c>
      <c r="D304" s="2" t="s">
        <v>11989</v>
      </c>
      <c r="E304" s="2" t="s">
        <v>11990</v>
      </c>
      <c r="F304" s="2" t="s">
        <v>11998</v>
      </c>
      <c r="G304" s="2"/>
      <c r="H304" s="2"/>
      <c r="I304" s="2" t="s">
        <v>12946</v>
      </c>
      <c r="J304" s="2" t="s">
        <v>12000</v>
      </c>
      <c r="K304" s="2" t="n">
        <v>201</v>
      </c>
      <c r="L304" s="2"/>
      <c r="M304" s="2" t="s">
        <v>12947</v>
      </c>
      <c r="N304" s="2" t="n">
        <f aca="false">COUNTA('Layout Mercado Libre'!AH304:AM304)</f>
        <v>2</v>
      </c>
      <c r="O304" s="2" t="s">
        <v>11996</v>
      </c>
      <c r="P304" s="2" t="n">
        <v>0</v>
      </c>
      <c r="Q304" s="2" t="s">
        <v>12948</v>
      </c>
    </row>
    <row r="305" customFormat="false" ht="15" hidden="false" customHeight="false" outlineLevel="0" collapsed="false">
      <c r="A305" s="8" t="s">
        <v>3338</v>
      </c>
      <c r="B305" s="10" t="str">
        <f aca="false">'Layout Mercado Libre'!C305</f>
        <v>Cytotec Misoprostol 200 mcg 28 Tabletas</v>
      </c>
      <c r="C305" s="2" t="s">
        <v>89</v>
      </c>
      <c r="D305" s="2" t="s">
        <v>11989</v>
      </c>
      <c r="E305" s="2" t="s">
        <v>11990</v>
      </c>
      <c r="F305" s="2" t="s">
        <v>11991</v>
      </c>
      <c r="G305" s="2" t="s">
        <v>12013</v>
      </c>
      <c r="H305" s="2" t="s">
        <v>12014</v>
      </c>
      <c r="I305" s="2" t="s">
        <v>12949</v>
      </c>
      <c r="J305" s="2"/>
      <c r="K305" s="2" t="n">
        <v>31</v>
      </c>
      <c r="L305" s="2"/>
      <c r="M305" s="2" t="s">
        <v>12950</v>
      </c>
      <c r="N305" s="2" t="n">
        <f aca="false">COUNTA('Layout Mercado Libre'!AH305:AM305)</f>
        <v>1</v>
      </c>
      <c r="O305" s="2" t="s">
        <v>11996</v>
      </c>
      <c r="P305" s="2" t="n">
        <v>0</v>
      </c>
      <c r="Q305" s="2" t="s">
        <v>12951</v>
      </c>
    </row>
    <row r="306" customFormat="false" ht="15" hidden="false" customHeight="false" outlineLevel="0" collapsed="false">
      <c r="A306" s="8" t="s">
        <v>3347</v>
      </c>
      <c r="B306" s="10" t="str">
        <f aca="false">'Layout Mercado Libre'!C306</f>
        <v>Caladryl S Loción Calamina 180 ml</v>
      </c>
      <c r="C306" s="2" t="s">
        <v>89</v>
      </c>
      <c r="D306" s="2" t="s">
        <v>11989</v>
      </c>
      <c r="E306" s="2" t="s">
        <v>11990</v>
      </c>
      <c r="F306" s="2" t="s">
        <v>12038</v>
      </c>
      <c r="G306" s="2"/>
      <c r="H306" s="2"/>
      <c r="I306" s="2" t="s">
        <v>12952</v>
      </c>
      <c r="J306" s="2"/>
      <c r="K306" s="2" t="n">
        <v>285</v>
      </c>
      <c r="L306" s="2"/>
      <c r="M306" s="2" t="s">
        <v>12953</v>
      </c>
      <c r="N306" s="2" t="n">
        <f aca="false">COUNTA('Layout Mercado Libre'!AH306:AM306)</f>
        <v>2</v>
      </c>
      <c r="O306" s="2" t="s">
        <v>11996</v>
      </c>
      <c r="P306" s="2" t="n">
        <v>0</v>
      </c>
      <c r="Q306" s="2" t="s">
        <v>12954</v>
      </c>
    </row>
    <row r="307" customFormat="false" ht="15" hidden="false" customHeight="false" outlineLevel="0" collapsed="false">
      <c r="A307" s="8" t="s">
        <v>3356</v>
      </c>
      <c r="B307" s="10" t="str">
        <f aca="false">'Layout Mercado Libre'!C307</f>
        <v>Tiras Reactivas Contour Plus Glucosa 50 Piezas</v>
      </c>
      <c r="C307" s="2" t="s">
        <v>89</v>
      </c>
      <c r="D307" s="2" t="s">
        <v>11989</v>
      </c>
      <c r="E307" s="2" t="s">
        <v>11990</v>
      </c>
      <c r="F307" s="2" t="s">
        <v>11998</v>
      </c>
      <c r="G307" s="2"/>
      <c r="H307" s="2"/>
      <c r="I307" s="2" t="s">
        <v>12955</v>
      </c>
      <c r="J307" s="2"/>
      <c r="K307" s="2" t="n">
        <v>301</v>
      </c>
      <c r="L307" s="2" t="s">
        <v>12956</v>
      </c>
      <c r="M307" s="2" t="s">
        <v>12957</v>
      </c>
      <c r="N307" s="2" t="n">
        <f aca="false">COUNTA('Layout Mercado Libre'!AH307:AM307)</f>
        <v>2</v>
      </c>
      <c r="O307" s="2" t="s">
        <v>11996</v>
      </c>
      <c r="P307" s="2" t="n">
        <v>0</v>
      </c>
      <c r="Q307" s="2" t="s">
        <v>12958</v>
      </c>
    </row>
    <row r="308" customFormat="false" ht="15" hidden="false" customHeight="false" outlineLevel="0" collapsed="false">
      <c r="A308" s="8" t="s">
        <v>3367</v>
      </c>
      <c r="B308" s="10" t="str">
        <f aca="false">'Layout Mercado Libre'!C308</f>
        <v>Graneodín B Benzocaína 10 mg 24 Pastillas Miel Limón</v>
      </c>
      <c r="C308" s="2" t="s">
        <v>89</v>
      </c>
      <c r="D308" s="2" t="s">
        <v>11989</v>
      </c>
      <c r="E308" s="2" t="s">
        <v>11990</v>
      </c>
      <c r="F308" s="2" t="s">
        <v>12038</v>
      </c>
      <c r="G308" s="2"/>
      <c r="H308" s="2"/>
      <c r="I308" s="2" t="s">
        <v>12959</v>
      </c>
      <c r="J308" s="2"/>
      <c r="K308" s="2" t="n">
        <v>866</v>
      </c>
      <c r="L308" s="2"/>
      <c r="M308" s="2" t="s">
        <v>12960</v>
      </c>
      <c r="N308" s="2" t="n">
        <f aca="false">COUNTA('Layout Mercado Libre'!AH308:AM308)</f>
        <v>3</v>
      </c>
      <c r="O308" s="2" t="s">
        <v>11996</v>
      </c>
      <c r="P308" s="2" t="n">
        <v>0</v>
      </c>
      <c r="Q308" s="2" t="s">
        <v>12961</v>
      </c>
    </row>
    <row r="309" customFormat="false" ht="15" hidden="false" customHeight="false" outlineLevel="0" collapsed="false">
      <c r="A309" s="8" t="s">
        <v>3380</v>
      </c>
      <c r="B309" s="10" t="str">
        <f aca="false">'Layout Mercado Libre'!C309</f>
        <v>Crema Dental Colgate Luminous White Brilliant 66 ml</v>
      </c>
      <c r="C309" s="2" t="s">
        <v>89</v>
      </c>
      <c r="D309" s="2" t="s">
        <v>11989</v>
      </c>
      <c r="E309" s="2" t="s">
        <v>11990</v>
      </c>
      <c r="F309" s="2" t="s">
        <v>11998</v>
      </c>
      <c r="G309" s="2"/>
      <c r="H309" s="2"/>
      <c r="I309" s="2" t="s">
        <v>12962</v>
      </c>
      <c r="J309" s="2"/>
      <c r="K309" s="2" t="n">
        <v>18</v>
      </c>
      <c r="L309" s="2"/>
      <c r="M309" s="2" t="s">
        <v>12963</v>
      </c>
      <c r="N309" s="2" t="n">
        <f aca="false">COUNTA('Layout Mercado Libre'!AH309:AM309)</f>
        <v>2</v>
      </c>
      <c r="O309" s="2" t="s">
        <v>11996</v>
      </c>
      <c r="P309" s="2" t="n">
        <v>0</v>
      </c>
      <c r="Q309" s="2" t="s">
        <v>12964</v>
      </c>
    </row>
    <row r="310" customFormat="false" ht="15" hidden="false" customHeight="false" outlineLevel="0" collapsed="false">
      <c r="A310" s="8" t="s">
        <v>3388</v>
      </c>
      <c r="B310" s="10" t="str">
        <f aca="false">'Layout Mercado Libre'!C310</f>
        <v>Respicil Adulto Bencilpenicilina Metamizol Inyectable IM</v>
      </c>
      <c r="C310" s="2" t="s">
        <v>89</v>
      </c>
      <c r="D310" s="2" t="s">
        <v>11989</v>
      </c>
      <c r="E310" s="2" t="s">
        <v>11990</v>
      </c>
      <c r="F310" s="2" t="s">
        <v>11991</v>
      </c>
      <c r="G310" s="2" t="s">
        <v>12093</v>
      </c>
      <c r="H310" s="2" t="s">
        <v>12094</v>
      </c>
      <c r="I310" s="2" t="s">
        <v>12965</v>
      </c>
      <c r="J310" s="2"/>
      <c r="K310" s="2" t="n">
        <v>426</v>
      </c>
      <c r="L310" s="2"/>
      <c r="M310" s="2" t="s">
        <v>12966</v>
      </c>
      <c r="N310" s="2" t="n">
        <f aca="false">COUNTA('Layout Mercado Libre'!AH310:AM310)</f>
        <v>1</v>
      </c>
      <c r="O310" s="2" t="s">
        <v>11996</v>
      </c>
      <c r="P310" s="2" t="n">
        <v>0</v>
      </c>
      <c r="Q310" s="2" t="s">
        <v>12967</v>
      </c>
    </row>
    <row r="311" customFormat="false" ht="15" hidden="false" customHeight="false" outlineLevel="0" collapsed="false">
      <c r="A311" s="8" t="s">
        <v>3399</v>
      </c>
      <c r="B311" s="10" t="str">
        <f aca="false">'Layout Mercado Libre'!C311</f>
        <v>Trexen Duo Clindamicina Ketoconazol 100/400 mg 7 Óvulos</v>
      </c>
      <c r="C311" s="2" t="s">
        <v>89</v>
      </c>
      <c r="D311" s="2" t="s">
        <v>11989</v>
      </c>
      <c r="E311" s="2" t="s">
        <v>11990</v>
      </c>
      <c r="F311" s="2" t="s">
        <v>11991</v>
      </c>
      <c r="G311" s="2" t="s">
        <v>12266</v>
      </c>
      <c r="H311" s="2" t="s">
        <v>12267</v>
      </c>
      <c r="I311" s="2" t="s">
        <v>12968</v>
      </c>
      <c r="J311" s="2"/>
      <c r="K311" s="2" t="n">
        <v>0</v>
      </c>
      <c r="L311" s="2"/>
      <c r="M311" s="2" t="s">
        <v>12969</v>
      </c>
      <c r="N311" s="2" t="n">
        <f aca="false">COUNTA('Layout Mercado Libre'!AH311:AM311)</f>
        <v>2</v>
      </c>
      <c r="O311" s="2" t="s">
        <v>11996</v>
      </c>
      <c r="P311" s="2" t="n">
        <v>0</v>
      </c>
      <c r="Q311" s="2" t="s">
        <v>12970</v>
      </c>
    </row>
    <row r="312" customFormat="false" ht="15" hidden="false" customHeight="false" outlineLevel="0" collapsed="false">
      <c r="A312" s="8" t="s">
        <v>3409</v>
      </c>
      <c r="B312" s="10" t="str">
        <f aca="false">'Layout Mercado Libre'!C312</f>
        <v>Suplemento Ensure Advance Active Chocolate 237 ml</v>
      </c>
      <c r="C312" s="2" t="s">
        <v>89</v>
      </c>
      <c r="D312" s="2" t="s">
        <v>11989</v>
      </c>
      <c r="E312" s="2" t="s">
        <v>11990</v>
      </c>
      <c r="F312" s="2" t="s">
        <v>11998</v>
      </c>
      <c r="G312" s="2"/>
      <c r="H312" s="2"/>
      <c r="I312" s="2" t="s">
        <v>12971</v>
      </c>
      <c r="J312" s="2"/>
      <c r="K312" s="2" t="n">
        <v>238</v>
      </c>
      <c r="L312" s="2"/>
      <c r="M312" s="2" t="s">
        <v>12972</v>
      </c>
      <c r="N312" s="2" t="n">
        <f aca="false">COUNTA('Layout Mercado Libre'!AH312:AM312)</f>
        <v>1</v>
      </c>
      <c r="O312" s="2" t="s">
        <v>11996</v>
      </c>
      <c r="P312" s="2" t="n">
        <v>0</v>
      </c>
      <c r="Q312" s="2" t="s">
        <v>12973</v>
      </c>
    </row>
    <row r="313" customFormat="false" ht="15" hidden="false" customHeight="false" outlineLevel="0" collapsed="false">
      <c r="A313" s="8" t="s">
        <v>3417</v>
      </c>
      <c r="B313" s="10" t="str">
        <f aca="false">'Layout Mercado Libre'!C313</f>
        <v>Toallitas Húmedas KleenBebé Suavelastic Max 100 Piezas</v>
      </c>
      <c r="C313" s="2" t="s">
        <v>89</v>
      </c>
      <c r="D313" s="2" t="s">
        <v>11989</v>
      </c>
      <c r="E313" s="2" t="s">
        <v>11990</v>
      </c>
      <c r="F313" s="2" t="s">
        <v>11998</v>
      </c>
      <c r="G313" s="2"/>
      <c r="H313" s="2"/>
      <c r="I313" s="2" t="s">
        <v>12974</v>
      </c>
      <c r="J313" s="2"/>
      <c r="K313" s="2" t="n">
        <v>538</v>
      </c>
      <c r="L313" s="2"/>
      <c r="M313" s="2" t="s">
        <v>12975</v>
      </c>
      <c r="N313" s="2" t="n">
        <f aca="false">COUNTA('Layout Mercado Libre'!AH313:AM313)</f>
        <v>2</v>
      </c>
      <c r="O313" s="2" t="s">
        <v>11996</v>
      </c>
      <c r="P313" s="2" t="n">
        <v>0</v>
      </c>
      <c r="Q313" s="2" t="s">
        <v>12976</v>
      </c>
    </row>
    <row r="314" customFormat="false" ht="15" hidden="false" customHeight="false" outlineLevel="0" collapsed="false">
      <c r="A314" s="8" t="s">
        <v>3425</v>
      </c>
      <c r="B314" s="10" t="str">
        <f aca="false">'Layout Mercado Libre'!C314</f>
        <v>Neurodex Dexametasona Complejo B Inyectable 1 Ampolleta</v>
      </c>
      <c r="C314" s="2" t="s">
        <v>89</v>
      </c>
      <c r="D314" s="2" t="s">
        <v>12068</v>
      </c>
      <c r="E314" s="2" t="s">
        <v>11990</v>
      </c>
      <c r="F314" s="2" t="s">
        <v>11991</v>
      </c>
      <c r="G314" s="2" t="s">
        <v>11992</v>
      </c>
      <c r="H314" s="2" t="s">
        <v>11993</v>
      </c>
      <c r="I314" s="2" t="s">
        <v>12977</v>
      </c>
      <c r="J314" s="2"/>
      <c r="K314" s="2" t="n">
        <v>248</v>
      </c>
      <c r="L314" s="2"/>
      <c r="M314" s="2" t="s">
        <v>12978</v>
      </c>
      <c r="N314" s="2" t="n">
        <f aca="false">COUNTA('Layout Mercado Libre'!AH314:AM314)</f>
        <v>0</v>
      </c>
      <c r="O314" s="2"/>
      <c r="P314" s="2" t="n">
        <v>0</v>
      </c>
      <c r="Q314" s="2" t="s">
        <v>12979</v>
      </c>
    </row>
    <row r="315" customFormat="false" ht="15" hidden="false" customHeight="false" outlineLevel="0" collapsed="false">
      <c r="A315" s="8" t="s">
        <v>3432</v>
      </c>
      <c r="B315" s="10" t="str">
        <f aca="false">'Layout Mercado Libre'!C315</f>
        <v>Pañales Huggies Supreme Prematuro Unisex 30 Piezas</v>
      </c>
      <c r="C315" s="2" t="s">
        <v>89</v>
      </c>
      <c r="D315" s="2" t="s">
        <v>11989</v>
      </c>
      <c r="E315" s="2" t="s">
        <v>11990</v>
      </c>
      <c r="F315" s="2" t="s">
        <v>11998</v>
      </c>
      <c r="G315" s="2"/>
      <c r="H315" s="2"/>
      <c r="I315" s="2" t="s">
        <v>12980</v>
      </c>
      <c r="J315" s="2"/>
      <c r="K315" s="2" t="n">
        <v>311</v>
      </c>
      <c r="L315" s="2" t="s">
        <v>12018</v>
      </c>
      <c r="M315" s="2" t="s">
        <v>12981</v>
      </c>
      <c r="N315" s="2" t="n">
        <f aca="false">COUNTA('Layout Mercado Libre'!AH315:AM315)</f>
        <v>2</v>
      </c>
      <c r="O315" s="2" t="s">
        <v>11996</v>
      </c>
      <c r="P315" s="2" t="n">
        <v>0</v>
      </c>
      <c r="Q315" s="2" t="s">
        <v>12982</v>
      </c>
    </row>
    <row r="316" customFormat="false" ht="15" hidden="false" customHeight="false" outlineLevel="0" collapsed="false">
      <c r="A316" s="8" t="s">
        <v>3442</v>
      </c>
      <c r="B316" s="10" t="str">
        <f aca="false">'Layout Mercado Libre'!C316</f>
        <v>Eskapar Compuesto Nifuroxazida Metronidazol 20 Cápsulas</v>
      </c>
      <c r="C316" s="2" t="s">
        <v>89</v>
      </c>
      <c r="D316" s="2" t="s">
        <v>11989</v>
      </c>
      <c r="E316" s="2" t="s">
        <v>11990</v>
      </c>
      <c r="F316" s="2" t="s">
        <v>11991</v>
      </c>
      <c r="G316" s="2" t="s">
        <v>12983</v>
      </c>
      <c r="H316" s="2" t="s">
        <v>12984</v>
      </c>
      <c r="I316" s="2" t="s">
        <v>12985</v>
      </c>
      <c r="J316" s="2"/>
      <c r="K316" s="2" t="n">
        <v>32</v>
      </c>
      <c r="L316" s="2"/>
      <c r="M316" s="2" t="s">
        <v>12986</v>
      </c>
      <c r="N316" s="2" t="n">
        <f aca="false">COUNTA('Layout Mercado Libre'!AH316:AM316)</f>
        <v>3</v>
      </c>
      <c r="O316" s="2" t="s">
        <v>11996</v>
      </c>
      <c r="P316" s="2" t="n">
        <v>0</v>
      </c>
      <c r="Q316" s="2" t="s">
        <v>12987</v>
      </c>
    </row>
    <row r="317" customFormat="false" ht="15" hidden="false" customHeight="false" outlineLevel="0" collapsed="false">
      <c r="A317" s="8" t="s">
        <v>3453</v>
      </c>
      <c r="B317" s="10" t="str">
        <f aca="false">'Layout Mercado Libre'!C317</f>
        <v>Adimod Pidotimod 800 mg/7 ml Solución 10 Frascos</v>
      </c>
      <c r="C317" s="2" t="s">
        <v>89</v>
      </c>
      <c r="D317" s="2" t="s">
        <v>11989</v>
      </c>
      <c r="E317" s="2" t="s">
        <v>11990</v>
      </c>
      <c r="F317" s="2" t="s">
        <v>11991</v>
      </c>
      <c r="G317" s="2" t="s">
        <v>12988</v>
      </c>
      <c r="H317" s="2" t="s">
        <v>12989</v>
      </c>
      <c r="I317" s="2" t="s">
        <v>12990</v>
      </c>
      <c r="J317" s="2"/>
      <c r="K317" s="2" t="n">
        <v>10</v>
      </c>
      <c r="L317" s="2"/>
      <c r="M317" s="2" t="s">
        <v>12991</v>
      </c>
      <c r="N317" s="2" t="n">
        <f aca="false">COUNTA('Layout Mercado Libre'!AH317:AM317)</f>
        <v>1</v>
      </c>
      <c r="O317" s="2" t="s">
        <v>11996</v>
      </c>
      <c r="P317" s="2" t="n">
        <v>0</v>
      </c>
      <c r="Q317" s="2" t="s">
        <v>12992</v>
      </c>
    </row>
    <row r="318" customFormat="false" ht="15" hidden="false" customHeight="false" outlineLevel="0" collapsed="false">
      <c r="A318" s="8" t="s">
        <v>3464</v>
      </c>
      <c r="B318" s="10" t="str">
        <f aca="false">'Layout Mercado Libre'!C318</f>
        <v>Flumil Aminofenazona Bufenina Difenilpiralina 20 Cápsulas</v>
      </c>
      <c r="C318" s="2" t="s">
        <v>89</v>
      </c>
      <c r="D318" s="2" t="s">
        <v>11989</v>
      </c>
      <c r="E318" s="2" t="s">
        <v>11990</v>
      </c>
      <c r="F318" s="2" t="s">
        <v>11991</v>
      </c>
      <c r="G318" s="2" t="s">
        <v>12526</v>
      </c>
      <c r="H318" s="2" t="s">
        <v>12527</v>
      </c>
      <c r="I318" s="2" t="s">
        <v>12993</v>
      </c>
      <c r="J318" s="2"/>
      <c r="K318" s="2" t="n">
        <v>320</v>
      </c>
      <c r="L318" s="2"/>
      <c r="M318" s="2" t="s">
        <v>12994</v>
      </c>
      <c r="N318" s="2" t="n">
        <f aca="false">COUNTA('Layout Mercado Libre'!AH318:AM318)</f>
        <v>3</v>
      </c>
      <c r="O318" s="2" t="s">
        <v>11996</v>
      </c>
      <c r="P318" s="2" t="n">
        <v>0</v>
      </c>
      <c r="Q318" s="2" t="s">
        <v>12995</v>
      </c>
    </row>
    <row r="319" customFormat="false" ht="15" hidden="false" customHeight="false" outlineLevel="0" collapsed="false">
      <c r="A319" s="8" t="s">
        <v>3475</v>
      </c>
      <c r="B319" s="10" t="str">
        <f aca="false">'Layout Mercado Libre'!C319</f>
        <v>Fisiofer Hierro 40 mg/15 ml Solución 10 Frascos</v>
      </c>
      <c r="C319" s="2" t="s">
        <v>89</v>
      </c>
      <c r="D319" s="2" t="s">
        <v>11989</v>
      </c>
      <c r="E319" s="2" t="s">
        <v>11990</v>
      </c>
      <c r="F319" s="2" t="s">
        <v>11991</v>
      </c>
      <c r="G319" s="2" t="s">
        <v>12008</v>
      </c>
      <c r="H319" s="2" t="s">
        <v>12009</v>
      </c>
      <c r="I319" s="2" t="s">
        <v>12996</v>
      </c>
      <c r="J319" s="2"/>
      <c r="K319" s="2" t="n">
        <v>1</v>
      </c>
      <c r="L319" s="2"/>
      <c r="M319" s="2" t="s">
        <v>12997</v>
      </c>
      <c r="N319" s="2" t="n">
        <f aca="false">COUNTA('Layout Mercado Libre'!AH319:AM319)</f>
        <v>3</v>
      </c>
      <c r="O319" s="2" t="s">
        <v>11996</v>
      </c>
      <c r="P319" s="2" t="n">
        <v>0</v>
      </c>
      <c r="Q319" s="2" t="s">
        <v>12998</v>
      </c>
    </row>
    <row r="320" customFormat="false" ht="15" hidden="false" customHeight="false" outlineLevel="0" collapsed="false">
      <c r="A320" s="8" t="s">
        <v>3487</v>
      </c>
      <c r="B320" s="10" t="str">
        <f aca="false">'Layout Mercado Libre'!C320</f>
        <v>Pañales para Adulto Diapro Confort Mediano 10 Piezas</v>
      </c>
      <c r="C320" s="2" t="s">
        <v>89</v>
      </c>
      <c r="D320" s="2" t="s">
        <v>11989</v>
      </c>
      <c r="E320" s="2" t="s">
        <v>11990</v>
      </c>
      <c r="F320" s="2" t="s">
        <v>11998</v>
      </c>
      <c r="G320" s="2"/>
      <c r="H320" s="2"/>
      <c r="I320" s="2" t="s">
        <v>12999</v>
      </c>
      <c r="J320" s="2"/>
      <c r="K320" s="2" t="n">
        <v>127</v>
      </c>
      <c r="L320" s="2"/>
      <c r="M320" s="2" t="s">
        <v>13000</v>
      </c>
      <c r="N320" s="2" t="n">
        <f aca="false">COUNTA('Layout Mercado Libre'!AH320:AM320)</f>
        <v>1</v>
      </c>
      <c r="O320" s="2" t="s">
        <v>11996</v>
      </c>
      <c r="P320" s="2" t="n">
        <v>0</v>
      </c>
      <c r="Q320" s="2" t="s">
        <v>13001</v>
      </c>
    </row>
    <row r="321" customFormat="false" ht="15" hidden="false" customHeight="false" outlineLevel="0" collapsed="false">
      <c r="A321" s="8" t="s">
        <v>3494</v>
      </c>
      <c r="B321" s="10" t="str">
        <f aca="false">'Layout Mercado Libre'!C321</f>
        <v>Ciprobac Ciprofloxacino 500 mg 14 Tabletas</v>
      </c>
      <c r="C321" s="2" t="s">
        <v>89</v>
      </c>
      <c r="D321" s="2" t="s">
        <v>11989</v>
      </c>
      <c r="E321" s="2" t="s">
        <v>11990</v>
      </c>
      <c r="F321" s="2" t="s">
        <v>11991</v>
      </c>
      <c r="G321" s="2" t="s">
        <v>12093</v>
      </c>
      <c r="H321" s="2" t="s">
        <v>12094</v>
      </c>
      <c r="I321" s="2" t="s">
        <v>13002</v>
      </c>
      <c r="J321" s="2"/>
      <c r="K321" s="2" t="n">
        <v>80</v>
      </c>
      <c r="L321" s="2" t="s">
        <v>13003</v>
      </c>
      <c r="M321" s="2" t="s">
        <v>13004</v>
      </c>
      <c r="N321" s="2" t="n">
        <f aca="false">COUNTA('Layout Mercado Libre'!AH321:AM321)</f>
        <v>2</v>
      </c>
      <c r="O321" s="2" t="s">
        <v>11996</v>
      </c>
      <c r="P321" s="2" t="n">
        <v>0</v>
      </c>
      <c r="Q321" s="2" t="s">
        <v>13005</v>
      </c>
    </row>
    <row r="322" customFormat="false" ht="15" hidden="false" customHeight="false" outlineLevel="0" collapsed="false">
      <c r="A322" s="8" t="s">
        <v>3505</v>
      </c>
      <c r="B322" s="10" t="str">
        <f aca="false">'Layout Mercado Libre'!C322</f>
        <v>Kank-A Benzocaína 20% Solución Bucal 9.7 ml</v>
      </c>
      <c r="C322" s="2" t="s">
        <v>89</v>
      </c>
      <c r="D322" s="2" t="s">
        <v>11989</v>
      </c>
      <c r="E322" s="2" t="s">
        <v>11990</v>
      </c>
      <c r="F322" s="2" t="s">
        <v>12038</v>
      </c>
      <c r="G322" s="2"/>
      <c r="H322" s="2"/>
      <c r="I322" s="2" t="s">
        <v>13006</v>
      </c>
      <c r="J322" s="2"/>
      <c r="K322" s="2" t="n">
        <v>42</v>
      </c>
      <c r="L322" s="2"/>
      <c r="M322" s="2" t="s">
        <v>13007</v>
      </c>
      <c r="N322" s="2" t="n">
        <f aca="false">COUNTA('Layout Mercado Libre'!AH322:AM322)</f>
        <v>1</v>
      </c>
      <c r="O322" s="2" t="s">
        <v>11996</v>
      </c>
      <c r="P322" s="2" t="n">
        <v>0</v>
      </c>
      <c r="Q322" s="2" t="s">
        <v>13008</v>
      </c>
    </row>
    <row r="323" customFormat="false" ht="15" hidden="false" customHeight="false" outlineLevel="0" collapsed="false">
      <c r="A323" s="8" t="s">
        <v>3517</v>
      </c>
      <c r="B323" s="10" t="str">
        <f aca="false">'Layout Mercado Libre'!C323</f>
        <v>Italdermol Crema Triticum Vulgare 150 mg/g 10 g</v>
      </c>
      <c r="C323" s="2" t="s">
        <v>89</v>
      </c>
      <c r="D323" s="2" t="s">
        <v>11989</v>
      </c>
      <c r="E323" s="2" t="s">
        <v>11990</v>
      </c>
      <c r="F323" s="2" t="s">
        <v>12056</v>
      </c>
      <c r="G323" s="2"/>
      <c r="H323" s="2"/>
      <c r="I323" s="2" t="s">
        <v>13009</v>
      </c>
      <c r="J323" s="2"/>
      <c r="K323" s="2" t="n">
        <v>0</v>
      </c>
      <c r="L323" s="2"/>
      <c r="M323" s="2" t="s">
        <v>13010</v>
      </c>
      <c r="N323" s="2" t="n">
        <f aca="false">COUNTA('Layout Mercado Libre'!AH323:AM323)</f>
        <v>1</v>
      </c>
      <c r="O323" s="2" t="s">
        <v>11996</v>
      </c>
      <c r="P323" s="2" t="n">
        <v>0</v>
      </c>
      <c r="Q323" s="2" t="s">
        <v>13011</v>
      </c>
    </row>
    <row r="324" customFormat="false" ht="15" hidden="false" customHeight="false" outlineLevel="0" collapsed="false">
      <c r="A324" s="8" t="s">
        <v>3526</v>
      </c>
      <c r="B324" s="10" t="str">
        <f aca="false">'Layout Mercado Libre'!C324</f>
        <v>Vontrol Difenidol 25 mg 25 Tabletas</v>
      </c>
      <c r="C324" s="2" t="s">
        <v>89</v>
      </c>
      <c r="D324" s="2" t="s">
        <v>11989</v>
      </c>
      <c r="E324" s="2" t="s">
        <v>11990</v>
      </c>
      <c r="F324" s="2" t="s">
        <v>11991</v>
      </c>
      <c r="G324" s="2" t="s">
        <v>12013</v>
      </c>
      <c r="H324" s="2" t="s">
        <v>12014</v>
      </c>
      <c r="I324" s="2" t="s">
        <v>13012</v>
      </c>
      <c r="J324" s="2"/>
      <c r="K324" s="2" t="n">
        <v>3</v>
      </c>
      <c r="L324" s="2"/>
      <c r="M324" s="2" t="s">
        <v>13013</v>
      </c>
      <c r="N324" s="2" t="n">
        <f aca="false">COUNTA('Layout Mercado Libre'!AH324:AM324)</f>
        <v>1</v>
      </c>
      <c r="O324" s="2" t="s">
        <v>11996</v>
      </c>
      <c r="P324" s="2" t="n">
        <v>0</v>
      </c>
      <c r="Q324" s="2" t="s">
        <v>13014</v>
      </c>
    </row>
    <row r="325" customFormat="false" ht="15" hidden="false" customHeight="false" outlineLevel="0" collapsed="false">
      <c r="A325" s="8" t="s">
        <v>3534</v>
      </c>
      <c r="B325" s="10" t="str">
        <f aca="false">'Layout Mercado Libre'!C325</f>
        <v>Fosfonat Ácido Ibandrónico 150 mg 1 Tableta</v>
      </c>
      <c r="C325" s="2" t="s">
        <v>89</v>
      </c>
      <c r="D325" s="2" t="s">
        <v>11989</v>
      </c>
      <c r="E325" s="2" t="s">
        <v>11990</v>
      </c>
      <c r="F325" s="2" t="s">
        <v>11991</v>
      </c>
      <c r="G325" s="2" t="s">
        <v>12063</v>
      </c>
      <c r="H325" s="2" t="s">
        <v>12064</v>
      </c>
      <c r="I325" s="2" t="s">
        <v>13015</v>
      </c>
      <c r="J325" s="2"/>
      <c r="K325" s="2" t="n">
        <v>25</v>
      </c>
      <c r="L325" s="2"/>
      <c r="M325" s="2" t="s">
        <v>13016</v>
      </c>
      <c r="N325" s="2" t="n">
        <f aca="false">COUNTA('Layout Mercado Libre'!AH325:AM325)</f>
        <v>1</v>
      </c>
      <c r="O325" s="2" t="s">
        <v>11996</v>
      </c>
      <c r="P325" s="2" t="n">
        <v>0</v>
      </c>
      <c r="Q325" s="2" t="s">
        <v>13017</v>
      </c>
    </row>
    <row r="326" customFormat="false" ht="15" hidden="false" customHeight="false" outlineLevel="0" collapsed="false">
      <c r="A326" s="8" t="s">
        <v>3546</v>
      </c>
      <c r="B326" s="10" t="str">
        <f aca="false">'Layout Mercado Libre'!C326</f>
        <v>Trayenta Duo Linagliptina Metformina 2.5/850 mg 60 Tabletas</v>
      </c>
      <c r="C326" s="2" t="s">
        <v>89</v>
      </c>
      <c r="D326" s="2" t="s">
        <v>11989</v>
      </c>
      <c r="E326" s="2" t="s">
        <v>11990</v>
      </c>
      <c r="F326" s="2" t="s">
        <v>11991</v>
      </c>
      <c r="G326" s="2" t="s">
        <v>12013</v>
      </c>
      <c r="H326" s="2" t="s">
        <v>12014</v>
      </c>
      <c r="I326" s="2" t="s">
        <v>13018</v>
      </c>
      <c r="J326" s="2"/>
      <c r="K326" s="2" t="n">
        <v>111</v>
      </c>
      <c r="L326" s="2"/>
      <c r="M326" s="2" t="s">
        <v>13019</v>
      </c>
      <c r="N326" s="2" t="n">
        <f aca="false">COUNTA('Layout Mercado Libre'!AH326:AM326)</f>
        <v>2</v>
      </c>
      <c r="O326" s="2" t="s">
        <v>11996</v>
      </c>
      <c r="P326" s="2" t="n">
        <v>0</v>
      </c>
      <c r="Q326" s="2" t="s">
        <v>13020</v>
      </c>
    </row>
    <row r="327" customFormat="false" ht="15" hidden="false" customHeight="false" outlineLevel="0" collapsed="false">
      <c r="A327" s="8" t="s">
        <v>3556</v>
      </c>
      <c r="B327" s="10" t="str">
        <f aca="false">'Layout Mercado Libre'!C327</f>
        <v>Unamol Cisaprida Suspensión 1 mg/ml 60 ml</v>
      </c>
      <c r="C327" s="2" t="s">
        <v>89</v>
      </c>
      <c r="D327" s="2" t="s">
        <v>11989</v>
      </c>
      <c r="E327" s="2" t="s">
        <v>11990</v>
      </c>
      <c r="F327" s="2" t="s">
        <v>11991</v>
      </c>
      <c r="G327" s="2" t="s">
        <v>12013</v>
      </c>
      <c r="H327" s="2" t="s">
        <v>12014</v>
      </c>
      <c r="I327" s="2" t="s">
        <v>13021</v>
      </c>
      <c r="J327" s="2"/>
      <c r="K327" s="2" t="n">
        <v>151</v>
      </c>
      <c r="L327" s="2"/>
      <c r="M327" s="2" t="s">
        <v>13022</v>
      </c>
      <c r="N327" s="2" t="n">
        <f aca="false">COUNTA('Layout Mercado Libre'!AH327:AM327)</f>
        <v>3</v>
      </c>
      <c r="O327" s="2" t="s">
        <v>11996</v>
      </c>
      <c r="P327" s="2" t="n">
        <v>0</v>
      </c>
      <c r="Q327" s="2" t="s">
        <v>13023</v>
      </c>
    </row>
    <row r="328" customFormat="false" ht="15" hidden="false" customHeight="false" outlineLevel="0" collapsed="false">
      <c r="A328" s="8" t="s">
        <v>3570</v>
      </c>
      <c r="B328" s="10" t="str">
        <f aca="false">'Layout Mercado Libre'!C328</f>
        <v>Febrax Naproxeno Paracetamol Suspensión 100 ml</v>
      </c>
      <c r="C328" s="2" t="s">
        <v>89</v>
      </c>
      <c r="D328" s="2" t="s">
        <v>11989</v>
      </c>
      <c r="E328" s="2" t="s">
        <v>11990</v>
      </c>
      <c r="F328" s="2" t="s">
        <v>12038</v>
      </c>
      <c r="G328" s="2"/>
      <c r="H328" s="2"/>
      <c r="I328" s="2" t="s">
        <v>13024</v>
      </c>
      <c r="J328" s="2"/>
      <c r="K328" s="2" t="n">
        <v>119</v>
      </c>
      <c r="L328" s="2"/>
      <c r="M328" s="2" t="s">
        <v>13025</v>
      </c>
      <c r="N328" s="2" t="n">
        <f aca="false">COUNTA('Layout Mercado Libre'!AH328:AM328)</f>
        <v>2</v>
      </c>
      <c r="O328" s="2" t="s">
        <v>11996</v>
      </c>
      <c r="P328" s="2" t="n">
        <v>0</v>
      </c>
      <c r="Q328" s="2" t="s">
        <v>13026</v>
      </c>
    </row>
    <row r="329" customFormat="false" ht="15" hidden="false" customHeight="false" outlineLevel="0" collapsed="false">
      <c r="A329" s="8" t="s">
        <v>3582</v>
      </c>
      <c r="B329" s="10" t="str">
        <f aca="false">'Layout Mercado Libre'!C329</f>
        <v>Ferranina Fol Hierro y Ácido Fólico 100 mg 30 Tabletas</v>
      </c>
      <c r="C329" s="2" t="s">
        <v>89</v>
      </c>
      <c r="D329" s="2" t="s">
        <v>11989</v>
      </c>
      <c r="E329" s="2" t="s">
        <v>11990</v>
      </c>
      <c r="F329" s="2" t="s">
        <v>12056</v>
      </c>
      <c r="G329" s="2"/>
      <c r="H329" s="2"/>
      <c r="I329" s="2" t="s">
        <v>13027</v>
      </c>
      <c r="J329" s="2"/>
      <c r="K329" s="2" t="n">
        <v>0</v>
      </c>
      <c r="L329" s="2"/>
      <c r="M329" s="2" t="s">
        <v>13028</v>
      </c>
      <c r="N329" s="2" t="n">
        <f aca="false">COUNTA('Layout Mercado Libre'!AH329:AM329)</f>
        <v>2</v>
      </c>
      <c r="O329" s="2" t="s">
        <v>11996</v>
      </c>
      <c r="P329" s="2" t="n">
        <v>0</v>
      </c>
      <c r="Q329" s="2" t="s">
        <v>13029</v>
      </c>
    </row>
    <row r="330" customFormat="false" ht="15" hidden="false" customHeight="false" outlineLevel="0" collapsed="false">
      <c r="A330" s="8" t="s">
        <v>3593</v>
      </c>
      <c r="B330" s="10" t="str">
        <f aca="false">'Layout Mercado Libre'!C330</f>
        <v>Pañales para Adulto Tena Slip Maxi Protect Grande 10 Piezas</v>
      </c>
      <c r="C330" s="2" t="s">
        <v>89</v>
      </c>
      <c r="D330" s="2" t="s">
        <v>11989</v>
      </c>
      <c r="E330" s="2" t="s">
        <v>11990</v>
      </c>
      <c r="F330" s="2" t="s">
        <v>11998</v>
      </c>
      <c r="G330" s="2"/>
      <c r="H330" s="2"/>
      <c r="I330" s="2" t="s">
        <v>13030</v>
      </c>
      <c r="J330" s="2"/>
      <c r="K330" s="2" t="n">
        <v>148</v>
      </c>
      <c r="L330" s="2"/>
      <c r="M330" s="2" t="s">
        <v>13031</v>
      </c>
      <c r="N330" s="2" t="n">
        <f aca="false">COUNTA('Layout Mercado Libre'!AH330:AM330)</f>
        <v>1</v>
      </c>
      <c r="O330" s="2" t="s">
        <v>11996</v>
      </c>
      <c r="P330" s="2" t="n">
        <v>0</v>
      </c>
      <c r="Q330" s="2" t="s">
        <v>13032</v>
      </c>
    </row>
    <row r="331" customFormat="false" ht="15" hidden="false" customHeight="false" outlineLevel="0" collapsed="false">
      <c r="A331" s="8" t="s">
        <v>3601</v>
      </c>
      <c r="B331" s="10" t="str">
        <f aca="false">'Layout Mercado Libre'!C331</f>
        <v>Tribedoce DX Complejo B Dexametasona Lidocaína Inyectable</v>
      </c>
      <c r="C331" s="2" t="s">
        <v>89</v>
      </c>
      <c r="D331" s="2" t="s">
        <v>11989</v>
      </c>
      <c r="E331" s="2" t="s">
        <v>11990</v>
      </c>
      <c r="F331" s="2" t="s">
        <v>11991</v>
      </c>
      <c r="G331" s="2" t="s">
        <v>11992</v>
      </c>
      <c r="H331" s="2" t="s">
        <v>11993</v>
      </c>
      <c r="I331" s="2" t="s">
        <v>13033</v>
      </c>
      <c r="J331" s="2"/>
      <c r="K331" s="2" t="n">
        <v>1046</v>
      </c>
      <c r="L331" s="2"/>
      <c r="M331" s="2" t="s">
        <v>13034</v>
      </c>
      <c r="N331" s="2" t="n">
        <f aca="false">COUNTA('Layout Mercado Libre'!AH331:AM331)</f>
        <v>2</v>
      </c>
      <c r="O331" s="2" t="s">
        <v>11996</v>
      </c>
      <c r="P331" s="2" t="n">
        <v>0</v>
      </c>
      <c r="Q331" s="2" t="s">
        <v>13035</v>
      </c>
    </row>
    <row r="332" customFormat="false" ht="15" hidden="false" customHeight="false" outlineLevel="0" collapsed="false">
      <c r="A332" s="8" t="s">
        <v>3616</v>
      </c>
      <c r="B332" s="10" t="str">
        <f aca="false">'Layout Mercado Libre'!C332</f>
        <v>Orecil NF Solución Ótica Ofloxacino Lidocaína 10 ml</v>
      </c>
      <c r="C332" s="2" t="s">
        <v>89</v>
      </c>
      <c r="D332" s="2" t="s">
        <v>11989</v>
      </c>
      <c r="E332" s="2" t="s">
        <v>11990</v>
      </c>
      <c r="F332" s="2" t="s">
        <v>11991</v>
      </c>
      <c r="G332" s="2" t="s">
        <v>12203</v>
      </c>
      <c r="H332" s="2" t="s">
        <v>12204</v>
      </c>
      <c r="I332" s="2" t="s">
        <v>13036</v>
      </c>
      <c r="J332" s="2"/>
      <c r="K332" s="2" t="n">
        <v>69</v>
      </c>
      <c r="L332" s="2"/>
      <c r="M332" s="2" t="s">
        <v>13037</v>
      </c>
      <c r="N332" s="2" t="n">
        <f aca="false">COUNTA('Layout Mercado Libre'!AH332:AM332)</f>
        <v>1</v>
      </c>
      <c r="O332" s="2" t="s">
        <v>11996</v>
      </c>
      <c r="P332" s="2" t="n">
        <v>0</v>
      </c>
      <c r="Q332" s="2" t="s">
        <v>13038</v>
      </c>
    </row>
    <row r="333" customFormat="false" ht="15" hidden="false" customHeight="false" outlineLevel="0" collapsed="false">
      <c r="A333" s="8" t="s">
        <v>3629</v>
      </c>
      <c r="B333" s="10" t="str">
        <f aca="false">'Layout Mercado Libre'!C333</f>
        <v>Tribedoce 50,000 Complejo B Solución Inyectable 5 Ampolletas</v>
      </c>
      <c r="C333" s="2" t="s">
        <v>89</v>
      </c>
      <c r="D333" s="2" t="s">
        <v>11989</v>
      </c>
      <c r="E333" s="2" t="s">
        <v>11990</v>
      </c>
      <c r="F333" s="2" t="s">
        <v>11991</v>
      </c>
      <c r="G333" s="2" t="s">
        <v>11992</v>
      </c>
      <c r="H333" s="2" t="s">
        <v>11993</v>
      </c>
      <c r="I333" s="2" t="s">
        <v>13039</v>
      </c>
      <c r="J333" s="2"/>
      <c r="K333" s="2" t="n">
        <v>596</v>
      </c>
      <c r="L333" s="2"/>
      <c r="M333" s="2" t="s">
        <v>13040</v>
      </c>
      <c r="N333" s="2" t="n">
        <f aca="false">COUNTA('Layout Mercado Libre'!AH333:AM333)</f>
        <v>3</v>
      </c>
      <c r="O333" s="2" t="s">
        <v>11996</v>
      </c>
      <c r="P333" s="2" t="n">
        <v>0</v>
      </c>
      <c r="Q333" s="2" t="s">
        <v>13041</v>
      </c>
    </row>
    <row r="334" customFormat="false" ht="15" hidden="false" customHeight="false" outlineLevel="0" collapsed="false">
      <c r="A334" s="8" t="s">
        <v>3640</v>
      </c>
      <c r="B334" s="10" t="str">
        <f aca="false">'Layout Mercado Libre'!C334</f>
        <v>Exforge HCT 5 mg/160 mg/12.5 mg 28 Comprimidos</v>
      </c>
      <c r="C334" s="2" t="s">
        <v>89</v>
      </c>
      <c r="D334" s="2" t="s">
        <v>11989</v>
      </c>
      <c r="E334" s="2" t="s">
        <v>11990</v>
      </c>
      <c r="F334" s="2" t="s">
        <v>11991</v>
      </c>
      <c r="G334" s="2" t="s">
        <v>12596</v>
      </c>
      <c r="H334" s="2" t="s">
        <v>12597</v>
      </c>
      <c r="I334" s="2" t="s">
        <v>13042</v>
      </c>
      <c r="J334" s="2"/>
      <c r="K334" s="2" t="n">
        <v>0</v>
      </c>
      <c r="L334" s="2"/>
      <c r="M334" s="2" t="s">
        <v>13043</v>
      </c>
      <c r="N334" s="2" t="n">
        <f aca="false">COUNTA('Layout Mercado Libre'!AH334:AM334)</f>
        <v>1</v>
      </c>
      <c r="O334" s="2" t="s">
        <v>11996</v>
      </c>
      <c r="P334" s="2" t="n">
        <v>0</v>
      </c>
      <c r="Q334" s="2" t="s">
        <v>13044</v>
      </c>
    </row>
    <row r="335" customFormat="false" ht="15" hidden="false" customHeight="false" outlineLevel="0" collapsed="false">
      <c r="A335" s="8" t="s">
        <v>3651</v>
      </c>
      <c r="B335" s="10" t="str">
        <f aca="false">'Layout Mercado Libre'!C335</f>
        <v>XL-3 Antigripal 325 mg/10 mg/4 mg 10 Tabletas</v>
      </c>
      <c r="C335" s="2" t="s">
        <v>89</v>
      </c>
      <c r="D335" s="2" t="s">
        <v>11989</v>
      </c>
      <c r="E335" s="2" t="s">
        <v>11990</v>
      </c>
      <c r="F335" s="2" t="s">
        <v>12038</v>
      </c>
      <c r="G335" s="2"/>
      <c r="H335" s="2"/>
      <c r="I335" s="2" t="s">
        <v>13045</v>
      </c>
      <c r="J335" s="2"/>
      <c r="K335" s="2" t="n">
        <v>4803</v>
      </c>
      <c r="L335" s="2"/>
      <c r="M335" s="2" t="s">
        <v>13046</v>
      </c>
      <c r="N335" s="2" t="n">
        <f aca="false">COUNTA('Layout Mercado Libre'!AH335:AM335)</f>
        <v>1</v>
      </c>
      <c r="O335" s="2" t="s">
        <v>11996</v>
      </c>
      <c r="P335" s="2" t="n">
        <v>0</v>
      </c>
      <c r="Q335" s="2" t="s">
        <v>13047</v>
      </c>
    </row>
    <row r="336" customFormat="false" ht="15" hidden="false" customHeight="false" outlineLevel="0" collapsed="false">
      <c r="A336" s="8" t="s">
        <v>3661</v>
      </c>
      <c r="B336" s="10" t="str">
        <f aca="false">'Layout Mercado Libre'!C336</f>
        <v>Afrin Adulto Oximetazolina 0.050% Spray Nasal 20 ml</v>
      </c>
      <c r="C336" s="2" t="s">
        <v>89</v>
      </c>
      <c r="D336" s="2" t="s">
        <v>11989</v>
      </c>
      <c r="E336" s="2" t="s">
        <v>11990</v>
      </c>
      <c r="F336" s="2" t="s">
        <v>12038</v>
      </c>
      <c r="G336" s="2"/>
      <c r="H336" s="2"/>
      <c r="I336" s="2" t="s">
        <v>13048</v>
      </c>
      <c r="J336" s="2"/>
      <c r="K336" s="2" t="n">
        <v>868</v>
      </c>
      <c r="L336" s="2" t="s">
        <v>13049</v>
      </c>
      <c r="M336" s="2" t="s">
        <v>13050</v>
      </c>
      <c r="N336" s="2" t="n">
        <f aca="false">COUNTA('Layout Mercado Libre'!AH336:AM336)</f>
        <v>3</v>
      </c>
      <c r="O336" s="2" t="s">
        <v>11996</v>
      </c>
      <c r="P336" s="2" t="n">
        <v>0</v>
      </c>
      <c r="Q336" s="2" t="s">
        <v>13051</v>
      </c>
    </row>
    <row r="337" customFormat="false" ht="15" hidden="false" customHeight="false" outlineLevel="0" collapsed="false">
      <c r="A337" s="8" t="s">
        <v>3676</v>
      </c>
      <c r="B337" s="10" t="str">
        <f aca="false">'Layout Mercado Libre'!C337</f>
        <v>Pramigel 10 mg/200 mg/200 mg/50 mg 20 Comprimidos</v>
      </c>
      <c r="C337" s="2" t="s">
        <v>89</v>
      </c>
      <c r="D337" s="2" t="s">
        <v>11989</v>
      </c>
      <c r="E337" s="2" t="s">
        <v>11990</v>
      </c>
      <c r="F337" s="2" t="s">
        <v>11991</v>
      </c>
      <c r="G337" s="2" t="s">
        <v>12013</v>
      </c>
      <c r="H337" s="2" t="s">
        <v>12014</v>
      </c>
      <c r="I337" s="2" t="s">
        <v>13052</v>
      </c>
      <c r="J337" s="2"/>
      <c r="K337" s="2" t="n">
        <v>0</v>
      </c>
      <c r="L337" s="2"/>
      <c r="M337" s="2" t="s">
        <v>13053</v>
      </c>
      <c r="N337" s="2" t="n">
        <f aca="false">COUNTA('Layout Mercado Libre'!AH337:AM337)</f>
        <v>1</v>
      </c>
      <c r="O337" s="2" t="s">
        <v>11996</v>
      </c>
      <c r="P337" s="2" t="n">
        <v>0</v>
      </c>
      <c r="Q337" s="2" t="s">
        <v>13054</v>
      </c>
    </row>
    <row r="338" customFormat="false" ht="15" hidden="false" customHeight="false" outlineLevel="0" collapsed="false">
      <c r="A338" s="8" t="s">
        <v>3686</v>
      </c>
      <c r="B338" s="10" t="str">
        <f aca="false">'Layout Mercado Libre'!C338</f>
        <v>Grimal Hialuronato Oximetazolina Solución Oftálmica 10 ml</v>
      </c>
      <c r="C338" s="2" t="s">
        <v>89</v>
      </c>
      <c r="D338" s="2" t="s">
        <v>11989</v>
      </c>
      <c r="E338" s="2" t="s">
        <v>11990</v>
      </c>
      <c r="F338" s="2" t="s">
        <v>12056</v>
      </c>
      <c r="G338" s="2"/>
      <c r="H338" s="2"/>
      <c r="I338" s="2" t="s">
        <v>13055</v>
      </c>
      <c r="J338" s="2"/>
      <c r="K338" s="2" t="n">
        <v>25</v>
      </c>
      <c r="L338" s="2"/>
      <c r="M338" s="2" t="s">
        <v>13056</v>
      </c>
      <c r="N338" s="2" t="n">
        <f aca="false">COUNTA('Layout Mercado Libre'!AH338:AM338)</f>
        <v>3</v>
      </c>
      <c r="O338" s="2" t="s">
        <v>11996</v>
      </c>
      <c r="P338" s="2" t="n">
        <v>0</v>
      </c>
      <c r="Q338" s="2" t="s">
        <v>13057</v>
      </c>
    </row>
    <row r="339" customFormat="false" ht="15" hidden="false" customHeight="false" outlineLevel="0" collapsed="false">
      <c r="A339" s="8" t="s">
        <v>3699</v>
      </c>
      <c r="B339" s="10" t="str">
        <f aca="false">'Layout Mercado Libre'!C339</f>
        <v>Cholal Modificado Vitamina B12 y Minerales 10 Ampolletas</v>
      </c>
      <c r="C339" s="2" t="s">
        <v>89</v>
      </c>
      <c r="D339" s="2" t="s">
        <v>11989</v>
      </c>
      <c r="E339" s="2" t="s">
        <v>11990</v>
      </c>
      <c r="F339" s="2" t="s">
        <v>11998</v>
      </c>
      <c r="G339" s="2"/>
      <c r="H339" s="2"/>
      <c r="I339" s="2" t="s">
        <v>13058</v>
      </c>
      <c r="J339" s="2"/>
      <c r="K339" s="2" t="n">
        <v>0</v>
      </c>
      <c r="L339" s="2"/>
      <c r="M339" s="2" t="s">
        <v>13059</v>
      </c>
      <c r="N339" s="2" t="n">
        <f aca="false">COUNTA('Layout Mercado Libre'!AH339:AM339)</f>
        <v>3</v>
      </c>
      <c r="O339" s="2" t="s">
        <v>11996</v>
      </c>
      <c r="P339" s="2" t="n">
        <v>0</v>
      </c>
      <c r="Q339" s="2" t="s">
        <v>13060</v>
      </c>
    </row>
    <row r="340" customFormat="false" ht="15" hidden="false" customHeight="false" outlineLevel="0" collapsed="false">
      <c r="A340" s="8" t="s">
        <v>3711</v>
      </c>
      <c r="B340" s="10" t="str">
        <f aca="false">'Layout Mercado Libre'!C340</f>
        <v>Adhesivo para Dentaduras Fixodent Plus Dual Power 35 ml</v>
      </c>
      <c r="C340" s="2" t="s">
        <v>89</v>
      </c>
      <c r="D340" s="2" t="s">
        <v>11989</v>
      </c>
      <c r="E340" s="2" t="s">
        <v>11990</v>
      </c>
      <c r="F340" s="2" t="s">
        <v>11998</v>
      </c>
      <c r="G340" s="2"/>
      <c r="H340" s="2"/>
      <c r="I340" s="2" t="s">
        <v>13061</v>
      </c>
      <c r="J340" s="2"/>
      <c r="K340" s="2" t="n">
        <v>92</v>
      </c>
      <c r="L340" s="2"/>
      <c r="M340" s="2" t="s">
        <v>13062</v>
      </c>
      <c r="N340" s="2" t="n">
        <f aca="false">COUNTA('Layout Mercado Libre'!AH340:AM340)</f>
        <v>2</v>
      </c>
      <c r="O340" s="2" t="s">
        <v>11996</v>
      </c>
      <c r="P340" s="2" t="n">
        <v>0</v>
      </c>
      <c r="Q340" s="2" t="s">
        <v>13063</v>
      </c>
    </row>
    <row r="341" customFormat="false" ht="15" hidden="false" customHeight="false" outlineLevel="0" collapsed="false">
      <c r="A341" s="8" t="s">
        <v>3720</v>
      </c>
      <c r="B341" s="10" t="str">
        <f aca="false">'Layout Mercado Libre'!C341</f>
        <v>Zebesten Bromfenaco 0.9 mg/ml Solución Oftálmica 5 ml</v>
      </c>
      <c r="C341" s="2" t="s">
        <v>89</v>
      </c>
      <c r="D341" s="2" t="s">
        <v>11989</v>
      </c>
      <c r="E341" s="2" t="s">
        <v>11990</v>
      </c>
      <c r="F341" s="2" t="s">
        <v>11991</v>
      </c>
      <c r="G341" s="2" t="s">
        <v>12203</v>
      </c>
      <c r="H341" s="2" t="s">
        <v>12204</v>
      </c>
      <c r="I341" s="2" t="s">
        <v>13064</v>
      </c>
      <c r="J341" s="2"/>
      <c r="K341" s="2" t="n">
        <v>28</v>
      </c>
      <c r="L341" s="2"/>
      <c r="M341" s="2" t="s">
        <v>13065</v>
      </c>
      <c r="N341" s="2" t="n">
        <f aca="false">COUNTA('Layout Mercado Libre'!AH341:AM341)</f>
        <v>4</v>
      </c>
      <c r="O341" s="2" t="s">
        <v>11996</v>
      </c>
      <c r="P341" s="2" t="n">
        <v>0</v>
      </c>
      <c r="Q341" s="2" t="s">
        <v>13066</v>
      </c>
    </row>
    <row r="342" customFormat="false" ht="15" hidden="false" customHeight="false" outlineLevel="0" collapsed="false">
      <c r="A342" s="8" t="s">
        <v>3734</v>
      </c>
      <c r="B342" s="10" t="str">
        <f aca="false">'Layout Mercado Libre'!C342</f>
        <v>Ensure Advance con HMB Sabor Fresa 237 ml</v>
      </c>
      <c r="C342" s="2" t="s">
        <v>89</v>
      </c>
      <c r="D342" s="2" t="s">
        <v>12068</v>
      </c>
      <c r="E342" s="2" t="s">
        <v>11990</v>
      </c>
      <c r="F342" s="2" t="s">
        <v>11998</v>
      </c>
      <c r="G342" s="2"/>
      <c r="H342" s="2"/>
      <c r="I342" s="2" t="s">
        <v>13067</v>
      </c>
      <c r="J342" s="2"/>
      <c r="K342" s="2" t="n">
        <v>638</v>
      </c>
      <c r="L342" s="2" t="s">
        <v>13068</v>
      </c>
      <c r="M342" s="2" t="s">
        <v>13069</v>
      </c>
      <c r="N342" s="2" t="n">
        <f aca="false">COUNTA('Layout Mercado Libre'!AH342:AM342)</f>
        <v>1</v>
      </c>
      <c r="O342" s="2" t="s">
        <v>11996</v>
      </c>
      <c r="P342" s="2" t="n">
        <v>0</v>
      </c>
      <c r="Q342" s="2" t="s">
        <v>13070</v>
      </c>
    </row>
    <row r="343" customFormat="false" ht="15" hidden="false" customHeight="false" outlineLevel="0" collapsed="false">
      <c r="A343" s="8" t="s">
        <v>3742</v>
      </c>
      <c r="B343" s="10" t="str">
        <f aca="false">'Layout Mercado Libre'!C343</f>
        <v>Inhibitron Twit 40 mg/1100 mg 30 Cápsulas</v>
      </c>
      <c r="C343" s="2" t="s">
        <v>89</v>
      </c>
      <c r="D343" s="2" t="s">
        <v>11989</v>
      </c>
      <c r="E343" s="2" t="s">
        <v>11990</v>
      </c>
      <c r="F343" s="2" t="s">
        <v>11991</v>
      </c>
      <c r="G343" s="2" t="s">
        <v>12013</v>
      </c>
      <c r="H343" s="2" t="s">
        <v>12014</v>
      </c>
      <c r="I343" s="2" t="s">
        <v>13071</v>
      </c>
      <c r="J343" s="2"/>
      <c r="K343" s="2" t="n">
        <v>21</v>
      </c>
      <c r="L343" s="2"/>
      <c r="M343" s="2" t="s">
        <v>13072</v>
      </c>
      <c r="N343" s="2" t="n">
        <f aca="false">COUNTA('Layout Mercado Libre'!AH343:AM343)</f>
        <v>3</v>
      </c>
      <c r="O343" s="2" t="s">
        <v>11996</v>
      </c>
      <c r="P343" s="2" t="n">
        <v>0</v>
      </c>
      <c r="Q343" s="2" t="s">
        <v>13073</v>
      </c>
    </row>
    <row r="344" customFormat="false" ht="15" hidden="false" customHeight="false" outlineLevel="0" collapsed="false">
      <c r="A344" s="8" t="s">
        <v>3754</v>
      </c>
      <c r="B344" s="10" t="str">
        <f aca="false">'Layout Mercado Libre'!C344</f>
        <v>Flonorm Rifaximina 400 mg 14 Tabletas</v>
      </c>
      <c r="C344" s="2" t="s">
        <v>89</v>
      </c>
      <c r="D344" s="2" t="s">
        <v>11989</v>
      </c>
      <c r="E344" s="2" t="s">
        <v>11990</v>
      </c>
      <c r="F344" s="2" t="s">
        <v>11991</v>
      </c>
      <c r="G344" s="2" t="s">
        <v>12093</v>
      </c>
      <c r="H344" s="2" t="s">
        <v>12094</v>
      </c>
      <c r="I344" s="2" t="s">
        <v>13074</v>
      </c>
      <c r="J344" s="2"/>
      <c r="K344" s="2" t="n">
        <v>57</v>
      </c>
      <c r="L344" s="2"/>
      <c r="M344" s="2" t="s">
        <v>13075</v>
      </c>
      <c r="N344" s="2" t="n">
        <f aca="false">COUNTA('Layout Mercado Libre'!AH344:AM344)</f>
        <v>1</v>
      </c>
      <c r="O344" s="2" t="s">
        <v>11996</v>
      </c>
      <c r="P344" s="2" t="n">
        <v>0</v>
      </c>
      <c r="Q344" s="2" t="s">
        <v>13076</v>
      </c>
    </row>
    <row r="345" customFormat="false" ht="15" hidden="false" customHeight="false" outlineLevel="0" collapsed="false">
      <c r="A345" s="8" t="s">
        <v>3760</v>
      </c>
      <c r="B345" s="10" t="str">
        <f aca="false">'Layout Mercado Libre'!C345</f>
        <v>Toallitas Húmedas KleenBebé Suavelastic Vitta E 80 Piezas</v>
      </c>
      <c r="C345" s="2" t="s">
        <v>89</v>
      </c>
      <c r="D345" s="2" t="s">
        <v>11989</v>
      </c>
      <c r="E345" s="2" t="s">
        <v>11990</v>
      </c>
      <c r="F345" s="2" t="s">
        <v>11998</v>
      </c>
      <c r="G345" s="2"/>
      <c r="H345" s="2"/>
      <c r="I345" s="2" t="s">
        <v>13077</v>
      </c>
      <c r="J345" s="2"/>
      <c r="K345" s="2" t="n">
        <v>553</v>
      </c>
      <c r="L345" s="2" t="s">
        <v>13078</v>
      </c>
      <c r="M345" s="2" t="s">
        <v>13079</v>
      </c>
      <c r="N345" s="2" t="n">
        <f aca="false">COUNTA('Layout Mercado Libre'!AH345:AM345)</f>
        <v>1</v>
      </c>
      <c r="O345" s="2" t="s">
        <v>11996</v>
      </c>
      <c r="P345" s="2" t="n">
        <v>0</v>
      </c>
      <c r="Q345" s="2" t="s">
        <v>13080</v>
      </c>
    </row>
    <row r="346" customFormat="false" ht="15" hidden="false" customHeight="false" outlineLevel="0" collapsed="false">
      <c r="A346" s="8" t="s">
        <v>3767</v>
      </c>
      <c r="B346" s="10" t="str">
        <f aca="false">'Layout Mercado Libre'!C346</f>
        <v>PediaSure Suplemento Infantil Sabor Fresa 237 ml</v>
      </c>
      <c r="C346" s="2" t="s">
        <v>89</v>
      </c>
      <c r="D346" s="2" t="s">
        <v>11989</v>
      </c>
      <c r="E346" s="2" t="s">
        <v>11990</v>
      </c>
      <c r="F346" s="2" t="s">
        <v>11998</v>
      </c>
      <c r="G346" s="2"/>
      <c r="H346" s="2"/>
      <c r="I346" s="2" t="s">
        <v>13081</v>
      </c>
      <c r="J346" s="2"/>
      <c r="K346" s="2" t="n">
        <v>972</v>
      </c>
      <c r="L346" s="2"/>
      <c r="M346" s="2" t="s">
        <v>13082</v>
      </c>
      <c r="N346" s="2" t="n">
        <f aca="false">COUNTA('Layout Mercado Libre'!AH346:AM346)</f>
        <v>1</v>
      </c>
      <c r="O346" s="2" t="s">
        <v>11996</v>
      </c>
      <c r="P346" s="2" t="n">
        <v>0</v>
      </c>
      <c r="Q346" s="2" t="s">
        <v>13083</v>
      </c>
    </row>
    <row r="347" customFormat="false" ht="15" hidden="false" customHeight="false" outlineLevel="0" collapsed="false">
      <c r="A347" s="8" t="s">
        <v>3774</v>
      </c>
      <c r="B347" s="10" t="str">
        <f aca="false">'Layout Mercado Libre'!C347</f>
        <v>Crema Dental Colgate MFP Máxima Protección Anticaries 22 ml</v>
      </c>
      <c r="C347" s="2" t="s">
        <v>89</v>
      </c>
      <c r="D347" s="2" t="s">
        <v>11989</v>
      </c>
      <c r="E347" s="2" t="s">
        <v>11990</v>
      </c>
      <c r="F347" s="2" t="s">
        <v>11998</v>
      </c>
      <c r="G347" s="2"/>
      <c r="H347" s="2"/>
      <c r="I347" s="2" t="s">
        <v>13084</v>
      </c>
      <c r="J347" s="2"/>
      <c r="K347" s="2" t="n">
        <v>2350</v>
      </c>
      <c r="L347" s="2"/>
      <c r="M347" s="2" t="s">
        <v>13085</v>
      </c>
      <c r="N347" s="2" t="n">
        <f aca="false">COUNTA('Layout Mercado Libre'!AH347:AM347)</f>
        <v>2</v>
      </c>
      <c r="O347" s="2" t="s">
        <v>11996</v>
      </c>
      <c r="P347" s="2" t="n">
        <v>0</v>
      </c>
      <c r="Q347" s="2" t="s">
        <v>13086</v>
      </c>
    </row>
    <row r="348" customFormat="false" ht="15" hidden="false" customHeight="false" outlineLevel="0" collapsed="false">
      <c r="A348" s="8" t="s">
        <v>3784</v>
      </c>
      <c r="B348" s="10" t="str">
        <f aca="false">'Layout Mercado Libre'!C348</f>
        <v>Ulsen PCS Omeprazol 40 mg 14 Cápsulas</v>
      </c>
      <c r="C348" s="2" t="s">
        <v>89</v>
      </c>
      <c r="D348" s="2" t="s">
        <v>11989</v>
      </c>
      <c r="E348" s="2" t="s">
        <v>11990</v>
      </c>
      <c r="F348" s="2" t="s">
        <v>11991</v>
      </c>
      <c r="G348" s="2" t="s">
        <v>12013</v>
      </c>
      <c r="H348" s="2" t="s">
        <v>12014</v>
      </c>
      <c r="I348" s="2" t="s">
        <v>13087</v>
      </c>
      <c r="J348" s="2"/>
      <c r="K348" s="2" t="n">
        <v>103</v>
      </c>
      <c r="L348" s="2"/>
      <c r="M348" s="2" t="s">
        <v>13088</v>
      </c>
      <c r="N348" s="2" t="n">
        <f aca="false">COUNTA('Layout Mercado Libre'!AH348:AM348)</f>
        <v>1</v>
      </c>
      <c r="O348" s="2" t="s">
        <v>11996</v>
      </c>
      <c r="P348" s="2" t="n">
        <v>0</v>
      </c>
      <c r="Q348" s="2" t="s">
        <v>13089</v>
      </c>
    </row>
    <row r="349" customFormat="false" ht="15" hidden="false" customHeight="false" outlineLevel="0" collapsed="false">
      <c r="A349" s="8" t="s">
        <v>3794</v>
      </c>
      <c r="B349" s="10" t="str">
        <f aca="false">'Layout Mercado Libre'!C349</f>
        <v>Afungil Fluconazol 150 mg 2 Cápsulas</v>
      </c>
      <c r="C349" s="2" t="s">
        <v>89</v>
      </c>
      <c r="D349" s="2" t="s">
        <v>11989</v>
      </c>
      <c r="E349" s="2" t="s">
        <v>11990</v>
      </c>
      <c r="F349" s="2" t="s">
        <v>11991</v>
      </c>
      <c r="G349" s="2" t="s">
        <v>12093</v>
      </c>
      <c r="H349" s="2" t="s">
        <v>12094</v>
      </c>
      <c r="I349" s="2" t="s">
        <v>13090</v>
      </c>
      <c r="J349" s="2"/>
      <c r="K349" s="2" t="n">
        <v>171</v>
      </c>
      <c r="L349" s="2"/>
      <c r="M349" s="2" t="s">
        <v>13091</v>
      </c>
      <c r="N349" s="2" t="n">
        <f aca="false">COUNTA('Layout Mercado Libre'!AH349:AM349)</f>
        <v>2</v>
      </c>
      <c r="O349" s="2" t="s">
        <v>11996</v>
      </c>
      <c r="P349" s="2" t="n">
        <v>0</v>
      </c>
      <c r="Q349" s="2" t="s">
        <v>13092</v>
      </c>
    </row>
    <row r="350" customFormat="false" ht="15" hidden="false" customHeight="false" outlineLevel="0" collapsed="false">
      <c r="A350" s="8" t="s">
        <v>3805</v>
      </c>
      <c r="B350" s="10" t="str">
        <f aca="false">'Layout Mercado Libre'!C350</f>
        <v>Syncol Max 650 mg/60 mg/15 mg 12 Comprimidos</v>
      </c>
      <c r="C350" s="2" t="s">
        <v>89</v>
      </c>
      <c r="D350" s="2" t="s">
        <v>11989</v>
      </c>
      <c r="E350" s="2" t="s">
        <v>11990</v>
      </c>
      <c r="F350" s="2" t="s">
        <v>12038</v>
      </c>
      <c r="G350" s="2"/>
      <c r="H350" s="2"/>
      <c r="I350" s="2" t="s">
        <v>13093</v>
      </c>
      <c r="J350" s="2"/>
      <c r="K350" s="2" t="n">
        <v>1299</v>
      </c>
      <c r="L350" s="2" t="s">
        <v>13094</v>
      </c>
      <c r="M350" s="2" t="s">
        <v>13095</v>
      </c>
      <c r="N350" s="2" t="n">
        <f aca="false">COUNTA('Layout Mercado Libre'!AH350:AM350)</f>
        <v>2</v>
      </c>
      <c r="O350" s="2" t="s">
        <v>11996</v>
      </c>
      <c r="P350" s="2" t="n">
        <v>0</v>
      </c>
      <c r="Q350" s="2" t="s">
        <v>13096</v>
      </c>
    </row>
    <row r="351" customFormat="false" ht="15" hidden="false" customHeight="false" outlineLevel="0" collapsed="false">
      <c r="A351" s="8" t="s">
        <v>3817</v>
      </c>
      <c r="B351" s="10" t="str">
        <f aca="false">'Layout Mercado Libre'!C351</f>
        <v>Pepto-Bismol Original 262.4 mg 24 Tabletas Masticables</v>
      </c>
      <c r="C351" s="2" t="s">
        <v>89</v>
      </c>
      <c r="D351" s="2" t="s">
        <v>11989</v>
      </c>
      <c r="E351" s="2" t="s">
        <v>11990</v>
      </c>
      <c r="F351" s="2" t="s">
        <v>12038</v>
      </c>
      <c r="G351" s="2"/>
      <c r="H351" s="2"/>
      <c r="I351" s="2" t="s">
        <v>13097</v>
      </c>
      <c r="J351" s="2"/>
      <c r="K351" s="2" t="n">
        <v>220</v>
      </c>
      <c r="L351" s="2"/>
      <c r="M351" s="2" t="s">
        <v>13098</v>
      </c>
      <c r="N351" s="2" t="n">
        <f aca="false">COUNTA('Layout Mercado Libre'!AH351:AM351)</f>
        <v>2</v>
      </c>
      <c r="O351" s="2" t="s">
        <v>11996</v>
      </c>
      <c r="P351" s="2" t="n">
        <v>0</v>
      </c>
      <c r="Q351" s="2" t="s">
        <v>13099</v>
      </c>
    </row>
    <row r="352" customFormat="false" ht="15" hidden="false" customHeight="false" outlineLevel="0" collapsed="false">
      <c r="A352" s="8" t="s">
        <v>3825</v>
      </c>
      <c r="B352" s="10" t="str">
        <f aca="false">'Layout Mercado Libre'!C352</f>
        <v>Fitoestimulina Gasas Esterilizadas con Crema 10 Sobres</v>
      </c>
      <c r="C352" s="2" t="s">
        <v>89</v>
      </c>
      <c r="D352" s="2" t="s">
        <v>11989</v>
      </c>
      <c r="E352" s="2" t="s">
        <v>11990</v>
      </c>
      <c r="F352" s="2" t="s">
        <v>12056</v>
      </c>
      <c r="G352" s="2"/>
      <c r="H352" s="2"/>
      <c r="I352" s="2" t="s">
        <v>13100</v>
      </c>
      <c r="J352" s="2"/>
      <c r="K352" s="2" t="n">
        <v>1</v>
      </c>
      <c r="L352" s="2"/>
      <c r="M352" s="2" t="s">
        <v>13101</v>
      </c>
      <c r="N352" s="2" t="n">
        <f aca="false">COUNTA('Layout Mercado Libre'!AH352:AM352)</f>
        <v>1</v>
      </c>
      <c r="O352" s="2" t="s">
        <v>11996</v>
      </c>
      <c r="P352" s="2" t="n">
        <v>0</v>
      </c>
      <c r="Q352" s="2" t="s">
        <v>13102</v>
      </c>
    </row>
    <row r="353" customFormat="false" ht="15" hidden="false" customHeight="false" outlineLevel="0" collapsed="false">
      <c r="A353" s="8" t="s">
        <v>3834</v>
      </c>
      <c r="B353" s="10" t="str">
        <f aca="false">'Layout Mercado Libre'!C353</f>
        <v>Pañales KleenBebé Absorsec Etapa 7 XXJ Unisex 40 Piezas</v>
      </c>
      <c r="C353" s="2" t="s">
        <v>89</v>
      </c>
      <c r="D353" s="2" t="s">
        <v>11989</v>
      </c>
      <c r="E353" s="2" t="s">
        <v>11990</v>
      </c>
      <c r="F353" s="2" t="s">
        <v>11998</v>
      </c>
      <c r="G353" s="2"/>
      <c r="H353" s="2"/>
      <c r="I353" s="2" t="s">
        <v>13103</v>
      </c>
      <c r="J353" s="2"/>
      <c r="K353" s="2" t="n">
        <v>202</v>
      </c>
      <c r="L353" s="2"/>
      <c r="M353" s="2" t="s">
        <v>13104</v>
      </c>
      <c r="N353" s="2" t="n">
        <f aca="false">COUNTA('Layout Mercado Libre'!AH353:AM353)</f>
        <v>1</v>
      </c>
      <c r="O353" s="2" t="s">
        <v>11996</v>
      </c>
      <c r="P353" s="2" t="n">
        <v>0</v>
      </c>
      <c r="Q353" s="2" t="s">
        <v>13105</v>
      </c>
    </row>
    <row r="354" customFormat="false" ht="15" hidden="false" customHeight="false" outlineLevel="0" collapsed="false">
      <c r="A354" s="8" t="s">
        <v>3842</v>
      </c>
      <c r="B354" s="10" t="str">
        <f aca="false">'Layout Mercado Libre'!C354</f>
        <v>Ensure Advance Sabor Vainilla 237 ml</v>
      </c>
      <c r="C354" s="2" t="s">
        <v>89</v>
      </c>
      <c r="D354" s="2" t="s">
        <v>11989</v>
      </c>
      <c r="E354" s="2" t="s">
        <v>11990</v>
      </c>
      <c r="F354" s="2" t="s">
        <v>11998</v>
      </c>
      <c r="G354" s="2"/>
      <c r="H354" s="2"/>
      <c r="I354" s="2" t="s">
        <v>13106</v>
      </c>
      <c r="J354" s="2"/>
      <c r="K354" s="2" t="n">
        <v>566</v>
      </c>
      <c r="L354" s="2"/>
      <c r="M354" s="2" t="s">
        <v>13107</v>
      </c>
      <c r="N354" s="2" t="n">
        <f aca="false">COUNTA('Layout Mercado Libre'!AH354:AM354)</f>
        <v>1</v>
      </c>
      <c r="O354" s="2" t="s">
        <v>11996</v>
      </c>
      <c r="P354" s="2" t="n">
        <v>0</v>
      </c>
      <c r="Q354" s="2" t="s">
        <v>13108</v>
      </c>
    </row>
    <row r="355" customFormat="false" ht="15" hidden="false" customHeight="false" outlineLevel="0" collapsed="false">
      <c r="A355" s="8" t="s">
        <v>3850</v>
      </c>
      <c r="B355" s="10" t="str">
        <f aca="false">'Layout Mercado Libre'!C355</f>
        <v>Refresh Tears Solución Oftálmica Lubricante 10 ml</v>
      </c>
      <c r="C355" s="2" t="s">
        <v>89</v>
      </c>
      <c r="D355" s="2" t="s">
        <v>11989</v>
      </c>
      <c r="E355" s="2" t="s">
        <v>11990</v>
      </c>
      <c r="F355" s="2" t="s">
        <v>12038</v>
      </c>
      <c r="G355" s="2"/>
      <c r="H355" s="2"/>
      <c r="I355" s="2" t="s">
        <v>13109</v>
      </c>
      <c r="J355" s="2"/>
      <c r="K355" s="2" t="n">
        <v>111</v>
      </c>
      <c r="L355" s="2"/>
      <c r="M355" s="2" t="s">
        <v>13110</v>
      </c>
      <c r="N355" s="2" t="n">
        <f aca="false">COUNTA('Layout Mercado Libre'!AH355:AM355)</f>
        <v>1</v>
      </c>
      <c r="O355" s="2" t="s">
        <v>11996</v>
      </c>
      <c r="P355" s="2" t="n">
        <v>0</v>
      </c>
      <c r="Q355" s="2" t="s">
        <v>13111</v>
      </c>
    </row>
    <row r="356" customFormat="false" ht="15" hidden="false" customHeight="false" outlineLevel="0" collapsed="false">
      <c r="A356" s="8" t="s">
        <v>3862</v>
      </c>
      <c r="B356" s="10" t="str">
        <f aca="false">'Layout Mercado Libre'!C356</f>
        <v>Dalacin C Clindamicina 300 mg 16 Cápsulas</v>
      </c>
      <c r="C356" s="2" t="s">
        <v>89</v>
      </c>
      <c r="D356" s="2" t="s">
        <v>11989</v>
      </c>
      <c r="E356" s="2" t="s">
        <v>11990</v>
      </c>
      <c r="F356" s="2" t="s">
        <v>11991</v>
      </c>
      <c r="G356" s="2" t="s">
        <v>12093</v>
      </c>
      <c r="H356" s="2" t="s">
        <v>12094</v>
      </c>
      <c r="I356" s="2" t="s">
        <v>13112</v>
      </c>
      <c r="J356" s="2"/>
      <c r="K356" s="2" t="n">
        <v>0</v>
      </c>
      <c r="L356" s="2"/>
      <c r="M356" s="2" t="s">
        <v>13113</v>
      </c>
      <c r="N356" s="2" t="n">
        <f aca="false">COUNTA('Layout Mercado Libre'!AH356:AM356)</f>
        <v>2</v>
      </c>
      <c r="O356" s="2" t="s">
        <v>11996</v>
      </c>
      <c r="P356" s="2" t="n">
        <v>0</v>
      </c>
      <c r="Q356" s="2" t="s">
        <v>13114</v>
      </c>
    </row>
    <row r="357" customFormat="false" ht="15" hidden="false" customHeight="false" outlineLevel="0" collapsed="false">
      <c r="A357" s="8" t="s">
        <v>3871</v>
      </c>
      <c r="B357" s="10" t="str">
        <f aca="false">'Layout Mercado Libre'!C357</f>
        <v>Flanax Naproxeno Sódico 550 mg 12 Tabletas</v>
      </c>
      <c r="C357" s="2" t="s">
        <v>89</v>
      </c>
      <c r="D357" s="2" t="s">
        <v>11989</v>
      </c>
      <c r="E357" s="2" t="s">
        <v>11990</v>
      </c>
      <c r="F357" s="2" t="s">
        <v>12038</v>
      </c>
      <c r="G357" s="2"/>
      <c r="H357" s="2"/>
      <c r="I357" s="2" t="s">
        <v>13115</v>
      </c>
      <c r="J357" s="2"/>
      <c r="K357" s="2" t="n">
        <v>0</v>
      </c>
      <c r="L357" s="2"/>
      <c r="M357" s="2" t="s">
        <v>13116</v>
      </c>
      <c r="N357" s="2" t="n">
        <f aca="false">COUNTA('Layout Mercado Libre'!AH357:AM357)</f>
        <v>3</v>
      </c>
      <c r="O357" s="2" t="s">
        <v>11996</v>
      </c>
      <c r="P357" s="2" t="n">
        <v>0</v>
      </c>
      <c r="Q357" s="2" t="s">
        <v>13117</v>
      </c>
    </row>
    <row r="358" customFormat="false" ht="15" hidden="false" customHeight="false" outlineLevel="0" collapsed="false">
      <c r="A358" s="8" t="s">
        <v>3879</v>
      </c>
      <c r="B358" s="10" t="str">
        <f aca="false">'Layout Mercado Libre'!C358</f>
        <v>Nikzon Tabletas Masticables 90 Piezas</v>
      </c>
      <c r="C358" s="2" t="s">
        <v>89</v>
      </c>
      <c r="D358" s="2" t="s">
        <v>11989</v>
      </c>
      <c r="E358" s="2" t="s">
        <v>11990</v>
      </c>
      <c r="F358" s="2" t="s">
        <v>12038</v>
      </c>
      <c r="G358" s="2"/>
      <c r="H358" s="2"/>
      <c r="I358" s="2" t="s">
        <v>13118</v>
      </c>
      <c r="J358" s="2"/>
      <c r="K358" s="2" t="n">
        <v>231</v>
      </c>
      <c r="L358" s="2"/>
      <c r="M358" s="2" t="s">
        <v>13119</v>
      </c>
      <c r="N358" s="2" t="n">
        <f aca="false">COUNTA('Layout Mercado Libre'!AH358:AM358)</f>
        <v>2</v>
      </c>
      <c r="O358" s="2" t="s">
        <v>11996</v>
      </c>
      <c r="P358" s="2" t="n">
        <v>0</v>
      </c>
      <c r="Q358" s="2" t="s">
        <v>13120</v>
      </c>
    </row>
    <row r="359" customFormat="false" ht="15" hidden="false" customHeight="false" outlineLevel="0" collapsed="false">
      <c r="A359" s="8" t="s">
        <v>3887</v>
      </c>
      <c r="B359" s="10" t="str">
        <f aca="false">'Layout Mercado Libre'!C359</f>
        <v>Thioctacid 600 HR Ácido Tióctico 600 mg 30 Tabletas</v>
      </c>
      <c r="C359" s="2" t="s">
        <v>89</v>
      </c>
      <c r="D359" s="2" t="s">
        <v>11989</v>
      </c>
      <c r="E359" s="2" t="s">
        <v>11990</v>
      </c>
      <c r="F359" s="2" t="s">
        <v>12056</v>
      </c>
      <c r="G359" s="2"/>
      <c r="H359" s="2"/>
      <c r="I359" s="2" t="s">
        <v>13121</v>
      </c>
      <c r="J359" s="2"/>
      <c r="K359" s="2" t="n">
        <v>13</v>
      </c>
      <c r="L359" s="2"/>
      <c r="M359" s="2" t="s">
        <v>13122</v>
      </c>
      <c r="N359" s="2" t="n">
        <f aca="false">COUNTA('Layout Mercado Libre'!AH359:AM359)</f>
        <v>2</v>
      </c>
      <c r="O359" s="2" t="s">
        <v>11996</v>
      </c>
      <c r="P359" s="2" t="n">
        <v>0</v>
      </c>
      <c r="Q359" s="2" t="s">
        <v>13123</v>
      </c>
    </row>
    <row r="360" customFormat="false" ht="15" hidden="false" customHeight="false" outlineLevel="0" collapsed="false">
      <c r="A360" s="8" t="s">
        <v>3899</v>
      </c>
      <c r="B360" s="10" t="str">
        <f aca="false">'Layout Mercado Libre'!C360</f>
        <v>Aceler-Co Ácido Fusídico Betametasona Crema 2%-0.1% 15 g</v>
      </c>
      <c r="C360" s="2" t="s">
        <v>89</v>
      </c>
      <c r="D360" s="2" t="s">
        <v>11989</v>
      </c>
      <c r="E360" s="2" t="s">
        <v>11990</v>
      </c>
      <c r="F360" s="2" t="s">
        <v>11991</v>
      </c>
      <c r="G360" s="2" t="s">
        <v>12626</v>
      </c>
      <c r="H360" s="2" t="s">
        <v>12627</v>
      </c>
      <c r="I360" s="2" t="s">
        <v>13124</v>
      </c>
      <c r="J360" s="2"/>
      <c r="K360" s="2" t="n">
        <v>98</v>
      </c>
      <c r="L360" s="2"/>
      <c r="M360" s="2" t="s">
        <v>13125</v>
      </c>
      <c r="N360" s="2" t="n">
        <f aca="false">COUNTA('Layout Mercado Libre'!AH360:AM360)</f>
        <v>2</v>
      </c>
      <c r="O360" s="2" t="s">
        <v>11996</v>
      </c>
      <c r="P360" s="2" t="n">
        <v>0</v>
      </c>
      <c r="Q360" s="2" t="s">
        <v>13126</v>
      </c>
    </row>
    <row r="361" customFormat="false" ht="15" hidden="false" customHeight="false" outlineLevel="0" collapsed="false">
      <c r="A361" s="8" t="s">
        <v>3911</v>
      </c>
      <c r="B361" s="10" t="str">
        <f aca="false">'Layout Mercado Libre'!C361</f>
        <v>Vitafusin Multivitamínico Adulto Solución Inyectable 5 ml</v>
      </c>
      <c r="C361" s="2" t="s">
        <v>89</v>
      </c>
      <c r="D361" s="2" t="s">
        <v>11989</v>
      </c>
      <c r="E361" s="2" t="s">
        <v>11990</v>
      </c>
      <c r="F361" s="2" t="s">
        <v>11991</v>
      </c>
      <c r="G361" s="2" t="s">
        <v>12013</v>
      </c>
      <c r="H361" s="2" t="s">
        <v>12014</v>
      </c>
      <c r="I361" s="2" t="s">
        <v>13127</v>
      </c>
      <c r="J361" s="2"/>
      <c r="K361" s="2" t="n">
        <v>224</v>
      </c>
      <c r="L361" s="2"/>
      <c r="M361" s="2" t="s">
        <v>13128</v>
      </c>
      <c r="N361" s="2" t="n">
        <f aca="false">COUNTA('Layout Mercado Libre'!AH361:AM361)</f>
        <v>3</v>
      </c>
      <c r="O361" s="2" t="s">
        <v>11996</v>
      </c>
      <c r="P361" s="2" t="n">
        <v>0</v>
      </c>
      <c r="Q361" s="2" t="s">
        <v>13129</v>
      </c>
    </row>
    <row r="362" customFormat="false" ht="15" hidden="false" customHeight="false" outlineLevel="0" collapsed="false">
      <c r="A362" s="8" t="s">
        <v>3928</v>
      </c>
      <c r="B362" s="10" t="str">
        <f aca="false">'Layout Mercado Libre'!C362</f>
        <v>Lincocin Lincomicina 600 mg/2 ml 6 Ampolletas Adultos</v>
      </c>
      <c r="C362" s="2" t="s">
        <v>89</v>
      </c>
      <c r="D362" s="2" t="s">
        <v>11989</v>
      </c>
      <c r="E362" s="2" t="s">
        <v>11990</v>
      </c>
      <c r="F362" s="2" t="s">
        <v>11991</v>
      </c>
      <c r="G362" s="2" t="s">
        <v>12093</v>
      </c>
      <c r="H362" s="2" t="s">
        <v>12094</v>
      </c>
      <c r="I362" s="2" t="s">
        <v>13130</v>
      </c>
      <c r="J362" s="2"/>
      <c r="K362" s="2" t="n">
        <v>12</v>
      </c>
      <c r="L362" s="2"/>
      <c r="M362" s="2" t="s">
        <v>13131</v>
      </c>
      <c r="N362" s="2" t="n">
        <f aca="false">COUNTA('Layout Mercado Libre'!AH362:AM362)</f>
        <v>1</v>
      </c>
      <c r="O362" s="2" t="s">
        <v>11996</v>
      </c>
      <c r="P362" s="2" t="n">
        <v>0</v>
      </c>
      <c r="Q362" s="2" t="s">
        <v>13132</v>
      </c>
    </row>
    <row r="363" customFormat="false" ht="15" hidden="false" customHeight="false" outlineLevel="0" collapsed="false">
      <c r="A363" s="8" t="s">
        <v>3938</v>
      </c>
      <c r="B363" s="10" t="str">
        <f aca="false">'Layout Mercado Libre'!C363</f>
        <v>Recoverón NC Ácido Acexámico Neomicina Crema 40 g</v>
      </c>
      <c r="C363" s="2" t="s">
        <v>89</v>
      </c>
      <c r="D363" s="2" t="s">
        <v>11989</v>
      </c>
      <c r="E363" s="2" t="s">
        <v>11990</v>
      </c>
      <c r="F363" s="2" t="s">
        <v>11991</v>
      </c>
      <c r="G363" s="2" t="s">
        <v>12626</v>
      </c>
      <c r="H363" s="2" t="s">
        <v>12627</v>
      </c>
      <c r="I363" s="2" t="s">
        <v>13133</v>
      </c>
      <c r="J363" s="2"/>
      <c r="K363" s="2" t="n">
        <v>114</v>
      </c>
      <c r="L363" s="2"/>
      <c r="M363" s="2" t="s">
        <v>13134</v>
      </c>
      <c r="N363" s="2" t="n">
        <f aca="false">COUNTA('Layout Mercado Libre'!AH363:AM363)</f>
        <v>2</v>
      </c>
      <c r="O363" s="2" t="s">
        <v>11996</v>
      </c>
      <c r="P363" s="2" t="n">
        <v>0</v>
      </c>
      <c r="Q363" s="2" t="s">
        <v>13135</v>
      </c>
    </row>
    <row r="364" customFormat="false" ht="15" hidden="false" customHeight="false" outlineLevel="0" collapsed="false">
      <c r="A364" s="8" t="s">
        <v>3950</v>
      </c>
      <c r="B364" s="10" t="str">
        <f aca="false">'Layout Mercado Libre'!C364</f>
        <v>Toallitas Huggies Cuidado Humectante Lavanda 80 Piezas</v>
      </c>
      <c r="C364" s="2" t="s">
        <v>89</v>
      </c>
      <c r="D364" s="2" t="s">
        <v>11989</v>
      </c>
      <c r="E364" s="2" t="s">
        <v>11990</v>
      </c>
      <c r="F364" s="2" t="s">
        <v>11998</v>
      </c>
      <c r="G364" s="2"/>
      <c r="H364" s="2"/>
      <c r="I364" s="2" t="s">
        <v>13136</v>
      </c>
      <c r="J364" s="2"/>
      <c r="K364" s="2" t="n">
        <v>611</v>
      </c>
      <c r="L364" s="2"/>
      <c r="M364" s="2" t="s">
        <v>13137</v>
      </c>
      <c r="N364" s="2" t="n">
        <f aca="false">COUNTA('Layout Mercado Libre'!AH364:AM364)</f>
        <v>2</v>
      </c>
      <c r="O364" s="2" t="s">
        <v>11996</v>
      </c>
      <c r="P364" s="2" t="n">
        <v>0</v>
      </c>
      <c r="Q364" s="2" t="s">
        <v>13138</v>
      </c>
    </row>
    <row r="365" customFormat="false" ht="15" hidden="false" customHeight="false" outlineLevel="0" collapsed="false">
      <c r="A365" s="8" t="s">
        <v>3959</v>
      </c>
      <c r="B365" s="10" t="str">
        <f aca="false">'Layout Mercado Libre'!C365</f>
        <v>Redoxon Vitamina C 1 g Naranja 10 Tabletas Efervescentes</v>
      </c>
      <c r="C365" s="2" t="s">
        <v>89</v>
      </c>
      <c r="D365" s="2" t="s">
        <v>11989</v>
      </c>
      <c r="E365" s="2" t="s">
        <v>11990</v>
      </c>
      <c r="F365" s="2" t="s">
        <v>12038</v>
      </c>
      <c r="G365" s="2"/>
      <c r="H365" s="2"/>
      <c r="I365" s="2" t="s">
        <v>13139</v>
      </c>
      <c r="J365" s="2"/>
      <c r="K365" s="2" t="n">
        <v>599</v>
      </c>
      <c r="L365" s="2"/>
      <c r="M365" s="2" t="s">
        <v>13140</v>
      </c>
      <c r="N365" s="2" t="n">
        <f aca="false">COUNTA('Layout Mercado Libre'!AH365:AM365)</f>
        <v>3</v>
      </c>
      <c r="O365" s="2" t="s">
        <v>11996</v>
      </c>
      <c r="P365" s="2" t="n">
        <v>0</v>
      </c>
      <c r="Q365" s="2" t="s">
        <v>13141</v>
      </c>
    </row>
    <row r="366" customFormat="false" ht="15" hidden="false" customHeight="false" outlineLevel="0" collapsed="false">
      <c r="A366" s="8" t="s">
        <v>3971</v>
      </c>
      <c r="B366" s="10" t="str">
        <f aca="false">'Layout Mercado Libre'!C366</f>
        <v>Latanoprost Solución Oftálmica 0.05 mg/ml Gotero 3 ml</v>
      </c>
      <c r="C366" s="2" t="s">
        <v>89</v>
      </c>
      <c r="D366" s="2" t="s">
        <v>11989</v>
      </c>
      <c r="E366" s="2" t="s">
        <v>11990</v>
      </c>
      <c r="F366" s="2" t="s">
        <v>11991</v>
      </c>
      <c r="G366" s="2" t="s">
        <v>12203</v>
      </c>
      <c r="H366" s="2" t="s">
        <v>12204</v>
      </c>
      <c r="I366" s="2" t="s">
        <v>13142</v>
      </c>
      <c r="J366" s="2"/>
      <c r="K366" s="2" t="n">
        <v>76</v>
      </c>
      <c r="L366" s="2"/>
      <c r="M366" s="2" t="s">
        <v>13143</v>
      </c>
      <c r="N366" s="2" t="n">
        <f aca="false">COUNTA('Layout Mercado Libre'!AH366:AM366)</f>
        <v>1</v>
      </c>
      <c r="O366" s="2" t="s">
        <v>11996</v>
      </c>
      <c r="P366" s="2" t="n">
        <v>0</v>
      </c>
      <c r="Q366" s="2" t="s">
        <v>13144</v>
      </c>
    </row>
    <row r="367" customFormat="false" ht="15" hidden="false" customHeight="false" outlineLevel="0" collapsed="false">
      <c r="A367" s="8" t="s">
        <v>3980</v>
      </c>
      <c r="B367" s="10" t="str">
        <f aca="false">'Layout Mercado Libre'!C367</f>
        <v>Miccil Bumetanida 1 mg 20 Tabletas</v>
      </c>
      <c r="C367" s="2" t="s">
        <v>89</v>
      </c>
      <c r="D367" s="2" t="s">
        <v>11989</v>
      </c>
      <c r="E367" s="2" t="s">
        <v>11990</v>
      </c>
      <c r="F367" s="2" t="s">
        <v>11991</v>
      </c>
      <c r="G367" s="2" t="s">
        <v>12596</v>
      </c>
      <c r="H367" s="2" t="s">
        <v>12597</v>
      </c>
      <c r="I367" s="2" t="s">
        <v>13145</v>
      </c>
      <c r="J367" s="2"/>
      <c r="K367" s="2" t="n">
        <v>68</v>
      </c>
      <c r="L367" s="2"/>
      <c r="M367" s="2" t="s">
        <v>13146</v>
      </c>
      <c r="N367" s="2" t="n">
        <f aca="false">COUNTA('Layout Mercado Libre'!AH367:AM367)</f>
        <v>1</v>
      </c>
      <c r="O367" s="2" t="s">
        <v>11996</v>
      </c>
      <c r="P367" s="2" t="n">
        <v>0</v>
      </c>
      <c r="Q367" s="2" t="s">
        <v>13147</v>
      </c>
    </row>
    <row r="368" customFormat="false" ht="15" hidden="false" customHeight="false" outlineLevel="0" collapsed="false">
      <c r="A368" s="8" t="s">
        <v>3989</v>
      </c>
      <c r="B368" s="10" t="str">
        <f aca="false">'Layout Mercado Libre'!C368</f>
        <v>Metamucil Fibra Natural Psyllium Sabor Naranja 174 g</v>
      </c>
      <c r="C368" s="2" t="s">
        <v>89</v>
      </c>
      <c r="D368" s="2" t="s">
        <v>11989</v>
      </c>
      <c r="E368" s="2" t="s">
        <v>11990</v>
      </c>
      <c r="F368" s="2" t="s">
        <v>12038</v>
      </c>
      <c r="G368" s="2"/>
      <c r="H368" s="2"/>
      <c r="I368" s="2" t="s">
        <v>13148</v>
      </c>
      <c r="J368" s="2"/>
      <c r="K368" s="2" t="n">
        <v>0</v>
      </c>
      <c r="L368" s="2" t="s">
        <v>13149</v>
      </c>
      <c r="M368" s="2" t="s">
        <v>13150</v>
      </c>
      <c r="N368" s="2" t="n">
        <f aca="false">COUNTA('Layout Mercado Libre'!AH368:AM368)</f>
        <v>1</v>
      </c>
      <c r="O368" s="2" t="s">
        <v>11996</v>
      </c>
      <c r="P368" s="2" t="n">
        <v>0</v>
      </c>
      <c r="Q368" s="2" t="s">
        <v>13151</v>
      </c>
    </row>
    <row r="369" customFormat="false" ht="15" hidden="false" customHeight="false" outlineLevel="0" collapsed="false">
      <c r="A369" s="8" t="s">
        <v>3999</v>
      </c>
      <c r="B369" s="10" t="str">
        <f aca="false">'Layout Mercado Libre'!C369</f>
        <v>Fluoning Levofloxacino 750 mg 7 Tabletas</v>
      </c>
      <c r="C369" s="2" t="s">
        <v>89</v>
      </c>
      <c r="D369" s="2" t="s">
        <v>11989</v>
      </c>
      <c r="E369" s="2" t="s">
        <v>11990</v>
      </c>
      <c r="F369" s="2" t="s">
        <v>11991</v>
      </c>
      <c r="G369" s="2" t="s">
        <v>12093</v>
      </c>
      <c r="H369" s="2" t="s">
        <v>12094</v>
      </c>
      <c r="I369" s="2" t="s">
        <v>13152</v>
      </c>
      <c r="J369" s="2"/>
      <c r="K369" s="2" t="n">
        <v>61</v>
      </c>
      <c r="L369" s="2"/>
      <c r="M369" s="2" t="s">
        <v>13153</v>
      </c>
      <c r="N369" s="2" t="n">
        <f aca="false">COUNTA('Layout Mercado Libre'!AH369:AM369)</f>
        <v>3</v>
      </c>
      <c r="O369" s="2" t="s">
        <v>11996</v>
      </c>
      <c r="P369" s="2" t="n">
        <v>0</v>
      </c>
      <c r="Q369" s="2" t="s">
        <v>13154</v>
      </c>
    </row>
    <row r="370" customFormat="false" ht="15" hidden="false" customHeight="false" outlineLevel="0" collapsed="false">
      <c r="A370" s="8" t="s">
        <v>4010</v>
      </c>
      <c r="B370" s="10" t="str">
        <f aca="false">'Layout Mercado Libre'!C370</f>
        <v>Recoverón Granulado Ácido Acexámico 10 Sobres de 12 g</v>
      </c>
      <c r="C370" s="2" t="s">
        <v>89</v>
      </c>
      <c r="D370" s="2" t="s">
        <v>11989</v>
      </c>
      <c r="E370" s="2" t="s">
        <v>11990</v>
      </c>
      <c r="F370" s="2" t="s">
        <v>11991</v>
      </c>
      <c r="G370" s="2" t="s">
        <v>12063</v>
      </c>
      <c r="H370" s="2" t="s">
        <v>12064</v>
      </c>
      <c r="I370" s="2" t="s">
        <v>13155</v>
      </c>
      <c r="J370" s="2"/>
      <c r="K370" s="2" t="n">
        <v>0</v>
      </c>
      <c r="L370" s="2"/>
      <c r="M370" s="2" t="s">
        <v>13156</v>
      </c>
      <c r="N370" s="2" t="n">
        <f aca="false">COUNTA('Layout Mercado Libre'!AH370:AM370)</f>
        <v>4</v>
      </c>
      <c r="O370" s="2" t="s">
        <v>11996</v>
      </c>
      <c r="P370" s="2" t="n">
        <v>0</v>
      </c>
      <c r="Q370" s="2" t="s">
        <v>13157</v>
      </c>
    </row>
    <row r="371" customFormat="false" ht="15" hidden="false" customHeight="false" outlineLevel="0" collapsed="false">
      <c r="A371" s="8" t="s">
        <v>4023</v>
      </c>
      <c r="B371" s="10" t="str">
        <f aca="false">'Layout Mercado Libre'!C371</f>
        <v>Canesten V Clotrimazol 200 mg 3 Óvulos Vaginales</v>
      </c>
      <c r="C371" s="2" t="s">
        <v>89</v>
      </c>
      <c r="D371" s="2" t="s">
        <v>11989</v>
      </c>
      <c r="E371" s="2" t="s">
        <v>11990</v>
      </c>
      <c r="F371" s="2" t="s">
        <v>12038</v>
      </c>
      <c r="G371" s="2"/>
      <c r="H371" s="2"/>
      <c r="I371" s="2" t="s">
        <v>13158</v>
      </c>
      <c r="J371" s="2"/>
      <c r="K371" s="2" t="n">
        <v>0</v>
      </c>
      <c r="L371" s="2"/>
      <c r="M371" s="2" t="s">
        <v>13159</v>
      </c>
      <c r="N371" s="2" t="n">
        <f aca="false">COUNTA('Layout Mercado Libre'!AH371:AM371)</f>
        <v>1</v>
      </c>
      <c r="O371" s="2" t="s">
        <v>11996</v>
      </c>
      <c r="P371" s="2" t="n">
        <v>0</v>
      </c>
      <c r="Q371" s="2" t="s">
        <v>13160</v>
      </c>
    </row>
    <row r="372" customFormat="false" ht="15" hidden="false" customHeight="false" outlineLevel="0" collapsed="false">
      <c r="A372" s="8" t="s">
        <v>4033</v>
      </c>
      <c r="B372" s="10" t="str">
        <f aca="false">'Layout Mercado Libre'!C372</f>
        <v>Alcohol Etílico Dibar 71.5° G.L. 1 l Caja con 12 Piezas</v>
      </c>
      <c r="C372" s="2" t="s">
        <v>89</v>
      </c>
      <c r="D372" s="2" t="s">
        <v>12068</v>
      </c>
      <c r="E372" s="2" t="s">
        <v>11990</v>
      </c>
      <c r="F372" s="2" t="s">
        <v>11998</v>
      </c>
      <c r="G372" s="2"/>
      <c r="H372" s="2"/>
      <c r="I372" s="2" t="s">
        <v>13161</v>
      </c>
      <c r="J372" s="2"/>
      <c r="K372" s="2" t="n">
        <v>25</v>
      </c>
      <c r="L372" s="2"/>
      <c r="M372" s="2" t="s">
        <v>13162</v>
      </c>
      <c r="N372" s="2" t="n">
        <f aca="false">COUNTA('Layout Mercado Libre'!AH372:AM372)</f>
        <v>1</v>
      </c>
      <c r="O372" s="2" t="s">
        <v>11996</v>
      </c>
      <c r="P372" s="2" t="n">
        <v>0</v>
      </c>
      <c r="Q372" s="2" t="s">
        <v>13163</v>
      </c>
    </row>
    <row r="373" customFormat="false" ht="15" hidden="false" customHeight="false" outlineLevel="0" collapsed="false">
      <c r="A373" s="8" t="s">
        <v>4043</v>
      </c>
      <c r="B373" s="10" t="str">
        <f aca="false">'Layout Mercado Libre'!C373</f>
        <v>Jarabe Histiacil FAM Adulto Sabor Fresa 140 ml</v>
      </c>
      <c r="C373" s="2" t="s">
        <v>89</v>
      </c>
      <c r="D373" s="2" t="s">
        <v>11989</v>
      </c>
      <c r="E373" s="2" t="s">
        <v>11990</v>
      </c>
      <c r="F373" s="2" t="s">
        <v>12038</v>
      </c>
      <c r="G373" s="2"/>
      <c r="H373" s="2"/>
      <c r="I373" s="2" t="s">
        <v>13164</v>
      </c>
      <c r="J373" s="2"/>
      <c r="K373" s="2" t="n">
        <v>313</v>
      </c>
      <c r="L373" s="2" t="s">
        <v>13165</v>
      </c>
      <c r="M373" s="2" t="s">
        <v>13166</v>
      </c>
      <c r="N373" s="2" t="n">
        <f aca="false">COUNTA('Layout Mercado Libre'!AH373:AM373)</f>
        <v>1</v>
      </c>
      <c r="O373" s="2" t="s">
        <v>11996</v>
      </c>
      <c r="P373" s="2" t="n">
        <v>0</v>
      </c>
      <c r="Q373" s="2" t="s">
        <v>13167</v>
      </c>
    </row>
    <row r="374" customFormat="false" ht="15" hidden="false" customHeight="false" outlineLevel="0" collapsed="false">
      <c r="A374" s="8" t="s">
        <v>4054</v>
      </c>
      <c r="B374" s="10" t="str">
        <f aca="false">'Layout Mercado Libre'!C374</f>
        <v>Ampliron Amoxicilina 750 mg 12 Comprimidos</v>
      </c>
      <c r="C374" s="2" t="s">
        <v>89</v>
      </c>
      <c r="D374" s="2" t="s">
        <v>11989</v>
      </c>
      <c r="E374" s="2" t="s">
        <v>11990</v>
      </c>
      <c r="F374" s="2" t="s">
        <v>11991</v>
      </c>
      <c r="G374" s="2" t="s">
        <v>12093</v>
      </c>
      <c r="H374" s="2" t="s">
        <v>12094</v>
      </c>
      <c r="I374" s="2" t="s">
        <v>13168</v>
      </c>
      <c r="J374" s="2"/>
      <c r="K374" s="2" t="n">
        <v>95</v>
      </c>
      <c r="L374" s="2"/>
      <c r="M374" s="2" t="s">
        <v>13169</v>
      </c>
      <c r="N374" s="2" t="n">
        <f aca="false">COUNTA('Layout Mercado Libre'!AH374:AM374)</f>
        <v>3</v>
      </c>
      <c r="O374" s="2" t="s">
        <v>11996</v>
      </c>
      <c r="P374" s="2" t="n">
        <v>0</v>
      </c>
      <c r="Q374" s="2" t="s">
        <v>13170</v>
      </c>
    </row>
    <row r="375" customFormat="false" ht="15" hidden="false" customHeight="false" outlineLevel="0" collapsed="false">
      <c r="A375" s="8" t="s">
        <v>4063</v>
      </c>
      <c r="B375" s="10" t="str">
        <f aca="false">'Layout Mercado Libre'!C375</f>
        <v>Dorixina Forte Clonixinato de Lisina 250 mg 20 Comprimidos</v>
      </c>
      <c r="C375" s="2" t="s">
        <v>89</v>
      </c>
      <c r="D375" s="2" t="s">
        <v>11989</v>
      </c>
      <c r="E375" s="2" t="s">
        <v>11990</v>
      </c>
      <c r="F375" s="2" t="s">
        <v>11991</v>
      </c>
      <c r="G375" s="2" t="s">
        <v>11992</v>
      </c>
      <c r="H375" s="2" t="s">
        <v>11993</v>
      </c>
      <c r="I375" s="2" t="s">
        <v>13171</v>
      </c>
      <c r="J375" s="2"/>
      <c r="K375" s="2" t="n">
        <v>145</v>
      </c>
      <c r="L375" s="2"/>
      <c r="M375" s="2" t="s">
        <v>13172</v>
      </c>
      <c r="N375" s="2" t="n">
        <f aca="false">COUNTA('Layout Mercado Libre'!AH375:AM375)</f>
        <v>1</v>
      </c>
      <c r="O375" s="2" t="s">
        <v>11996</v>
      </c>
      <c r="P375" s="2" t="n">
        <v>0</v>
      </c>
      <c r="Q375" s="2" t="s">
        <v>13173</v>
      </c>
    </row>
    <row r="376" customFormat="false" ht="15" hidden="false" customHeight="false" outlineLevel="0" collapsed="false">
      <c r="A376" s="8" t="s">
        <v>4073</v>
      </c>
      <c r="B376" s="10" t="str">
        <f aca="false">'Layout Mercado Libre'!C376</f>
        <v>Sal de Uvas Picot Antiácido Efervescente 50 Sobres de 5 g</v>
      </c>
      <c r="C376" s="2" t="s">
        <v>89</v>
      </c>
      <c r="D376" s="2" t="s">
        <v>11989</v>
      </c>
      <c r="E376" s="2" t="s">
        <v>11990</v>
      </c>
      <c r="F376" s="2" t="s">
        <v>12038</v>
      </c>
      <c r="G376" s="2"/>
      <c r="H376" s="2"/>
      <c r="I376" s="2" t="s">
        <v>13174</v>
      </c>
      <c r="J376" s="2"/>
      <c r="K376" s="2" t="n">
        <v>1356</v>
      </c>
      <c r="L376" s="2"/>
      <c r="M376" s="2" t="s">
        <v>13175</v>
      </c>
      <c r="N376" s="2" t="n">
        <f aca="false">COUNTA('Layout Mercado Libre'!AH376:AM376)</f>
        <v>1</v>
      </c>
      <c r="O376" s="2" t="s">
        <v>11996</v>
      </c>
      <c r="P376" s="2" t="n">
        <v>0</v>
      </c>
      <c r="Q376" s="2" t="s">
        <v>13176</v>
      </c>
    </row>
    <row r="377" customFormat="false" ht="15" hidden="false" customHeight="false" outlineLevel="0" collapsed="false">
      <c r="A377" s="8" t="s">
        <v>4081</v>
      </c>
      <c r="B377" s="10" t="str">
        <f aca="false">'Layout Mercado Libre'!C377</f>
        <v>Norflex Plus Paracetamol Orfenadrina 450/35 mg 50 Tabletas</v>
      </c>
      <c r="C377" s="2" t="s">
        <v>89</v>
      </c>
      <c r="D377" s="2" t="s">
        <v>11989</v>
      </c>
      <c r="E377" s="2" t="s">
        <v>11990</v>
      </c>
      <c r="F377" s="2" t="s">
        <v>12038</v>
      </c>
      <c r="G377" s="2"/>
      <c r="H377" s="2"/>
      <c r="I377" s="2" t="s">
        <v>13177</v>
      </c>
      <c r="J377" s="2"/>
      <c r="K377" s="2" t="n">
        <v>27</v>
      </c>
      <c r="L377" s="2"/>
      <c r="M377" s="2" t="s">
        <v>13178</v>
      </c>
      <c r="N377" s="2" t="n">
        <f aca="false">COUNTA('Layout Mercado Libre'!AH377:AM377)</f>
        <v>1</v>
      </c>
      <c r="O377" s="2" t="s">
        <v>11996</v>
      </c>
      <c r="P377" s="2" t="n">
        <v>0</v>
      </c>
      <c r="Q377" s="2" t="s">
        <v>13179</v>
      </c>
    </row>
    <row r="378" customFormat="false" ht="15" hidden="false" customHeight="false" outlineLevel="0" collapsed="false">
      <c r="A378" s="8" t="s">
        <v>4091</v>
      </c>
      <c r="B378" s="10" t="str">
        <f aca="false">'Layout Mercado Libre'!C378</f>
        <v>Koptin Azitromicina 500 mg 3 Tabletas</v>
      </c>
      <c r="C378" s="2" t="s">
        <v>89</v>
      </c>
      <c r="D378" s="2" t="s">
        <v>11989</v>
      </c>
      <c r="E378" s="2" t="s">
        <v>11990</v>
      </c>
      <c r="F378" s="2" t="s">
        <v>11991</v>
      </c>
      <c r="G378" s="2" t="s">
        <v>12093</v>
      </c>
      <c r="H378" s="2" t="s">
        <v>12094</v>
      </c>
      <c r="I378" s="2" t="s">
        <v>13180</v>
      </c>
      <c r="J378" s="2"/>
      <c r="K378" s="2" t="n">
        <v>0</v>
      </c>
      <c r="L378" s="2"/>
      <c r="M378" s="2" t="s">
        <v>13181</v>
      </c>
      <c r="N378" s="2" t="n">
        <f aca="false">COUNTA('Layout Mercado Libre'!AH378:AM378)</f>
        <v>1</v>
      </c>
      <c r="O378" s="2" t="s">
        <v>11996</v>
      </c>
      <c r="P378" s="2" t="n">
        <v>0</v>
      </c>
      <c r="Q378" s="2" t="s">
        <v>13182</v>
      </c>
    </row>
    <row r="379" customFormat="false" ht="15" hidden="false" customHeight="false" outlineLevel="0" collapsed="false">
      <c r="A379" s="8" t="s">
        <v>4099</v>
      </c>
      <c r="B379" s="10" t="str">
        <f aca="false">'Layout Mercado Libre'!C379</f>
        <v>Calzón Tena Pants Maxi Protect Ch/M Unisex 13 Piezas</v>
      </c>
      <c r="C379" s="2" t="s">
        <v>89</v>
      </c>
      <c r="D379" s="2" t="s">
        <v>11989</v>
      </c>
      <c r="E379" s="2" t="s">
        <v>11990</v>
      </c>
      <c r="F379" s="2" t="s">
        <v>11998</v>
      </c>
      <c r="G379" s="2"/>
      <c r="H379" s="2"/>
      <c r="I379" s="2" t="s">
        <v>13183</v>
      </c>
      <c r="J379" s="2"/>
      <c r="K379" s="2" t="n">
        <v>5</v>
      </c>
      <c r="L379" s="2"/>
      <c r="M379" s="2" t="s">
        <v>13184</v>
      </c>
      <c r="N379" s="2" t="n">
        <f aca="false">COUNTA('Layout Mercado Libre'!AH379:AM379)</f>
        <v>2</v>
      </c>
      <c r="O379" s="2" t="s">
        <v>11996</v>
      </c>
      <c r="P379" s="2" t="n">
        <v>0</v>
      </c>
      <c r="Q379" s="2" t="s">
        <v>13185</v>
      </c>
    </row>
    <row r="380" customFormat="false" ht="15" hidden="false" customHeight="false" outlineLevel="0" collapsed="false">
      <c r="A380" s="8" t="s">
        <v>4109</v>
      </c>
      <c r="B380" s="10" t="str">
        <f aca="false">'Layout Mercado Libre'!C380</f>
        <v>Lurmivi Tinidazol Clindamicina Fluconazol 4 Tabletas</v>
      </c>
      <c r="C380" s="2" t="s">
        <v>89</v>
      </c>
      <c r="D380" s="2" t="s">
        <v>12068</v>
      </c>
      <c r="E380" s="2" t="s">
        <v>11990</v>
      </c>
      <c r="F380" s="2" t="s">
        <v>11991</v>
      </c>
      <c r="G380" s="2" t="s">
        <v>12093</v>
      </c>
      <c r="H380" s="2" t="s">
        <v>12094</v>
      </c>
      <c r="I380" s="2" t="s">
        <v>13186</v>
      </c>
      <c r="J380" s="2"/>
      <c r="K380" s="2" t="n">
        <v>52</v>
      </c>
      <c r="L380" s="2"/>
      <c r="M380" s="2" t="s">
        <v>13187</v>
      </c>
      <c r="N380" s="2" t="n">
        <f aca="false">COUNTA('Layout Mercado Libre'!AH380:AM380)</f>
        <v>1</v>
      </c>
      <c r="O380" s="2" t="s">
        <v>11996</v>
      </c>
      <c r="P380" s="2" t="n">
        <v>0</v>
      </c>
      <c r="Q380" s="2" t="s">
        <v>13188</v>
      </c>
    </row>
    <row r="381" customFormat="false" ht="15" hidden="false" customHeight="false" outlineLevel="0" collapsed="false">
      <c r="A381" s="8" t="s">
        <v>4118</v>
      </c>
      <c r="B381" s="10" t="str">
        <f aca="false">'Layout Mercado Libre'!C381</f>
        <v>Hidrasec Racecadotrilo 10 mg Granulado 18 Sobres</v>
      </c>
      <c r="C381" s="2" t="s">
        <v>89</v>
      </c>
      <c r="D381" s="2" t="s">
        <v>11989</v>
      </c>
      <c r="E381" s="2" t="s">
        <v>11990</v>
      </c>
      <c r="F381" s="2" t="s">
        <v>11991</v>
      </c>
      <c r="G381" s="2" t="s">
        <v>12013</v>
      </c>
      <c r="H381" s="2" t="s">
        <v>12014</v>
      </c>
      <c r="I381" s="2" t="s">
        <v>13189</v>
      </c>
      <c r="J381" s="2"/>
      <c r="K381" s="2" t="n">
        <v>58</v>
      </c>
      <c r="L381" s="2"/>
      <c r="M381" s="2" t="s">
        <v>13190</v>
      </c>
      <c r="N381" s="2" t="n">
        <f aca="false">COUNTA('Layout Mercado Libre'!AH381:AM381)</f>
        <v>2</v>
      </c>
      <c r="O381" s="2" t="s">
        <v>11996</v>
      </c>
      <c r="P381" s="2" t="n">
        <v>0</v>
      </c>
      <c r="Q381" s="2" t="s">
        <v>13191</v>
      </c>
    </row>
    <row r="382" customFormat="false" ht="15" hidden="false" customHeight="false" outlineLevel="0" collapsed="false">
      <c r="A382" s="8" t="s">
        <v>4126</v>
      </c>
      <c r="B382" s="10" t="str">
        <f aca="false">'Layout Mercado Libre'!C382</f>
        <v>Pranosine Metisoprinol 500 mg 20 Tabletas</v>
      </c>
      <c r="C382" s="2" t="s">
        <v>89</v>
      </c>
      <c r="D382" s="2" t="s">
        <v>11989</v>
      </c>
      <c r="E382" s="2" t="s">
        <v>11990</v>
      </c>
      <c r="F382" s="2" t="s">
        <v>11991</v>
      </c>
      <c r="G382" s="2" t="s">
        <v>12093</v>
      </c>
      <c r="H382" s="2" t="s">
        <v>12094</v>
      </c>
      <c r="I382" s="2" t="s">
        <v>13192</v>
      </c>
      <c r="J382" s="2"/>
      <c r="K382" s="2" t="n">
        <v>138</v>
      </c>
      <c r="L382" s="2"/>
      <c r="M382" s="2" t="s">
        <v>13193</v>
      </c>
      <c r="N382" s="2" t="n">
        <f aca="false">COUNTA('Layout Mercado Libre'!AH382:AM382)</f>
        <v>1</v>
      </c>
      <c r="O382" s="2" t="s">
        <v>11996</v>
      </c>
      <c r="P382" s="2" t="n">
        <v>0</v>
      </c>
      <c r="Q382" s="2" t="s">
        <v>13194</v>
      </c>
    </row>
    <row r="383" customFormat="false" ht="15" hidden="false" customHeight="false" outlineLevel="0" collapsed="false">
      <c r="A383" s="8" t="s">
        <v>4133</v>
      </c>
      <c r="B383" s="10" t="str">
        <f aca="false">'Layout Mercado Libre'!C383</f>
        <v>Cepillo Dental Colgate Premier Clean Caja con 6 Piezas</v>
      </c>
      <c r="C383" s="2" t="s">
        <v>89</v>
      </c>
      <c r="D383" s="2" t="s">
        <v>11989</v>
      </c>
      <c r="E383" s="2" t="s">
        <v>11990</v>
      </c>
      <c r="F383" s="2" t="s">
        <v>11998</v>
      </c>
      <c r="G383" s="2"/>
      <c r="H383" s="2"/>
      <c r="I383" s="2" t="s">
        <v>13195</v>
      </c>
      <c r="J383" s="2"/>
      <c r="K383" s="2" t="n">
        <v>442</v>
      </c>
      <c r="L383" s="2" t="s">
        <v>13196</v>
      </c>
      <c r="M383" s="2" t="s">
        <v>13197</v>
      </c>
      <c r="N383" s="2" t="n">
        <f aca="false">COUNTA('Layout Mercado Libre'!AH383:AM383)</f>
        <v>1</v>
      </c>
      <c r="O383" s="2" t="s">
        <v>11996</v>
      </c>
      <c r="P383" s="2" t="n">
        <v>0</v>
      </c>
      <c r="Q383" s="2" t="s">
        <v>13198</v>
      </c>
    </row>
    <row r="384" customFormat="false" ht="15" hidden="false" customHeight="false" outlineLevel="0" collapsed="false">
      <c r="A384" s="8" t="s">
        <v>4145</v>
      </c>
      <c r="B384" s="10" t="str">
        <f aca="false">'Layout Mercado Libre'!C384</f>
        <v>ADerogyl Vitaminas A, C y D 5 Ampolletas de 3 ml</v>
      </c>
      <c r="C384" s="2" t="s">
        <v>89</v>
      </c>
      <c r="D384" s="2" t="s">
        <v>11989</v>
      </c>
      <c r="E384" s="2" t="s">
        <v>11990</v>
      </c>
      <c r="F384" s="2" t="s">
        <v>12038</v>
      </c>
      <c r="G384" s="2"/>
      <c r="H384" s="2"/>
      <c r="I384" s="2" t="s">
        <v>13199</v>
      </c>
      <c r="J384" s="2"/>
      <c r="K384" s="2" t="n">
        <v>371</v>
      </c>
      <c r="L384" s="2" t="s">
        <v>13200</v>
      </c>
      <c r="M384" s="2" t="s">
        <v>13201</v>
      </c>
      <c r="N384" s="2" t="n">
        <f aca="false">COUNTA('Layout Mercado Libre'!AH384:AM384)</f>
        <v>2</v>
      </c>
      <c r="O384" s="2" t="s">
        <v>12029</v>
      </c>
      <c r="P384" s="2" t="n">
        <v>0</v>
      </c>
      <c r="Q384" s="2" t="s">
        <v>13202</v>
      </c>
    </row>
    <row r="385" customFormat="false" ht="15" hidden="false" customHeight="false" outlineLevel="0" collapsed="false">
      <c r="A385" s="8" t="s">
        <v>4156</v>
      </c>
      <c r="B385" s="10" t="str">
        <f aca="false">'Layout Mercado Libre'!C385</f>
        <v>Trazidex Ofteno Tobramicina 3 mg Dexametasona 1 mg 5 ml</v>
      </c>
      <c r="C385" s="2" t="s">
        <v>89</v>
      </c>
      <c r="D385" s="2" t="s">
        <v>11989</v>
      </c>
      <c r="E385" s="2" t="s">
        <v>11990</v>
      </c>
      <c r="F385" s="2" t="s">
        <v>11991</v>
      </c>
      <c r="G385" s="2" t="s">
        <v>12203</v>
      </c>
      <c r="H385" s="2" t="s">
        <v>12204</v>
      </c>
      <c r="I385" s="2" t="s">
        <v>13203</v>
      </c>
      <c r="J385" s="2"/>
      <c r="K385" s="2" t="n">
        <v>118</v>
      </c>
      <c r="L385" s="2"/>
      <c r="M385" s="2" t="s">
        <v>13204</v>
      </c>
      <c r="N385" s="2" t="n">
        <f aca="false">COUNTA('Layout Mercado Libre'!AH385:AM385)</f>
        <v>1</v>
      </c>
      <c r="O385" s="2" t="s">
        <v>11996</v>
      </c>
      <c r="P385" s="2" t="n">
        <v>0</v>
      </c>
      <c r="Q385" s="2" t="s">
        <v>13205</v>
      </c>
    </row>
    <row r="386" customFormat="false" ht="15" hidden="false" customHeight="false" outlineLevel="0" collapsed="false">
      <c r="A386" s="8" t="s">
        <v>4168</v>
      </c>
      <c r="B386" s="10" t="str">
        <f aca="false">'Layout Mercado Libre'!C386</f>
        <v>Shampoo Herklin Clásico Fenotrina 0.2% Antipiojos 120 ml</v>
      </c>
      <c r="C386" s="2" t="s">
        <v>89</v>
      </c>
      <c r="D386" s="2" t="s">
        <v>11989</v>
      </c>
      <c r="E386" s="2" t="s">
        <v>11990</v>
      </c>
      <c r="F386" s="2" t="s">
        <v>12038</v>
      </c>
      <c r="G386" s="2"/>
      <c r="H386" s="2"/>
      <c r="I386" s="2" t="s">
        <v>13206</v>
      </c>
      <c r="J386" s="2"/>
      <c r="K386" s="2" t="n">
        <v>691</v>
      </c>
      <c r="L386" s="2"/>
      <c r="M386" s="2" t="s">
        <v>13207</v>
      </c>
      <c r="N386" s="2" t="n">
        <f aca="false">COUNTA('Layout Mercado Libre'!AH386:AM386)</f>
        <v>1</v>
      </c>
      <c r="O386" s="2" t="s">
        <v>11996</v>
      </c>
      <c r="P386" s="2" t="n">
        <v>0</v>
      </c>
      <c r="Q386" s="2" t="s">
        <v>13208</v>
      </c>
    </row>
    <row r="387" customFormat="false" ht="15" hidden="false" customHeight="false" outlineLevel="0" collapsed="false">
      <c r="A387" s="8" t="s">
        <v>4182</v>
      </c>
      <c r="B387" s="10" t="str">
        <f aca="false">'Layout Mercado Libre'!C387</f>
        <v>Kit de Ortodoncia GUM Orthodontic 6 Piezas</v>
      </c>
      <c r="C387" s="2" t="s">
        <v>89</v>
      </c>
      <c r="D387" s="2" t="s">
        <v>11989</v>
      </c>
      <c r="E387" s="2" t="s">
        <v>11990</v>
      </c>
      <c r="F387" s="2" t="s">
        <v>11998</v>
      </c>
      <c r="G387" s="2"/>
      <c r="H387" s="2"/>
      <c r="I387" s="2" t="s">
        <v>13209</v>
      </c>
      <c r="J387" s="2"/>
      <c r="K387" s="2" t="n">
        <v>47</v>
      </c>
      <c r="L387" s="2"/>
      <c r="M387" s="2" t="s">
        <v>13210</v>
      </c>
      <c r="N387" s="2" t="n">
        <f aca="false">COUNTA('Layout Mercado Libre'!AH387:AM387)</f>
        <v>2</v>
      </c>
      <c r="O387" s="2" t="s">
        <v>11996</v>
      </c>
      <c r="P387" s="2" t="n">
        <v>0</v>
      </c>
      <c r="Q387" s="2" t="s">
        <v>13211</v>
      </c>
    </row>
    <row r="388" customFormat="false" ht="15" hidden="false" customHeight="false" outlineLevel="0" collapsed="false">
      <c r="A388" s="8" t="s">
        <v>4194</v>
      </c>
      <c r="B388" s="10" t="str">
        <f aca="false">'Layout Mercado Libre'!C388</f>
        <v>Toallitas Húmedas Diapro con Manzanilla XG 49 Piezas</v>
      </c>
      <c r="C388" s="2" t="s">
        <v>89</v>
      </c>
      <c r="D388" s="2" t="s">
        <v>11989</v>
      </c>
      <c r="E388" s="2" t="s">
        <v>11990</v>
      </c>
      <c r="F388" s="2" t="s">
        <v>11998</v>
      </c>
      <c r="G388" s="2"/>
      <c r="H388" s="2"/>
      <c r="I388" s="2" t="s">
        <v>13212</v>
      </c>
      <c r="J388" s="2"/>
      <c r="K388" s="2" t="n">
        <v>296</v>
      </c>
      <c r="L388" s="2" t="s">
        <v>13213</v>
      </c>
      <c r="M388" s="2" t="s">
        <v>13214</v>
      </c>
      <c r="N388" s="2" t="n">
        <f aca="false">COUNTA('Layout Mercado Libre'!AH388:AM388)</f>
        <v>1</v>
      </c>
      <c r="O388" s="2" t="s">
        <v>11996</v>
      </c>
      <c r="P388" s="2" t="n">
        <v>0</v>
      </c>
      <c r="Q388" s="2" t="s">
        <v>13215</v>
      </c>
    </row>
    <row r="389" customFormat="false" ht="15" hidden="false" customHeight="false" outlineLevel="0" collapsed="false">
      <c r="A389" s="8" t="s">
        <v>4203</v>
      </c>
      <c r="B389" s="10" t="str">
        <f aca="false">'Layout Mercado Libre'!C389</f>
        <v>Evra Parche Anticonceptivo Norelgestromina 3 Parches</v>
      </c>
      <c r="C389" s="2" t="s">
        <v>89</v>
      </c>
      <c r="D389" s="2" t="s">
        <v>12068</v>
      </c>
      <c r="E389" s="2" t="s">
        <v>11990</v>
      </c>
      <c r="F389" s="2" t="s">
        <v>11991</v>
      </c>
      <c r="G389" s="2" t="s">
        <v>12349</v>
      </c>
      <c r="H389" s="2" t="s">
        <v>12350</v>
      </c>
      <c r="I389" s="2" t="s">
        <v>13216</v>
      </c>
      <c r="J389" s="2"/>
      <c r="K389" s="2" t="n">
        <v>141</v>
      </c>
      <c r="L389" s="2"/>
      <c r="M389" s="2" t="s">
        <v>13217</v>
      </c>
      <c r="N389" s="2" t="n">
        <f aca="false">COUNTA('Layout Mercado Libre'!AH389:AM389)</f>
        <v>1</v>
      </c>
      <c r="O389" s="2" t="s">
        <v>11996</v>
      </c>
      <c r="P389" s="2" t="n">
        <v>0</v>
      </c>
      <c r="Q389" s="2" t="s">
        <v>13218</v>
      </c>
    </row>
    <row r="390" customFormat="false" ht="15" hidden="false" customHeight="false" outlineLevel="0" collapsed="false">
      <c r="A390" s="8" t="s">
        <v>4218</v>
      </c>
      <c r="B390" s="10" t="str">
        <f aca="false">'Layout Mercado Libre'!C390</f>
        <v>Tempra Paracetamol 500 mg 20 Tabletas</v>
      </c>
      <c r="C390" s="2" t="s">
        <v>89</v>
      </c>
      <c r="D390" s="2" t="s">
        <v>11989</v>
      </c>
      <c r="E390" s="2" t="s">
        <v>11990</v>
      </c>
      <c r="F390" s="2" t="s">
        <v>12038</v>
      </c>
      <c r="G390" s="2"/>
      <c r="H390" s="2"/>
      <c r="I390" s="2" t="s">
        <v>13219</v>
      </c>
      <c r="J390" s="2"/>
      <c r="K390" s="2" t="n">
        <v>1264</v>
      </c>
      <c r="L390" s="2"/>
      <c r="M390" s="2" t="s">
        <v>13220</v>
      </c>
      <c r="N390" s="2" t="n">
        <f aca="false">COUNTA('Layout Mercado Libre'!AH390:AM390)</f>
        <v>1</v>
      </c>
      <c r="O390" s="2" t="s">
        <v>11996</v>
      </c>
      <c r="P390" s="2" t="n">
        <v>0</v>
      </c>
      <c r="Q390" s="2" t="s">
        <v>13221</v>
      </c>
    </row>
    <row r="391" customFormat="false" ht="15" hidden="false" customHeight="false" outlineLevel="0" collapsed="false">
      <c r="A391" s="8" t="s">
        <v>4225</v>
      </c>
      <c r="B391" s="10" t="str">
        <f aca="false">'Layout Mercado Libre'!C391</f>
        <v>Provera Medroxiprogesterona 10 mg 10 Tabletas</v>
      </c>
      <c r="C391" s="2" t="s">
        <v>89</v>
      </c>
      <c r="D391" s="2" t="s">
        <v>11989</v>
      </c>
      <c r="E391" s="2" t="s">
        <v>11990</v>
      </c>
      <c r="F391" s="2" t="s">
        <v>11991</v>
      </c>
      <c r="G391" s="2" t="s">
        <v>12349</v>
      </c>
      <c r="H391" s="2" t="s">
        <v>12350</v>
      </c>
      <c r="I391" s="2" t="s">
        <v>13222</v>
      </c>
      <c r="J391" s="2"/>
      <c r="K391" s="2" t="n">
        <v>16</v>
      </c>
      <c r="L391" s="2"/>
      <c r="M391" s="2" t="s">
        <v>13223</v>
      </c>
      <c r="N391" s="2" t="n">
        <f aca="false">COUNTA('Layout Mercado Libre'!AH391:AM391)</f>
        <v>1</v>
      </c>
      <c r="O391" s="2" t="s">
        <v>11996</v>
      </c>
      <c r="P391" s="2" t="n">
        <v>0</v>
      </c>
      <c r="Q391" s="2" t="s">
        <v>13224</v>
      </c>
    </row>
    <row r="392" customFormat="false" ht="15" hidden="false" customHeight="false" outlineLevel="0" collapsed="false">
      <c r="A392" s="8" t="s">
        <v>4234</v>
      </c>
      <c r="B392" s="10" t="str">
        <f aca="false">'Layout Mercado Libre'!C392</f>
        <v>Unival Sucralfato 1 g 40 Tabletas</v>
      </c>
      <c r="C392" s="2" t="s">
        <v>89</v>
      </c>
      <c r="D392" s="2" t="s">
        <v>11989</v>
      </c>
      <c r="E392" s="2" t="s">
        <v>11990</v>
      </c>
      <c r="F392" s="2" t="s">
        <v>11991</v>
      </c>
      <c r="G392" s="2" t="s">
        <v>12013</v>
      </c>
      <c r="H392" s="2" t="s">
        <v>12014</v>
      </c>
      <c r="I392" s="2" t="s">
        <v>13225</v>
      </c>
      <c r="J392" s="2"/>
      <c r="K392" s="2" t="n">
        <v>122</v>
      </c>
      <c r="L392" s="2"/>
      <c r="M392" s="2" t="s">
        <v>13226</v>
      </c>
      <c r="N392" s="2" t="n">
        <f aca="false">COUNTA('Layout Mercado Libre'!AH392:AM392)</f>
        <v>2</v>
      </c>
      <c r="O392" s="2" t="s">
        <v>11996</v>
      </c>
      <c r="P392" s="2" t="n">
        <v>0</v>
      </c>
      <c r="Q392" s="2" t="s">
        <v>13227</v>
      </c>
    </row>
    <row r="393" customFormat="false" ht="15" hidden="false" customHeight="false" outlineLevel="0" collapsed="false">
      <c r="A393" s="8" t="s">
        <v>4242</v>
      </c>
      <c r="B393" s="10" t="str">
        <f aca="false">'Layout Mercado Libre'!C393</f>
        <v>Novotiral Levotiroxina 100 mcg Liotironina 20 mcg 50 Tabs</v>
      </c>
      <c r="C393" s="2" t="s">
        <v>89</v>
      </c>
      <c r="D393" s="2" t="s">
        <v>11989</v>
      </c>
      <c r="E393" s="2" t="s">
        <v>11990</v>
      </c>
      <c r="F393" s="2" t="s">
        <v>11991</v>
      </c>
      <c r="G393" s="2" t="s">
        <v>12349</v>
      </c>
      <c r="H393" s="2" t="s">
        <v>12350</v>
      </c>
      <c r="I393" s="2" t="s">
        <v>13228</v>
      </c>
      <c r="J393" s="2"/>
      <c r="K393" s="2" t="n">
        <v>71</v>
      </c>
      <c r="L393" s="2"/>
      <c r="M393" s="2" t="s">
        <v>13229</v>
      </c>
      <c r="N393" s="2" t="n">
        <f aca="false">COUNTA('Layout Mercado Libre'!AH393:AM393)</f>
        <v>2</v>
      </c>
      <c r="O393" s="2" t="s">
        <v>11996</v>
      </c>
      <c r="P393" s="2" t="n">
        <v>0</v>
      </c>
      <c r="Q393" s="2" t="s">
        <v>13230</v>
      </c>
    </row>
    <row r="394" customFormat="false" ht="15" hidden="false" customHeight="false" outlineLevel="0" collapsed="false">
      <c r="A394" s="8" t="s">
        <v>4253</v>
      </c>
      <c r="B394" s="10" t="str">
        <f aca="false">'Layout Mercado Libre'!C394</f>
        <v>PediaSure Fórmula Especializada Vainilla 237 ml</v>
      </c>
      <c r="C394" s="2" t="s">
        <v>89</v>
      </c>
      <c r="D394" s="2" t="s">
        <v>11989</v>
      </c>
      <c r="E394" s="2" t="s">
        <v>11990</v>
      </c>
      <c r="F394" s="2" t="s">
        <v>11998</v>
      </c>
      <c r="G394" s="2"/>
      <c r="H394" s="2"/>
      <c r="I394" s="2" t="s">
        <v>13231</v>
      </c>
      <c r="J394" s="2"/>
      <c r="K394" s="2" t="n">
        <v>995</v>
      </c>
      <c r="L394" s="2"/>
      <c r="M394" s="2" t="s">
        <v>13232</v>
      </c>
      <c r="N394" s="2" t="n">
        <f aca="false">COUNTA('Layout Mercado Libre'!AH394:AM394)</f>
        <v>1</v>
      </c>
      <c r="O394" s="2" t="s">
        <v>11996</v>
      </c>
      <c r="P394" s="2" t="n">
        <v>0</v>
      </c>
      <c r="Q394" s="2" t="s">
        <v>13233</v>
      </c>
    </row>
    <row r="395" customFormat="false" ht="15" hidden="false" customHeight="false" outlineLevel="0" collapsed="false">
      <c r="A395" s="8" t="s">
        <v>4261</v>
      </c>
      <c r="B395" s="10" t="str">
        <f aca="false">'Layout Mercado Libre'!C395</f>
        <v>Firac Plus Clonixinato y Pargeverina 20 Tabletas</v>
      </c>
      <c r="C395" s="2" t="s">
        <v>89</v>
      </c>
      <c r="D395" s="2" t="s">
        <v>11989</v>
      </c>
      <c r="E395" s="2" t="s">
        <v>11990</v>
      </c>
      <c r="F395" s="2" t="s">
        <v>12056</v>
      </c>
      <c r="G395" s="2"/>
      <c r="H395" s="2"/>
      <c r="I395" s="2" t="s">
        <v>13234</v>
      </c>
      <c r="J395" s="2"/>
      <c r="K395" s="2" t="n">
        <v>250</v>
      </c>
      <c r="L395" s="2"/>
      <c r="M395" s="2" t="s">
        <v>13235</v>
      </c>
      <c r="N395" s="2" t="n">
        <f aca="false">COUNTA('Layout Mercado Libre'!AH395:AM395)</f>
        <v>3</v>
      </c>
      <c r="O395" s="2" t="s">
        <v>11996</v>
      </c>
      <c r="P395" s="2" t="n">
        <v>0</v>
      </c>
      <c r="Q395" s="2" t="s">
        <v>13236</v>
      </c>
    </row>
    <row r="396" customFormat="false" ht="15" hidden="false" customHeight="false" outlineLevel="0" collapsed="false">
      <c r="A396" s="8" t="s">
        <v>4272</v>
      </c>
      <c r="B396" s="10" t="str">
        <f aca="false">'Layout Mercado Libre'!C396</f>
        <v>Pañales Kleenbebé Suavelastic Etapa 4 Grande 14 Piezas</v>
      </c>
      <c r="C396" s="2" t="s">
        <v>89</v>
      </c>
      <c r="D396" s="2" t="s">
        <v>11989</v>
      </c>
      <c r="E396" s="2" t="s">
        <v>11990</v>
      </c>
      <c r="F396" s="2" t="s">
        <v>11998</v>
      </c>
      <c r="G396" s="2"/>
      <c r="H396" s="2"/>
      <c r="I396" s="2" t="s">
        <v>13237</v>
      </c>
      <c r="J396" s="2"/>
      <c r="K396" s="2" t="n">
        <v>92</v>
      </c>
      <c r="L396" s="2"/>
      <c r="M396" s="2" t="s">
        <v>13238</v>
      </c>
      <c r="N396" s="2" t="n">
        <f aca="false">COUNTA('Layout Mercado Libre'!AH396:AM396)</f>
        <v>1</v>
      </c>
      <c r="O396" s="2" t="s">
        <v>11996</v>
      </c>
      <c r="P396" s="2" t="n">
        <v>0</v>
      </c>
      <c r="Q396" s="2" t="s">
        <v>13239</v>
      </c>
    </row>
    <row r="397" customFormat="false" ht="15" hidden="false" customHeight="false" outlineLevel="0" collapsed="false">
      <c r="A397" s="8" t="s">
        <v>4279</v>
      </c>
      <c r="B397" s="10" t="str">
        <f aca="false">'Layout Mercado Libre'!C397</f>
        <v>Sinuberase Bacilos Lácticos 48 Comprimidos</v>
      </c>
      <c r="C397" s="2" t="s">
        <v>89</v>
      </c>
      <c r="D397" s="2" t="s">
        <v>11989</v>
      </c>
      <c r="E397" s="2" t="s">
        <v>11990</v>
      </c>
      <c r="F397" s="2" t="s">
        <v>12038</v>
      </c>
      <c r="G397" s="2"/>
      <c r="H397" s="2"/>
      <c r="I397" s="2" t="s">
        <v>13240</v>
      </c>
      <c r="J397" s="2"/>
      <c r="K397" s="2" t="n">
        <v>1298</v>
      </c>
      <c r="L397" s="2"/>
      <c r="M397" s="2" t="s">
        <v>13241</v>
      </c>
      <c r="N397" s="2" t="n">
        <f aca="false">COUNTA('Layout Mercado Libre'!AH397:AM397)</f>
        <v>2</v>
      </c>
      <c r="O397" s="2" t="s">
        <v>11996</v>
      </c>
      <c r="P397" s="2" t="n">
        <v>0</v>
      </c>
      <c r="Q397" s="2" t="s">
        <v>13242</v>
      </c>
    </row>
    <row r="398" customFormat="false" ht="15" hidden="false" customHeight="false" outlineLevel="0" collapsed="false">
      <c r="A398" s="8" t="s">
        <v>4291</v>
      </c>
      <c r="B398" s="10" t="str">
        <f aca="false">'Layout Mercado Libre'!C398</f>
        <v>Neurobión DC 100 mg/100 mg/10 mg 5 Jeringas Prellenadas</v>
      </c>
      <c r="C398" s="2" t="s">
        <v>89</v>
      </c>
      <c r="D398" s="2" t="s">
        <v>11989</v>
      </c>
      <c r="E398" s="2" t="s">
        <v>11990</v>
      </c>
      <c r="F398" s="2" t="s">
        <v>11991</v>
      </c>
      <c r="G398" s="2" t="s">
        <v>11992</v>
      </c>
      <c r="H398" s="2" t="s">
        <v>11993</v>
      </c>
      <c r="I398" s="2" t="s">
        <v>13243</v>
      </c>
      <c r="J398" s="2"/>
      <c r="K398" s="2" t="n">
        <v>451</v>
      </c>
      <c r="L398" s="2"/>
      <c r="M398" s="2" t="s">
        <v>13244</v>
      </c>
      <c r="N398" s="2" t="n">
        <f aca="false">COUNTA('Layout Mercado Libre'!AH398:AM398)</f>
        <v>2</v>
      </c>
      <c r="O398" s="2" t="s">
        <v>11996</v>
      </c>
      <c r="P398" s="2" t="n">
        <v>0</v>
      </c>
      <c r="Q398" s="2" t="s">
        <v>13245</v>
      </c>
    </row>
    <row r="399" customFormat="false" ht="15" hidden="false" customHeight="false" outlineLevel="0" collapsed="false">
      <c r="A399" s="8" t="s">
        <v>4302</v>
      </c>
      <c r="B399" s="10" t="str">
        <f aca="false">'Layout Mercado Libre'!C399</f>
        <v>Flagenase 400 Metronidazol 400 mg 30 Cápsulas</v>
      </c>
      <c r="C399" s="2" t="s">
        <v>89</v>
      </c>
      <c r="D399" s="2" t="s">
        <v>11989</v>
      </c>
      <c r="E399" s="2" t="s">
        <v>11990</v>
      </c>
      <c r="F399" s="2" t="s">
        <v>11991</v>
      </c>
      <c r="G399" s="2" t="s">
        <v>12983</v>
      </c>
      <c r="H399" s="2" t="s">
        <v>12984</v>
      </c>
      <c r="I399" s="2" t="s">
        <v>13246</v>
      </c>
      <c r="J399" s="2"/>
      <c r="K399" s="2" t="n">
        <v>28</v>
      </c>
      <c r="L399" s="2"/>
      <c r="M399" s="2" t="s">
        <v>13247</v>
      </c>
      <c r="N399" s="2" t="n">
        <f aca="false">COUNTA('Layout Mercado Libre'!AH399:AM399)</f>
        <v>4</v>
      </c>
      <c r="O399" s="2" t="s">
        <v>11996</v>
      </c>
      <c r="P399" s="2" t="n">
        <v>0</v>
      </c>
      <c r="Q399" s="2" t="s">
        <v>13248</v>
      </c>
    </row>
    <row r="400" customFormat="false" ht="15" hidden="false" customHeight="false" outlineLevel="0" collapsed="false">
      <c r="A400" s="8" t="s">
        <v>4317</v>
      </c>
      <c r="B400" s="10" t="str">
        <f aca="false">'Layout Mercado Libre'!C400</f>
        <v>Quadriderm NF Crema 30 g Betametasona/Clotrimazol</v>
      </c>
      <c r="C400" s="2" t="s">
        <v>89</v>
      </c>
      <c r="D400" s="2" t="s">
        <v>11989</v>
      </c>
      <c r="E400" s="2" t="s">
        <v>11990</v>
      </c>
      <c r="F400" s="2" t="s">
        <v>11991</v>
      </c>
      <c r="G400" s="2" t="s">
        <v>12626</v>
      </c>
      <c r="H400" s="2" t="s">
        <v>12627</v>
      </c>
      <c r="I400" s="2" t="s">
        <v>13249</v>
      </c>
      <c r="J400" s="2"/>
      <c r="K400" s="2" t="n">
        <v>68</v>
      </c>
      <c r="L400" s="2"/>
      <c r="M400" s="2" t="s">
        <v>13250</v>
      </c>
      <c r="N400" s="2" t="n">
        <f aca="false">COUNTA('Layout Mercado Libre'!AH400:AM400)</f>
        <v>1</v>
      </c>
      <c r="O400" s="2" t="s">
        <v>11996</v>
      </c>
      <c r="P400" s="2" t="n">
        <v>0</v>
      </c>
      <c r="Q400" s="2" t="s">
        <v>13251</v>
      </c>
    </row>
    <row r="401" customFormat="false" ht="15" hidden="false" customHeight="false" outlineLevel="0" collapsed="false">
      <c r="A401" s="8" t="s">
        <v>4326</v>
      </c>
      <c r="B401" s="10" t="str">
        <f aca="false">'Layout Mercado Libre'!C401</f>
        <v>Binotal Ampicilina 500 mg 30 Cápsulas</v>
      </c>
      <c r="C401" s="2" t="s">
        <v>89</v>
      </c>
      <c r="D401" s="2" t="s">
        <v>11989</v>
      </c>
      <c r="E401" s="2" t="s">
        <v>11990</v>
      </c>
      <c r="F401" s="2" t="s">
        <v>11991</v>
      </c>
      <c r="G401" s="2" t="s">
        <v>12093</v>
      </c>
      <c r="H401" s="2" t="s">
        <v>12094</v>
      </c>
      <c r="I401" s="2" t="s">
        <v>13252</v>
      </c>
      <c r="J401" s="2"/>
      <c r="K401" s="2" t="n">
        <v>1036</v>
      </c>
      <c r="L401" s="2"/>
      <c r="M401" s="2" t="s">
        <v>13253</v>
      </c>
      <c r="N401" s="2" t="n">
        <f aca="false">COUNTA('Layout Mercado Libre'!AH401:AM401)</f>
        <v>1</v>
      </c>
      <c r="O401" s="2" t="s">
        <v>11996</v>
      </c>
      <c r="P401" s="2" t="n">
        <v>0</v>
      </c>
      <c r="Q401" s="2" t="s">
        <v>13254</v>
      </c>
    </row>
    <row r="402" customFormat="false" ht="15" hidden="false" customHeight="false" outlineLevel="0" collapsed="false">
      <c r="A402" s="8" t="s">
        <v>4335</v>
      </c>
      <c r="B402" s="10" t="str">
        <f aca="false">'Layout Mercado Libre'!C402</f>
        <v>Pañales Kleenbebé Absorsec Etapa 2 Chico 40 Piezas</v>
      </c>
      <c r="C402" s="2" t="s">
        <v>89</v>
      </c>
      <c r="D402" s="2" t="s">
        <v>11989</v>
      </c>
      <c r="E402" s="2" t="s">
        <v>11990</v>
      </c>
      <c r="F402" s="2" t="s">
        <v>11998</v>
      </c>
      <c r="G402" s="2"/>
      <c r="H402" s="2"/>
      <c r="I402" s="2" t="s">
        <v>13255</v>
      </c>
      <c r="J402" s="2"/>
      <c r="K402" s="2" t="n">
        <v>215</v>
      </c>
      <c r="L402" s="2"/>
      <c r="M402" s="2" t="s">
        <v>13256</v>
      </c>
      <c r="N402" s="2" t="n">
        <f aca="false">COUNTA('Layout Mercado Libre'!AH402:AM402)</f>
        <v>1</v>
      </c>
      <c r="O402" s="2" t="s">
        <v>11996</v>
      </c>
      <c r="P402" s="2" t="n">
        <v>0</v>
      </c>
      <c r="Q402" s="2" t="s">
        <v>13257</v>
      </c>
    </row>
    <row r="403" customFormat="false" ht="15" hidden="false" customHeight="false" outlineLevel="0" collapsed="false">
      <c r="A403" s="8" t="s">
        <v>4341</v>
      </c>
      <c r="B403" s="10" t="str">
        <f aca="false">'Layout Mercado Libre'!C403</f>
        <v>Elatec MPFF 1000 mg Diosmina Hesperidina 30 Sobres</v>
      </c>
      <c r="C403" s="2" t="s">
        <v>89</v>
      </c>
      <c r="D403" s="2" t="s">
        <v>11989</v>
      </c>
      <c r="E403" s="2" t="s">
        <v>11990</v>
      </c>
      <c r="F403" s="2" t="s">
        <v>11991</v>
      </c>
      <c r="G403" s="2" t="s">
        <v>12596</v>
      </c>
      <c r="H403" s="2" t="s">
        <v>12597</v>
      </c>
      <c r="I403" s="2" t="s">
        <v>13258</v>
      </c>
      <c r="J403" s="2"/>
      <c r="K403" s="2" t="n">
        <v>0</v>
      </c>
      <c r="L403" s="2"/>
      <c r="M403" s="2" t="s">
        <v>13259</v>
      </c>
      <c r="N403" s="2" t="n">
        <f aca="false">COUNTA('Layout Mercado Libre'!AH403:AM403)</f>
        <v>3</v>
      </c>
      <c r="O403" s="2" t="s">
        <v>11996</v>
      </c>
      <c r="P403" s="2" t="n">
        <v>0</v>
      </c>
      <c r="Q403" s="2" t="s">
        <v>13260</v>
      </c>
    </row>
    <row r="404" customFormat="false" ht="15" hidden="false" customHeight="false" outlineLevel="0" collapsed="false">
      <c r="A404" s="8" t="s">
        <v>4355</v>
      </c>
      <c r="B404" s="10" t="str">
        <f aca="false">'Layout Mercado Libre'!C404</f>
        <v>Someral Alfa Cetoanálogos de Aminoácidos 100 Tabletas</v>
      </c>
      <c r="C404" s="2" t="s">
        <v>89</v>
      </c>
      <c r="D404" s="2" t="s">
        <v>11989</v>
      </c>
      <c r="E404" s="2" t="s">
        <v>11990</v>
      </c>
      <c r="F404" s="2" t="s">
        <v>11991</v>
      </c>
      <c r="G404" s="2" t="s">
        <v>12013</v>
      </c>
      <c r="H404" s="2" t="s">
        <v>12014</v>
      </c>
      <c r="I404" s="2" t="s">
        <v>13261</v>
      </c>
      <c r="J404" s="2"/>
      <c r="K404" s="2" t="n">
        <v>150</v>
      </c>
      <c r="L404" s="2"/>
      <c r="M404" s="2" t="s">
        <v>13262</v>
      </c>
      <c r="N404" s="2" t="n">
        <f aca="false">COUNTA('Layout Mercado Libre'!AH404:AM404)</f>
        <v>1</v>
      </c>
      <c r="O404" s="2" t="s">
        <v>11996</v>
      </c>
      <c r="P404" s="2" t="n">
        <v>0</v>
      </c>
      <c r="Q404" s="2" t="s">
        <v>13263</v>
      </c>
    </row>
    <row r="405" customFormat="false" ht="15" hidden="false" customHeight="false" outlineLevel="0" collapsed="false">
      <c r="A405" s="8" t="s">
        <v>4363</v>
      </c>
      <c r="B405" s="10" t="str">
        <f aca="false">'Layout Mercado Libre'!C405</f>
        <v>Vaso Recolector Dibar Estéril 100 ml 1 Pieza</v>
      </c>
      <c r="C405" s="2" t="s">
        <v>89</v>
      </c>
      <c r="D405" s="2" t="s">
        <v>12068</v>
      </c>
      <c r="E405" s="2" t="s">
        <v>12069</v>
      </c>
      <c r="F405" s="2" t="s">
        <v>11998</v>
      </c>
      <c r="G405" s="2"/>
      <c r="H405" s="2"/>
      <c r="I405" s="2" t="s">
        <v>13264</v>
      </c>
      <c r="J405" s="2"/>
      <c r="K405" s="2" t="n">
        <v>8019</v>
      </c>
      <c r="L405" s="2"/>
      <c r="M405" s="2" t="s">
        <v>13265</v>
      </c>
      <c r="N405" s="2" t="n">
        <f aca="false">COUNTA('Layout Mercado Libre'!AH405:AM405)</f>
        <v>1</v>
      </c>
      <c r="O405" s="2" t="s">
        <v>12024</v>
      </c>
      <c r="P405" s="2" t="n">
        <v>0</v>
      </c>
      <c r="Q405" s="2" t="s">
        <v>13266</v>
      </c>
    </row>
    <row r="406" customFormat="false" ht="15" hidden="false" customHeight="false" outlineLevel="0" collapsed="false">
      <c r="A406" s="8" t="s">
        <v>4372</v>
      </c>
      <c r="B406" s="10" t="str">
        <f aca="false">'Layout Mercado Libre'!C406</f>
        <v>Enterogermina 2 Billones UFC 10 Ampolletas de 5 ml</v>
      </c>
      <c r="C406" s="2" t="s">
        <v>89</v>
      </c>
      <c r="D406" s="2" t="s">
        <v>11989</v>
      </c>
      <c r="E406" s="2" t="s">
        <v>11990</v>
      </c>
      <c r="F406" s="2" t="s">
        <v>12038</v>
      </c>
      <c r="G406" s="2"/>
      <c r="H406" s="2"/>
      <c r="I406" s="2" t="s">
        <v>13267</v>
      </c>
      <c r="J406" s="2"/>
      <c r="K406" s="2" t="n">
        <v>55</v>
      </c>
      <c r="L406" s="2" t="s">
        <v>13268</v>
      </c>
      <c r="M406" s="2" t="s">
        <v>13269</v>
      </c>
      <c r="N406" s="2" t="n">
        <f aca="false">COUNTA('Layout Mercado Libre'!AH406:AM406)</f>
        <v>2</v>
      </c>
      <c r="O406" s="2" t="s">
        <v>11996</v>
      </c>
      <c r="P406" s="2" t="n">
        <v>0</v>
      </c>
      <c r="Q406" s="2" t="s">
        <v>13270</v>
      </c>
    </row>
    <row r="407" customFormat="false" ht="15" hidden="false" customHeight="false" outlineLevel="0" collapsed="false">
      <c r="A407" s="8" t="s">
        <v>4383</v>
      </c>
      <c r="B407" s="10" t="str">
        <f aca="false">'Layout Mercado Libre'!C407</f>
        <v>Theraflu Daytime Frutos del Bosque 10 Sobres</v>
      </c>
      <c r="C407" s="2" t="s">
        <v>89</v>
      </c>
      <c r="D407" s="2" t="s">
        <v>11989</v>
      </c>
      <c r="E407" s="2" t="s">
        <v>11990</v>
      </c>
      <c r="F407" s="2" t="s">
        <v>12038</v>
      </c>
      <c r="G407" s="2"/>
      <c r="H407" s="2"/>
      <c r="I407" s="2" t="s">
        <v>13271</v>
      </c>
      <c r="J407" s="2"/>
      <c r="K407" s="2" t="n">
        <v>277</v>
      </c>
      <c r="L407" s="2" t="s">
        <v>13272</v>
      </c>
      <c r="M407" s="2" t="s">
        <v>13273</v>
      </c>
      <c r="N407" s="2" t="n">
        <f aca="false">COUNTA('Layout Mercado Libre'!AH407:AM407)</f>
        <v>1</v>
      </c>
      <c r="O407" s="2" t="s">
        <v>11996</v>
      </c>
      <c r="P407" s="2" t="n">
        <v>0</v>
      </c>
      <c r="Q407" s="2" t="s">
        <v>13274</v>
      </c>
    </row>
    <row r="408" customFormat="false" ht="15" hidden="false" customHeight="false" outlineLevel="0" collapsed="false">
      <c r="A408" s="8" t="s">
        <v>4394</v>
      </c>
      <c r="B408" s="10" t="str">
        <f aca="false">'Layout Mercado Libre'!C408</f>
        <v>Calcigenol Doble Fosfato de Calcio 1.8 g Suspensión 340 ml</v>
      </c>
      <c r="C408" s="2" t="s">
        <v>89</v>
      </c>
      <c r="D408" s="2" t="s">
        <v>11989</v>
      </c>
      <c r="E408" s="2" t="s">
        <v>11990</v>
      </c>
      <c r="F408" s="2" t="s">
        <v>12038</v>
      </c>
      <c r="G408" s="2"/>
      <c r="H408" s="2"/>
      <c r="I408" s="2" t="s">
        <v>13275</v>
      </c>
      <c r="J408" s="2"/>
      <c r="K408" s="2" t="n">
        <v>5</v>
      </c>
      <c r="L408" s="2"/>
      <c r="M408" s="2" t="s">
        <v>13276</v>
      </c>
      <c r="N408" s="2" t="n">
        <f aca="false">COUNTA('Layout Mercado Libre'!AH408:AM408)</f>
        <v>2</v>
      </c>
      <c r="O408" s="2" t="s">
        <v>11996</v>
      </c>
      <c r="P408" s="2" t="n">
        <v>0</v>
      </c>
      <c r="Q408" s="2" t="s">
        <v>13277</v>
      </c>
    </row>
    <row r="409" customFormat="false" ht="15" hidden="false" customHeight="false" outlineLevel="0" collapsed="false">
      <c r="A409" s="8" t="s">
        <v>4406</v>
      </c>
      <c r="B409" s="10" t="str">
        <f aca="false">'Layout Mercado Libre'!C409</f>
        <v>Set para Bebé Ricitos de Oro Manzanilla 4 Piezas</v>
      </c>
      <c r="C409" s="2" t="s">
        <v>89</v>
      </c>
      <c r="D409" s="2" t="s">
        <v>11989</v>
      </c>
      <c r="E409" s="2" t="s">
        <v>11990</v>
      </c>
      <c r="F409" s="2" t="s">
        <v>11998</v>
      </c>
      <c r="G409" s="2"/>
      <c r="H409" s="2"/>
      <c r="I409" s="2" t="s">
        <v>13278</v>
      </c>
      <c r="J409" s="2"/>
      <c r="K409" s="2" t="n">
        <v>30</v>
      </c>
      <c r="L409" s="2"/>
      <c r="M409" s="2" t="s">
        <v>13279</v>
      </c>
      <c r="N409" s="2" t="n">
        <f aca="false">COUNTA('Layout Mercado Libre'!AH409:AM409)</f>
        <v>1</v>
      </c>
      <c r="O409" s="2" t="s">
        <v>11996</v>
      </c>
      <c r="P409" s="2" t="n">
        <v>0</v>
      </c>
      <c r="Q409" s="2" t="s">
        <v>13280</v>
      </c>
    </row>
    <row r="410" customFormat="false" ht="15" hidden="false" customHeight="false" outlineLevel="0" collapsed="false">
      <c r="A410" s="8" t="s">
        <v>4417</v>
      </c>
      <c r="B410" s="10" t="str">
        <f aca="false">'Layout Mercado Libre'!C410</f>
        <v>Tafirol Paracetamol 1 g 20 Tabletas</v>
      </c>
      <c r="C410" s="2" t="s">
        <v>89</v>
      </c>
      <c r="D410" s="2" t="s">
        <v>11989</v>
      </c>
      <c r="E410" s="2" t="s">
        <v>11990</v>
      </c>
      <c r="F410" s="2" t="s">
        <v>12056</v>
      </c>
      <c r="G410" s="2"/>
      <c r="H410" s="2"/>
      <c r="I410" s="2" t="s">
        <v>13281</v>
      </c>
      <c r="J410" s="2"/>
      <c r="K410" s="2" t="n">
        <v>28</v>
      </c>
      <c r="L410" s="2"/>
      <c r="M410" s="2" t="s">
        <v>13282</v>
      </c>
      <c r="N410" s="2" t="n">
        <f aca="false">COUNTA('Layout Mercado Libre'!AH410:AM410)</f>
        <v>1</v>
      </c>
      <c r="O410" s="2" t="s">
        <v>11996</v>
      </c>
      <c r="P410" s="2" t="n">
        <v>0</v>
      </c>
      <c r="Q410" s="2" t="s">
        <v>13283</v>
      </c>
    </row>
    <row r="411" customFormat="false" ht="15" hidden="false" customHeight="false" outlineLevel="0" collapsed="false">
      <c r="A411" s="8" t="s">
        <v>4424</v>
      </c>
      <c r="B411" s="10" t="str">
        <f aca="false">'Layout Mercado Libre'!C411</f>
        <v>Italdermol Crema Triticum Vulgare 15 g/100 g 30 g</v>
      </c>
      <c r="C411" s="2" t="s">
        <v>89</v>
      </c>
      <c r="D411" s="2" t="s">
        <v>11989</v>
      </c>
      <c r="E411" s="2" t="s">
        <v>11990</v>
      </c>
      <c r="F411" s="2" t="s">
        <v>12056</v>
      </c>
      <c r="G411" s="2"/>
      <c r="H411" s="2"/>
      <c r="I411" s="2" t="s">
        <v>13284</v>
      </c>
      <c r="J411" s="2"/>
      <c r="K411" s="2" t="n">
        <v>0</v>
      </c>
      <c r="L411" s="2"/>
      <c r="M411" s="2" t="s">
        <v>13285</v>
      </c>
      <c r="N411" s="2" t="n">
        <f aca="false">COUNTA('Layout Mercado Libre'!AH411:AM411)</f>
        <v>1</v>
      </c>
      <c r="O411" s="2" t="s">
        <v>11996</v>
      </c>
      <c r="P411" s="2" t="n">
        <v>0</v>
      </c>
      <c r="Q411" s="2" t="s">
        <v>13286</v>
      </c>
    </row>
    <row r="412" customFormat="false" ht="15" hidden="false" customHeight="false" outlineLevel="0" collapsed="false">
      <c r="A412" s="8" t="s">
        <v>4432</v>
      </c>
      <c r="B412" s="10" t="str">
        <f aca="false">'Layout Mercado Libre'!C412</f>
        <v>Avapena Cloropiramina 20 mg/2 ml 5 Ampolletas</v>
      </c>
      <c r="C412" s="2" t="s">
        <v>89</v>
      </c>
      <c r="D412" s="2" t="s">
        <v>11989</v>
      </c>
      <c r="E412" s="2" t="s">
        <v>11990</v>
      </c>
      <c r="F412" s="2" t="s">
        <v>11991</v>
      </c>
      <c r="G412" s="2" t="s">
        <v>12526</v>
      </c>
      <c r="H412" s="2" t="s">
        <v>12527</v>
      </c>
      <c r="I412" s="2" t="s">
        <v>13287</v>
      </c>
      <c r="J412" s="2"/>
      <c r="K412" s="2" t="n">
        <v>69</v>
      </c>
      <c r="L412" s="2"/>
      <c r="M412" s="2" t="s">
        <v>13288</v>
      </c>
      <c r="N412" s="2" t="n">
        <f aca="false">COUNTA('Layout Mercado Libre'!AH412:AM412)</f>
        <v>3</v>
      </c>
      <c r="O412" s="2" t="s">
        <v>11996</v>
      </c>
      <c r="P412" s="2" t="n">
        <v>0</v>
      </c>
      <c r="Q412" s="2" t="s">
        <v>13289</v>
      </c>
    </row>
    <row r="413" customFormat="false" ht="15" hidden="false" customHeight="false" outlineLevel="0" collapsed="false">
      <c r="A413" s="8" t="s">
        <v>4445</v>
      </c>
      <c r="B413" s="10" t="str">
        <f aca="false">'Layout Mercado Libre'!C413</f>
        <v>Antiflu-Des Pediátrico Solución Gotero 30 ml</v>
      </c>
      <c r="C413" s="2" t="s">
        <v>89</v>
      </c>
      <c r="D413" s="2" t="s">
        <v>11989</v>
      </c>
      <c r="E413" s="2" t="s">
        <v>11990</v>
      </c>
      <c r="F413" s="2" t="s">
        <v>12038</v>
      </c>
      <c r="G413" s="2"/>
      <c r="H413" s="2"/>
      <c r="I413" s="2" t="s">
        <v>13290</v>
      </c>
      <c r="J413" s="2"/>
      <c r="K413" s="2" t="n">
        <v>113</v>
      </c>
      <c r="L413" s="2"/>
      <c r="M413" s="2" t="s">
        <v>13291</v>
      </c>
      <c r="N413" s="2" t="n">
        <f aca="false">COUNTA('Layout Mercado Libre'!AH413:AM413)</f>
        <v>1</v>
      </c>
      <c r="O413" s="2" t="s">
        <v>11996</v>
      </c>
      <c r="P413" s="2" t="n">
        <v>0</v>
      </c>
      <c r="Q413" s="2" t="s">
        <v>13292</v>
      </c>
    </row>
    <row r="414" customFormat="false" ht="15" hidden="false" customHeight="false" outlineLevel="0" collapsed="false">
      <c r="A414" s="8" t="s">
        <v>4453</v>
      </c>
      <c r="B414" s="10" t="str">
        <f aca="false">'Layout Mercado Libre'!C414</f>
        <v>Unesia Bifonazol Ungüento 1 g/100 g 2 Tubos de 20 g</v>
      </c>
      <c r="C414" s="2" t="s">
        <v>89</v>
      </c>
      <c r="D414" s="2" t="s">
        <v>12068</v>
      </c>
      <c r="E414" s="2" t="s">
        <v>11990</v>
      </c>
      <c r="F414" s="2" t="s">
        <v>12038</v>
      </c>
      <c r="G414" s="2"/>
      <c r="H414" s="2"/>
      <c r="I414" s="2" t="s">
        <v>13293</v>
      </c>
      <c r="J414" s="2"/>
      <c r="K414" s="2" t="n">
        <v>0</v>
      </c>
      <c r="L414" s="2" t="s">
        <v>13294</v>
      </c>
      <c r="M414" s="2" t="s">
        <v>13295</v>
      </c>
      <c r="N414" s="2" t="n">
        <f aca="false">COUNTA('Layout Mercado Libre'!AH414:AM414)</f>
        <v>2</v>
      </c>
      <c r="O414" s="2" t="s">
        <v>12024</v>
      </c>
      <c r="P414" s="2" t="n">
        <v>0</v>
      </c>
      <c r="Q414" s="2" t="s">
        <v>13296</v>
      </c>
    </row>
    <row r="415" customFormat="false" ht="15" hidden="false" customHeight="false" outlineLevel="0" collapsed="false">
      <c r="A415" s="8" t="s">
        <v>4464</v>
      </c>
      <c r="B415" s="10" t="str">
        <f aca="false">'Layout Mercado Libre'!C415</f>
        <v>Canesten V Dual 3 Días 3 Óvulos 200 mg y Crema 10 g</v>
      </c>
      <c r="C415" s="2" t="s">
        <v>89</v>
      </c>
      <c r="D415" s="2" t="s">
        <v>11989</v>
      </c>
      <c r="E415" s="2" t="s">
        <v>11990</v>
      </c>
      <c r="F415" s="2" t="s">
        <v>12038</v>
      </c>
      <c r="G415" s="2"/>
      <c r="H415" s="2"/>
      <c r="I415" s="2" t="s">
        <v>13297</v>
      </c>
      <c r="J415" s="2"/>
      <c r="K415" s="2" t="n">
        <v>301</v>
      </c>
      <c r="L415" s="2"/>
      <c r="M415" s="2" t="s">
        <v>13298</v>
      </c>
      <c r="N415" s="2" t="n">
        <f aca="false">COUNTA('Layout Mercado Libre'!AH415:AM415)</f>
        <v>2</v>
      </c>
      <c r="O415" s="2" t="s">
        <v>11996</v>
      </c>
      <c r="P415" s="2" t="n">
        <v>0</v>
      </c>
      <c r="Q415" s="2" t="s">
        <v>13299</v>
      </c>
    </row>
    <row r="416" customFormat="false" ht="15" hidden="false" customHeight="false" outlineLevel="0" collapsed="false">
      <c r="A416" s="8" t="s">
        <v>4476</v>
      </c>
      <c r="B416" s="10" t="str">
        <f aca="false">'Layout Mercado Libre'!C416</f>
        <v>Sensibit Loratadina 10 mg 10 Tabletas</v>
      </c>
      <c r="C416" s="2" t="s">
        <v>89</v>
      </c>
      <c r="D416" s="2" t="s">
        <v>11989</v>
      </c>
      <c r="E416" s="2" t="s">
        <v>11990</v>
      </c>
      <c r="F416" s="2" t="s">
        <v>12038</v>
      </c>
      <c r="G416" s="2"/>
      <c r="H416" s="2"/>
      <c r="I416" s="2" t="s">
        <v>13300</v>
      </c>
      <c r="J416" s="2"/>
      <c r="K416" s="2" t="n">
        <v>49</v>
      </c>
      <c r="L416" s="2"/>
      <c r="M416" s="2" t="s">
        <v>13301</v>
      </c>
      <c r="N416" s="2" t="n">
        <f aca="false">COUNTA('Layout Mercado Libre'!AH416:AM416)</f>
        <v>1</v>
      </c>
      <c r="O416" s="2" t="s">
        <v>11996</v>
      </c>
      <c r="P416" s="2" t="n">
        <v>0</v>
      </c>
      <c r="Q416" s="2" t="s">
        <v>13302</v>
      </c>
    </row>
    <row r="417" customFormat="false" ht="15" hidden="false" customHeight="false" outlineLevel="0" collapsed="false">
      <c r="A417" s="8" t="s">
        <v>4485</v>
      </c>
      <c r="B417" s="10" t="str">
        <f aca="false">'Layout Mercado Libre'!C417</f>
        <v>Flumetol NF Ofteno Fluorometolona 1 mg/ml Gotero 5 ml</v>
      </c>
      <c r="C417" s="2" t="s">
        <v>89</v>
      </c>
      <c r="D417" s="2" t="s">
        <v>11989</v>
      </c>
      <c r="E417" s="2" t="s">
        <v>11990</v>
      </c>
      <c r="F417" s="2" t="s">
        <v>11991</v>
      </c>
      <c r="G417" s="2" t="s">
        <v>12203</v>
      </c>
      <c r="H417" s="2" t="s">
        <v>12204</v>
      </c>
      <c r="I417" s="2" t="s">
        <v>13303</v>
      </c>
      <c r="J417" s="2"/>
      <c r="K417" s="2" t="n">
        <v>43</v>
      </c>
      <c r="L417" s="2"/>
      <c r="M417" s="2" t="s">
        <v>13304</v>
      </c>
      <c r="N417" s="2" t="n">
        <f aca="false">COUNTA('Layout Mercado Libre'!AH417:AM417)</f>
        <v>3</v>
      </c>
      <c r="O417" s="2" t="s">
        <v>11996</v>
      </c>
      <c r="P417" s="2" t="n">
        <v>0</v>
      </c>
      <c r="Q417" s="2" t="s">
        <v>13305</v>
      </c>
    </row>
    <row r="418" customFormat="false" ht="15" hidden="false" customHeight="false" outlineLevel="0" collapsed="false">
      <c r="A418" s="8" t="s">
        <v>4498</v>
      </c>
      <c r="B418" s="10" t="str">
        <f aca="false">'Layout Mercado Libre'!C418</f>
        <v>Brunadol Paracetamol Naproxeno 300 mg/275 mg 10 Tabletas</v>
      </c>
      <c r="C418" s="2" t="s">
        <v>89</v>
      </c>
      <c r="D418" s="2" t="s">
        <v>11989</v>
      </c>
      <c r="E418" s="2" t="s">
        <v>11990</v>
      </c>
      <c r="F418" s="2" t="s">
        <v>11991</v>
      </c>
      <c r="G418" s="2" t="s">
        <v>12063</v>
      </c>
      <c r="H418" s="2" t="s">
        <v>12064</v>
      </c>
      <c r="I418" s="2" t="s">
        <v>13306</v>
      </c>
      <c r="J418" s="2"/>
      <c r="K418" s="2" t="n">
        <v>2026</v>
      </c>
      <c r="L418" s="2"/>
      <c r="M418" s="2" t="s">
        <v>13307</v>
      </c>
      <c r="N418" s="2" t="n">
        <f aca="false">COUNTA('Layout Mercado Libre'!AH418:AM418)</f>
        <v>1</v>
      </c>
      <c r="O418" s="2" t="s">
        <v>11996</v>
      </c>
      <c r="P418" s="2" t="n">
        <v>0</v>
      </c>
      <c r="Q418" s="2" t="s">
        <v>13308</v>
      </c>
    </row>
    <row r="419" customFormat="false" ht="15" hidden="false" customHeight="false" outlineLevel="0" collapsed="false">
      <c r="A419" s="8" t="s">
        <v>4508</v>
      </c>
      <c r="B419" s="10" t="str">
        <f aca="false">'Layout Mercado Libre'!C419</f>
        <v>Daxon Nitazoxanida 500 mg 6 Tabletas</v>
      </c>
      <c r="C419" s="2" t="s">
        <v>89</v>
      </c>
      <c r="D419" s="2" t="s">
        <v>11989</v>
      </c>
      <c r="E419" s="2" t="s">
        <v>11990</v>
      </c>
      <c r="F419" s="2" t="s">
        <v>11991</v>
      </c>
      <c r="G419" s="2" t="s">
        <v>12983</v>
      </c>
      <c r="H419" s="2" t="s">
        <v>12984</v>
      </c>
      <c r="I419" s="2" t="s">
        <v>13309</v>
      </c>
      <c r="J419" s="2"/>
      <c r="K419" s="2" t="n">
        <v>312</v>
      </c>
      <c r="L419" s="2"/>
      <c r="M419" s="2" t="s">
        <v>13310</v>
      </c>
      <c r="N419" s="2" t="n">
        <f aca="false">COUNTA('Layout Mercado Libre'!AH419:AM419)</f>
        <v>2</v>
      </c>
      <c r="O419" s="2" t="s">
        <v>11996</v>
      </c>
      <c r="P419" s="2" t="n">
        <v>0</v>
      </c>
      <c r="Q419" s="2" t="s">
        <v>13311</v>
      </c>
    </row>
    <row r="420" customFormat="false" ht="15" hidden="false" customHeight="false" outlineLevel="0" collapsed="false">
      <c r="A420" s="8" t="s">
        <v>4517</v>
      </c>
      <c r="B420" s="10" t="str">
        <f aca="false">'Layout Mercado Libre'!C420</f>
        <v>Libertrim SDP Pediátrico Suspensión 30 ml Trimebutina</v>
      </c>
      <c r="C420" s="2" t="s">
        <v>89</v>
      </c>
      <c r="D420" s="2" t="s">
        <v>11989</v>
      </c>
      <c r="E420" s="2" t="s">
        <v>11990</v>
      </c>
      <c r="F420" s="2" t="s">
        <v>12056</v>
      </c>
      <c r="G420" s="2"/>
      <c r="H420" s="2"/>
      <c r="I420" s="2" t="s">
        <v>13312</v>
      </c>
      <c r="J420" s="2"/>
      <c r="K420" s="2" t="n">
        <v>22</v>
      </c>
      <c r="L420" s="2"/>
      <c r="M420" s="2" t="s">
        <v>13313</v>
      </c>
      <c r="N420" s="2" t="n">
        <f aca="false">COUNTA('Layout Mercado Libre'!AH420:AM420)</f>
        <v>2</v>
      </c>
      <c r="O420" s="2" t="s">
        <v>11996</v>
      </c>
      <c r="P420" s="2" t="n">
        <v>0</v>
      </c>
      <c r="Q420" s="2" t="s">
        <v>13314</v>
      </c>
    </row>
    <row r="421" customFormat="false" ht="15" hidden="false" customHeight="false" outlineLevel="0" collapsed="false">
      <c r="A421" s="8" t="s">
        <v>4530</v>
      </c>
      <c r="B421" s="10" t="str">
        <f aca="false">'Layout Mercado Libre'!C421</f>
        <v>Cicloferon Aciclovir 400 mg 35 Tabletas</v>
      </c>
      <c r="C421" s="2" t="s">
        <v>89</v>
      </c>
      <c r="D421" s="2" t="s">
        <v>11989</v>
      </c>
      <c r="E421" s="2" t="s">
        <v>11990</v>
      </c>
      <c r="F421" s="2" t="s">
        <v>11991</v>
      </c>
      <c r="G421" s="2" t="s">
        <v>12093</v>
      </c>
      <c r="H421" s="2" t="s">
        <v>12094</v>
      </c>
      <c r="I421" s="2" t="s">
        <v>13315</v>
      </c>
      <c r="J421" s="2"/>
      <c r="K421" s="2" t="n">
        <v>12</v>
      </c>
      <c r="L421" s="2"/>
      <c r="M421" s="2" t="s">
        <v>13316</v>
      </c>
      <c r="N421" s="2" t="n">
        <f aca="false">COUNTA('Layout Mercado Libre'!AH421:AM421)</f>
        <v>4</v>
      </c>
      <c r="O421" s="2" t="s">
        <v>11996</v>
      </c>
      <c r="P421" s="2" t="n">
        <v>0</v>
      </c>
      <c r="Q421" s="2" t="s">
        <v>13317</v>
      </c>
    </row>
    <row r="422" customFormat="false" ht="15" hidden="false" customHeight="false" outlineLevel="0" collapsed="false">
      <c r="A422" s="8" t="s">
        <v>4545</v>
      </c>
      <c r="B422" s="10" t="str">
        <f aca="false">'Layout Mercado Libre'!C422</f>
        <v>Árnica Montana Paquete con 10 Piezas</v>
      </c>
      <c r="C422" s="2" t="s">
        <v>1429</v>
      </c>
      <c r="D422" s="2" t="s">
        <v>12385</v>
      </c>
      <c r="E422" s="2" t="s">
        <v>12398</v>
      </c>
      <c r="F422" s="2" t="s">
        <v>12038</v>
      </c>
      <c r="G422" s="2"/>
      <c r="H422" s="2"/>
      <c r="I422" s="2" t="s">
        <v>13318</v>
      </c>
      <c r="J422" s="2"/>
      <c r="K422" s="2" t="n">
        <v>642</v>
      </c>
      <c r="L422" s="2"/>
      <c r="M422" s="2"/>
      <c r="N422" s="2" t="n">
        <f aca="false">COUNTA('Layout Mercado Libre'!AH422:AM422)</f>
        <v>0</v>
      </c>
      <c r="O422" s="2"/>
      <c r="P422" s="2" t="n">
        <v>0</v>
      </c>
      <c r="Q422" s="2" t="s">
        <v>13319</v>
      </c>
    </row>
    <row r="423" customFormat="false" ht="15" hidden="false" customHeight="false" outlineLevel="0" collapsed="false">
      <c r="A423" s="8" t="s">
        <v>4552</v>
      </c>
      <c r="B423" s="10" t="str">
        <f aca="false">'Layout Mercado Libre'!C423</f>
        <v>Crema Dental Colgate Triple Acción Menta 150 ml</v>
      </c>
      <c r="C423" s="2" t="s">
        <v>89</v>
      </c>
      <c r="D423" s="2" t="s">
        <v>11989</v>
      </c>
      <c r="E423" s="2" t="s">
        <v>11990</v>
      </c>
      <c r="F423" s="2" t="s">
        <v>11998</v>
      </c>
      <c r="G423" s="2"/>
      <c r="H423" s="2"/>
      <c r="I423" s="2" t="s">
        <v>13320</v>
      </c>
      <c r="J423" s="2"/>
      <c r="K423" s="2" t="n">
        <v>777</v>
      </c>
      <c r="L423" s="2"/>
      <c r="M423" s="2" t="s">
        <v>13321</v>
      </c>
      <c r="N423" s="2" t="n">
        <f aca="false">COUNTA('Layout Mercado Libre'!AH423:AM423)</f>
        <v>1</v>
      </c>
      <c r="O423" s="2" t="s">
        <v>11996</v>
      </c>
      <c r="P423" s="2" t="n">
        <v>0</v>
      </c>
      <c r="Q423" s="2" t="s">
        <v>13322</v>
      </c>
    </row>
    <row r="424" customFormat="false" ht="15" hidden="false" customHeight="false" outlineLevel="0" collapsed="false">
      <c r="A424" s="8" t="s">
        <v>4560</v>
      </c>
      <c r="B424" s="10" t="str">
        <f aca="false">'Layout Mercado Libre'!C424</f>
        <v>Redoxon Forte Vitamina C 2 g 10 Tabletas Efervescentes</v>
      </c>
      <c r="C424" s="2" t="s">
        <v>89</v>
      </c>
      <c r="D424" s="2" t="s">
        <v>11989</v>
      </c>
      <c r="E424" s="2" t="s">
        <v>11990</v>
      </c>
      <c r="F424" s="2" t="s">
        <v>12038</v>
      </c>
      <c r="G424" s="2"/>
      <c r="H424" s="2"/>
      <c r="I424" s="2" t="s">
        <v>13323</v>
      </c>
      <c r="J424" s="2"/>
      <c r="K424" s="2" t="n">
        <v>584</v>
      </c>
      <c r="L424" s="2"/>
      <c r="M424" s="2" t="s">
        <v>13324</v>
      </c>
      <c r="N424" s="2" t="n">
        <f aca="false">COUNTA('Layout Mercado Libre'!AH424:AM424)</f>
        <v>2</v>
      </c>
      <c r="O424" s="2" t="s">
        <v>11996</v>
      </c>
      <c r="P424" s="2" t="n">
        <v>0</v>
      </c>
      <c r="Q424" s="2" t="s">
        <v>13325</v>
      </c>
    </row>
    <row r="425" customFormat="false" ht="15" hidden="false" customHeight="false" outlineLevel="0" collapsed="false">
      <c r="A425" s="8" t="s">
        <v>4570</v>
      </c>
      <c r="B425" s="10" t="str">
        <f aca="false">'Layout Mercado Libre'!C425</f>
        <v>Durater Famotidina 40 mg 10 Comprimidos</v>
      </c>
      <c r="C425" s="2" t="s">
        <v>89</v>
      </c>
      <c r="D425" s="2" t="s">
        <v>11989</v>
      </c>
      <c r="E425" s="2" t="s">
        <v>11990</v>
      </c>
      <c r="F425" s="2" t="s">
        <v>11991</v>
      </c>
      <c r="G425" s="2" t="s">
        <v>12013</v>
      </c>
      <c r="H425" s="2" t="s">
        <v>12014</v>
      </c>
      <c r="I425" s="2" t="s">
        <v>13326</v>
      </c>
      <c r="J425" s="2"/>
      <c r="K425" s="2" t="n">
        <v>101</v>
      </c>
      <c r="L425" s="2"/>
      <c r="M425" s="2" t="s">
        <v>13327</v>
      </c>
      <c r="N425" s="2" t="n">
        <f aca="false">COUNTA('Layout Mercado Libre'!AH425:AM425)</f>
        <v>3</v>
      </c>
      <c r="O425" s="2" t="s">
        <v>11996</v>
      </c>
      <c r="P425" s="2" t="n">
        <v>0</v>
      </c>
      <c r="Q425" s="2" t="s">
        <v>13328</v>
      </c>
    </row>
    <row r="426" customFormat="false" ht="15" hidden="false" customHeight="false" outlineLevel="0" collapsed="false">
      <c r="A426" s="8" t="s">
        <v>4584</v>
      </c>
      <c r="B426" s="10" t="str">
        <f aca="false">'Layout Mercado Libre'!C426</f>
        <v>Venda Elástica Dibar 30 cm x 5 m Paquete con 8 Piezas</v>
      </c>
      <c r="C426" s="2" t="s">
        <v>89</v>
      </c>
      <c r="D426" s="2" t="s">
        <v>12068</v>
      </c>
      <c r="E426" s="2" t="s">
        <v>12069</v>
      </c>
      <c r="F426" s="2" t="s">
        <v>11998</v>
      </c>
      <c r="G426" s="2"/>
      <c r="H426" s="2"/>
      <c r="I426" s="2" t="s">
        <v>13329</v>
      </c>
      <c r="J426" s="2"/>
      <c r="K426" s="2" t="n">
        <v>115</v>
      </c>
      <c r="L426" s="2" t="s">
        <v>13330</v>
      </c>
      <c r="M426" s="2" t="s">
        <v>13331</v>
      </c>
      <c r="N426" s="2" t="n">
        <f aca="false">COUNTA('Layout Mercado Libre'!AH426:AM426)</f>
        <v>0</v>
      </c>
      <c r="O426" s="2"/>
      <c r="P426" s="2" t="n">
        <v>0</v>
      </c>
      <c r="Q426" s="2" t="s">
        <v>13332</v>
      </c>
    </row>
    <row r="427" customFormat="false" ht="15" hidden="false" customHeight="false" outlineLevel="0" collapsed="false">
      <c r="A427" s="8" t="s">
        <v>4593</v>
      </c>
      <c r="B427" s="10" t="str">
        <f aca="false">'Layout Mercado Libre'!C427</f>
        <v>Postday Levonorgestrel 0.75 mg 2 Comprimidos</v>
      </c>
      <c r="C427" s="2" t="s">
        <v>89</v>
      </c>
      <c r="D427" s="2" t="s">
        <v>11989</v>
      </c>
      <c r="E427" s="2" t="s">
        <v>11990</v>
      </c>
      <c r="F427" s="2" t="s">
        <v>12038</v>
      </c>
      <c r="G427" s="2"/>
      <c r="H427" s="2"/>
      <c r="I427" s="2" t="s">
        <v>13333</v>
      </c>
      <c r="J427" s="2"/>
      <c r="K427" s="2" t="n">
        <v>1848</v>
      </c>
      <c r="L427" s="2"/>
      <c r="M427" s="2" t="s">
        <v>13334</v>
      </c>
      <c r="N427" s="2" t="n">
        <f aca="false">COUNTA('Layout Mercado Libre'!AH427:AM427)</f>
        <v>2</v>
      </c>
      <c r="O427" s="2" t="s">
        <v>11996</v>
      </c>
      <c r="P427" s="2" t="n">
        <v>0</v>
      </c>
      <c r="Q427" s="2" t="s">
        <v>13335</v>
      </c>
    </row>
    <row r="428" customFormat="false" ht="15" hidden="false" customHeight="false" outlineLevel="0" collapsed="false">
      <c r="A428" s="8" t="s">
        <v>4605</v>
      </c>
      <c r="B428" s="10" t="str">
        <f aca="false">'Layout Mercado Libre'!C428</f>
        <v>Sedalmerck Paracetamol Cafeína Fenilefrina 20 Tabletas</v>
      </c>
      <c r="C428" s="2" t="s">
        <v>89</v>
      </c>
      <c r="D428" s="2" t="s">
        <v>11989</v>
      </c>
      <c r="E428" s="2" t="s">
        <v>11990</v>
      </c>
      <c r="F428" s="2" t="s">
        <v>12038</v>
      </c>
      <c r="G428" s="2"/>
      <c r="H428" s="2"/>
      <c r="I428" s="2" t="s">
        <v>13336</v>
      </c>
      <c r="J428" s="2"/>
      <c r="K428" s="2" t="n">
        <v>664</v>
      </c>
      <c r="L428" s="2"/>
      <c r="M428" s="2" t="s">
        <v>13337</v>
      </c>
      <c r="N428" s="2" t="n">
        <f aca="false">COUNTA('Layout Mercado Libre'!AH428:AM428)</f>
        <v>4</v>
      </c>
      <c r="O428" s="2" t="s">
        <v>11996</v>
      </c>
      <c r="P428" s="2" t="n">
        <v>0</v>
      </c>
      <c r="Q428" s="2" t="s">
        <v>13338</v>
      </c>
    </row>
    <row r="429" customFormat="false" ht="15" hidden="false" customHeight="false" outlineLevel="0" collapsed="false">
      <c r="A429" s="8" t="s">
        <v>4616</v>
      </c>
      <c r="B429" s="10" t="str">
        <f aca="false">'Layout Mercado Libre'!C429</f>
        <v>Pulmonarom Lisados Bacterianos 10 Ampolletas 3 ml</v>
      </c>
      <c r="C429" s="2" t="s">
        <v>89</v>
      </c>
      <c r="D429" s="2" t="s">
        <v>11989</v>
      </c>
      <c r="E429" s="2" t="s">
        <v>11990</v>
      </c>
      <c r="F429" s="2" t="s">
        <v>12056</v>
      </c>
      <c r="G429" s="2"/>
      <c r="H429" s="2"/>
      <c r="I429" s="2" t="s">
        <v>13339</v>
      </c>
      <c r="J429" s="2"/>
      <c r="K429" s="2" t="n">
        <v>219</v>
      </c>
      <c r="L429" s="2"/>
      <c r="M429" s="2" t="s">
        <v>13340</v>
      </c>
      <c r="N429" s="2" t="n">
        <f aca="false">COUNTA('Layout Mercado Libre'!AH429:AM429)</f>
        <v>2</v>
      </c>
      <c r="O429" s="2" t="s">
        <v>11996</v>
      </c>
      <c r="P429" s="2" t="n">
        <v>0</v>
      </c>
      <c r="Q429" s="2" t="s">
        <v>13341</v>
      </c>
    </row>
    <row r="430" customFormat="false" ht="15" hidden="false" customHeight="false" outlineLevel="0" collapsed="false">
      <c r="A430" s="8" t="s">
        <v>4628</v>
      </c>
      <c r="B430" s="10" t="str">
        <f aca="false">'Layout Mercado Libre'!C430</f>
        <v>Elatec Diosmina Hesperidina 1000 mg 30 Tabletas</v>
      </c>
      <c r="C430" s="2" t="s">
        <v>89</v>
      </c>
      <c r="D430" s="2" t="s">
        <v>11989</v>
      </c>
      <c r="E430" s="2" t="s">
        <v>11990</v>
      </c>
      <c r="F430" s="2" t="s">
        <v>11991</v>
      </c>
      <c r="G430" s="2" t="s">
        <v>12596</v>
      </c>
      <c r="H430" s="2" t="s">
        <v>12597</v>
      </c>
      <c r="I430" s="2" t="s">
        <v>13342</v>
      </c>
      <c r="J430" s="2"/>
      <c r="K430" s="2" t="n">
        <v>2</v>
      </c>
      <c r="L430" s="2"/>
      <c r="M430" s="2" t="s">
        <v>13343</v>
      </c>
      <c r="N430" s="2" t="n">
        <f aca="false">COUNTA('Layout Mercado Libre'!AH430:AM430)</f>
        <v>3</v>
      </c>
      <c r="O430" s="2" t="s">
        <v>11996</v>
      </c>
      <c r="P430" s="2" t="n">
        <v>0</v>
      </c>
      <c r="Q430" s="2" t="s">
        <v>13344</v>
      </c>
    </row>
    <row r="431" customFormat="false" ht="15" hidden="false" customHeight="false" outlineLevel="0" collapsed="false">
      <c r="A431" s="8" t="s">
        <v>4639</v>
      </c>
      <c r="B431" s="10" t="str">
        <f aca="false">'Layout Mercado Libre'!C431</f>
        <v>Kit Ricitos de Oro Avena y Vainilla Bebé 4 Piezas</v>
      </c>
      <c r="C431" s="2" t="s">
        <v>89</v>
      </c>
      <c r="D431" s="2" t="s">
        <v>11989</v>
      </c>
      <c r="E431" s="2" t="s">
        <v>11990</v>
      </c>
      <c r="F431" s="2" t="s">
        <v>11998</v>
      </c>
      <c r="G431" s="2"/>
      <c r="H431" s="2"/>
      <c r="I431" s="2" t="s">
        <v>13345</v>
      </c>
      <c r="J431" s="2"/>
      <c r="K431" s="2" t="n">
        <v>6</v>
      </c>
      <c r="L431" s="2"/>
      <c r="M431" s="2" t="s">
        <v>13346</v>
      </c>
      <c r="N431" s="2" t="n">
        <f aca="false">COUNTA('Layout Mercado Libre'!AH431:AM431)</f>
        <v>1</v>
      </c>
      <c r="O431" s="2" t="s">
        <v>11996</v>
      </c>
      <c r="P431" s="2" t="n">
        <v>0</v>
      </c>
      <c r="Q431" s="2" t="s">
        <v>13347</v>
      </c>
    </row>
    <row r="432" customFormat="false" ht="15" hidden="false" customHeight="false" outlineLevel="0" collapsed="false">
      <c r="A432" s="8" t="s">
        <v>4649</v>
      </c>
      <c r="B432" s="10" t="str">
        <f aca="false">'Layout Mercado Libre'!C432</f>
        <v>Serc Betahistina 24 mg 30 Tabletas</v>
      </c>
      <c r="C432" s="2" t="s">
        <v>89</v>
      </c>
      <c r="D432" s="2" t="s">
        <v>11989</v>
      </c>
      <c r="E432" s="2" t="s">
        <v>11990</v>
      </c>
      <c r="F432" s="2" t="s">
        <v>11991</v>
      </c>
      <c r="G432" s="2" t="s">
        <v>11992</v>
      </c>
      <c r="H432" s="2" t="s">
        <v>11993</v>
      </c>
      <c r="I432" s="2" t="s">
        <v>13348</v>
      </c>
      <c r="J432" s="2"/>
      <c r="K432" s="2" t="n">
        <v>0</v>
      </c>
      <c r="L432" s="2"/>
      <c r="M432" s="2" t="s">
        <v>13349</v>
      </c>
      <c r="N432" s="2" t="n">
        <f aca="false">COUNTA('Layout Mercado Libre'!AH432:AM432)</f>
        <v>3</v>
      </c>
      <c r="O432" s="2" t="s">
        <v>11996</v>
      </c>
      <c r="P432" s="2" t="n">
        <v>0</v>
      </c>
      <c r="Q432" s="2" t="s">
        <v>13350</v>
      </c>
    </row>
    <row r="433" customFormat="false" ht="15" hidden="false" customHeight="false" outlineLevel="0" collapsed="false">
      <c r="A433" s="8" t="s">
        <v>4662</v>
      </c>
      <c r="B433" s="10" t="str">
        <f aca="false">'Layout Mercado Libre'!C433</f>
        <v>Crema Corporal Palmolive Neutro Balance 400 ml</v>
      </c>
      <c r="C433" s="2" t="s">
        <v>89</v>
      </c>
      <c r="D433" s="2" t="s">
        <v>11989</v>
      </c>
      <c r="E433" s="2" t="s">
        <v>11990</v>
      </c>
      <c r="F433" s="2" t="s">
        <v>11998</v>
      </c>
      <c r="G433" s="2"/>
      <c r="H433" s="2"/>
      <c r="I433" s="2" t="s">
        <v>13351</v>
      </c>
      <c r="J433" s="2"/>
      <c r="K433" s="2" t="n">
        <v>555</v>
      </c>
      <c r="L433" s="2"/>
      <c r="M433" s="2" t="s">
        <v>13352</v>
      </c>
      <c r="N433" s="2" t="n">
        <f aca="false">COUNTA('Layout Mercado Libre'!AH433:AM433)</f>
        <v>1</v>
      </c>
      <c r="O433" s="2" t="s">
        <v>11996</v>
      </c>
      <c r="P433" s="2" t="n">
        <v>0</v>
      </c>
      <c r="Q433" s="2" t="s">
        <v>13353</v>
      </c>
    </row>
    <row r="434" customFormat="false" ht="15" hidden="false" customHeight="false" outlineLevel="0" collapsed="false">
      <c r="A434" s="8" t="s">
        <v>4674</v>
      </c>
      <c r="B434" s="10" t="str">
        <f aca="false">'Layout Mercado Libre'!C434</f>
        <v>Alcohol Etílico 96° Dibar 250 ml Caja con 36 Piezas</v>
      </c>
      <c r="C434" s="2" t="s">
        <v>89</v>
      </c>
      <c r="D434" s="2" t="s">
        <v>12068</v>
      </c>
      <c r="E434" s="2" t="s">
        <v>11990</v>
      </c>
      <c r="F434" s="2" t="s">
        <v>11998</v>
      </c>
      <c r="G434" s="2"/>
      <c r="H434" s="2"/>
      <c r="I434" s="2" t="s">
        <v>13354</v>
      </c>
      <c r="J434" s="2"/>
      <c r="K434" s="2" t="n">
        <v>0</v>
      </c>
      <c r="L434" s="2" t="s">
        <v>13355</v>
      </c>
      <c r="M434" s="2" t="s">
        <v>13356</v>
      </c>
      <c r="N434" s="2" t="n">
        <f aca="false">COUNTA('Layout Mercado Libre'!AH434:AM434)</f>
        <v>0</v>
      </c>
      <c r="O434" s="2"/>
      <c r="P434" s="2" t="n">
        <v>0</v>
      </c>
      <c r="Q434" s="2" t="s">
        <v>13357</v>
      </c>
    </row>
    <row r="435" customFormat="false" ht="15" hidden="false" customHeight="false" outlineLevel="0" collapsed="false">
      <c r="A435" s="8" t="s">
        <v>4681</v>
      </c>
      <c r="B435" s="10" t="str">
        <f aca="false">'Layout Mercado Libre'!C435</f>
        <v>B-Tracet XL Ketorolaco Lidocaína B1 B12 3 Ampolletas</v>
      </c>
      <c r="C435" s="2" t="s">
        <v>1429</v>
      </c>
      <c r="D435" s="2" t="s">
        <v>12385</v>
      </c>
      <c r="E435" s="2" t="s">
        <v>11990</v>
      </c>
      <c r="F435" s="2" t="s">
        <v>11991</v>
      </c>
      <c r="G435" s="2" t="s">
        <v>11992</v>
      </c>
      <c r="H435" s="2" t="s">
        <v>11993</v>
      </c>
      <c r="I435" s="2" t="s">
        <v>13358</v>
      </c>
      <c r="J435" s="2"/>
      <c r="K435" s="2" t="n">
        <v>2068</v>
      </c>
      <c r="L435" s="2"/>
      <c r="M435" s="2" t="s">
        <v>13359</v>
      </c>
      <c r="N435" s="2" t="n">
        <f aca="false">COUNTA('Layout Mercado Libre'!AH435:AM435)</f>
        <v>0</v>
      </c>
      <c r="O435" s="2"/>
      <c r="P435" s="2" t="n">
        <v>0</v>
      </c>
      <c r="Q435" s="2" t="s">
        <v>13360</v>
      </c>
    </row>
    <row r="436" customFormat="false" ht="15" hidden="false" customHeight="false" outlineLevel="0" collapsed="false">
      <c r="A436" s="8" t="s">
        <v>4690</v>
      </c>
      <c r="B436" s="10" t="str">
        <f aca="false">'Layout Mercado Libre'!C436</f>
        <v>Cinta Micropore Nexcare Piel 2.5 cm x 5 m 12 Piezas</v>
      </c>
      <c r="C436" s="2" t="s">
        <v>89</v>
      </c>
      <c r="D436" s="2" t="s">
        <v>12068</v>
      </c>
      <c r="E436" s="2" t="s">
        <v>12069</v>
      </c>
      <c r="F436" s="2" t="s">
        <v>11998</v>
      </c>
      <c r="G436" s="2"/>
      <c r="H436" s="2"/>
      <c r="I436" s="2" t="s">
        <v>13361</v>
      </c>
      <c r="J436" s="2" t="s">
        <v>12417</v>
      </c>
      <c r="K436" s="2" t="n">
        <v>262</v>
      </c>
      <c r="L436" s="2" t="s">
        <v>13362</v>
      </c>
      <c r="M436" s="2" t="s">
        <v>13363</v>
      </c>
      <c r="N436" s="2" t="n">
        <f aca="false">COUNTA('Layout Mercado Libre'!AH436:AM436)</f>
        <v>1</v>
      </c>
      <c r="O436" s="2" t="s">
        <v>12024</v>
      </c>
      <c r="P436" s="2" t="n">
        <v>0</v>
      </c>
      <c r="Q436" s="2" t="s">
        <v>13364</v>
      </c>
    </row>
    <row r="437" customFormat="false" ht="15" hidden="false" customHeight="false" outlineLevel="0" collapsed="false">
      <c r="A437" s="8" t="s">
        <v>4703</v>
      </c>
      <c r="B437" s="10" t="str">
        <f aca="false">'Layout Mercado Libre'!C437</f>
        <v>Aspirina 500 mg 80 Tabletas Caja Expendedora</v>
      </c>
      <c r="C437" s="2" t="s">
        <v>89</v>
      </c>
      <c r="D437" s="2" t="s">
        <v>11989</v>
      </c>
      <c r="E437" s="2" t="s">
        <v>11990</v>
      </c>
      <c r="F437" s="2" t="s">
        <v>12038</v>
      </c>
      <c r="G437" s="2"/>
      <c r="H437" s="2"/>
      <c r="I437" s="2" t="s">
        <v>13365</v>
      </c>
      <c r="J437" s="2"/>
      <c r="K437" s="2" t="n">
        <v>473</v>
      </c>
      <c r="L437" s="2" t="s">
        <v>13366</v>
      </c>
      <c r="M437" s="2" t="s">
        <v>13367</v>
      </c>
      <c r="N437" s="2" t="n">
        <f aca="false">COUNTA('Layout Mercado Libre'!AH437:AM437)</f>
        <v>1</v>
      </c>
      <c r="O437" s="2" t="s">
        <v>11996</v>
      </c>
      <c r="P437" s="2" t="n">
        <v>0</v>
      </c>
      <c r="Q437" s="2" t="s">
        <v>13368</v>
      </c>
    </row>
    <row r="438" customFormat="false" ht="15" hidden="false" customHeight="false" outlineLevel="0" collapsed="false">
      <c r="A438" s="8" t="s">
        <v>4711</v>
      </c>
      <c r="B438" s="10" t="str">
        <f aca="false">'Layout Mercado Libre'!C438</f>
        <v>Galvus Met 50 mg/1000 mg 30 Comprimidos</v>
      </c>
      <c r="C438" s="2" t="s">
        <v>89</v>
      </c>
      <c r="D438" s="2" t="s">
        <v>11989</v>
      </c>
      <c r="E438" s="2" t="s">
        <v>11990</v>
      </c>
      <c r="F438" s="2" t="s">
        <v>11991</v>
      </c>
      <c r="G438" s="2" t="s">
        <v>12013</v>
      </c>
      <c r="H438" s="2" t="s">
        <v>12014</v>
      </c>
      <c r="I438" s="2" t="s">
        <v>13369</v>
      </c>
      <c r="J438" s="2"/>
      <c r="K438" s="2" t="n">
        <v>3</v>
      </c>
      <c r="L438" s="2"/>
      <c r="M438" s="2" t="s">
        <v>13370</v>
      </c>
      <c r="N438" s="2" t="n">
        <f aca="false">COUNTA('Layout Mercado Libre'!AH438:AM438)</f>
        <v>3</v>
      </c>
      <c r="O438" s="2" t="s">
        <v>11996</v>
      </c>
      <c r="P438" s="2" t="n">
        <v>0</v>
      </c>
      <c r="Q438" s="2" t="s">
        <v>13371</v>
      </c>
    </row>
    <row r="439" customFormat="false" ht="15" hidden="false" customHeight="false" outlineLevel="0" collapsed="false">
      <c r="A439" s="8" t="s">
        <v>4724</v>
      </c>
      <c r="B439" s="10" t="str">
        <f aca="false">'Layout Mercado Libre'!C439</f>
        <v>Pañales Huggies All Around Unisex Etapa 6 40 Piezas</v>
      </c>
      <c r="C439" s="2" t="s">
        <v>89</v>
      </c>
      <c r="D439" s="2" t="s">
        <v>11989</v>
      </c>
      <c r="E439" s="2" t="s">
        <v>11990</v>
      </c>
      <c r="F439" s="2" t="s">
        <v>11998</v>
      </c>
      <c r="G439" s="2"/>
      <c r="H439" s="2"/>
      <c r="I439" s="2" t="s">
        <v>13372</v>
      </c>
      <c r="J439" s="2"/>
      <c r="K439" s="2" t="n">
        <v>6</v>
      </c>
      <c r="L439" s="2"/>
      <c r="M439" s="2" t="s">
        <v>13373</v>
      </c>
      <c r="N439" s="2" t="n">
        <f aca="false">COUNTA('Layout Mercado Libre'!AH439:AM439)</f>
        <v>4</v>
      </c>
      <c r="O439" s="2" t="s">
        <v>11996</v>
      </c>
      <c r="P439" s="2" t="n">
        <v>0</v>
      </c>
      <c r="Q439" s="2" t="s">
        <v>13374</v>
      </c>
    </row>
    <row r="440" customFormat="false" ht="15" hidden="false" customHeight="false" outlineLevel="0" collapsed="false">
      <c r="A440" s="8" t="s">
        <v>4736</v>
      </c>
      <c r="B440" s="10" t="str">
        <f aca="false">'Layout Mercado Libre'!C440</f>
        <v>Shampoo Mennen Miel y Manzanilla 700 ml</v>
      </c>
      <c r="C440" s="2" t="s">
        <v>89</v>
      </c>
      <c r="D440" s="2" t="s">
        <v>11989</v>
      </c>
      <c r="E440" s="2" t="s">
        <v>11990</v>
      </c>
      <c r="F440" s="2" t="s">
        <v>11998</v>
      </c>
      <c r="G440" s="2"/>
      <c r="H440" s="2"/>
      <c r="I440" s="2" t="s">
        <v>13375</v>
      </c>
      <c r="J440" s="2"/>
      <c r="K440" s="2" t="n">
        <v>32</v>
      </c>
      <c r="L440" s="2"/>
      <c r="M440" s="2" t="s">
        <v>13376</v>
      </c>
      <c r="N440" s="2" t="n">
        <f aca="false">COUNTA('Layout Mercado Libre'!AH440:AM440)</f>
        <v>2</v>
      </c>
      <c r="O440" s="2" t="s">
        <v>11996</v>
      </c>
      <c r="P440" s="2" t="n">
        <v>0</v>
      </c>
      <c r="Q440" s="2" t="s">
        <v>13377</v>
      </c>
    </row>
    <row r="441" customFormat="false" ht="15" hidden="false" customHeight="false" outlineLevel="0" collapsed="false">
      <c r="A441" s="8" t="s">
        <v>4748</v>
      </c>
      <c r="B441" s="10" t="str">
        <f aca="false">'Layout Mercado Libre'!C441</f>
        <v>Derman Crema Antimicótica 50 g</v>
      </c>
      <c r="C441" s="2" t="s">
        <v>89</v>
      </c>
      <c r="D441" s="2" t="s">
        <v>11989</v>
      </c>
      <c r="E441" s="2" t="s">
        <v>11990</v>
      </c>
      <c r="F441" s="2" t="s">
        <v>12038</v>
      </c>
      <c r="G441" s="2"/>
      <c r="H441" s="2"/>
      <c r="I441" s="2" t="s">
        <v>13378</v>
      </c>
      <c r="J441" s="2"/>
      <c r="K441" s="2" t="n">
        <v>540</v>
      </c>
      <c r="L441" s="2"/>
      <c r="M441" s="2" t="s">
        <v>13379</v>
      </c>
      <c r="N441" s="2" t="n">
        <f aca="false">COUNTA('Layout Mercado Libre'!AH441:AM441)</f>
        <v>3</v>
      </c>
      <c r="O441" s="2" t="s">
        <v>11996</v>
      </c>
      <c r="P441" s="2" t="n">
        <v>0</v>
      </c>
      <c r="Q441" s="2" t="s">
        <v>13380</v>
      </c>
    </row>
    <row r="442" customFormat="false" ht="15" hidden="false" customHeight="false" outlineLevel="0" collapsed="false">
      <c r="A442" s="8" t="s">
        <v>4764</v>
      </c>
      <c r="B442" s="10" t="str">
        <f aca="false">'Layout Mercado Libre'!C442</f>
        <v>Mousse Herbal Essences Cabello Rizo 200 g</v>
      </c>
      <c r="C442" s="2" t="s">
        <v>89</v>
      </c>
      <c r="D442" s="2" t="s">
        <v>11989</v>
      </c>
      <c r="E442" s="2" t="s">
        <v>11990</v>
      </c>
      <c r="F442" s="2" t="s">
        <v>11998</v>
      </c>
      <c r="G442" s="2"/>
      <c r="H442" s="2"/>
      <c r="I442" s="2" t="s">
        <v>13381</v>
      </c>
      <c r="J442" s="2"/>
      <c r="K442" s="2" t="n">
        <v>410</v>
      </c>
      <c r="L442" s="2"/>
      <c r="M442" s="2" t="s">
        <v>13382</v>
      </c>
      <c r="N442" s="2" t="n">
        <f aca="false">COUNTA('Layout Mercado Libre'!AH442:AM442)</f>
        <v>1</v>
      </c>
      <c r="O442" s="2" t="s">
        <v>11996</v>
      </c>
      <c r="P442" s="2" t="n">
        <v>0</v>
      </c>
      <c r="Q442" s="2" t="s">
        <v>13383</v>
      </c>
    </row>
    <row r="443" customFormat="false" ht="15" hidden="false" customHeight="false" outlineLevel="0" collapsed="false">
      <c r="A443" s="8" t="s">
        <v>4775</v>
      </c>
      <c r="B443" s="10" t="str">
        <f aca="false">'Layout Mercado Libre'!C443</f>
        <v>Imbalza Olopatadina 2 mg/ml Solución Oftálmica 2.5 ml</v>
      </c>
      <c r="C443" s="2" t="s">
        <v>89</v>
      </c>
      <c r="D443" s="2" t="s">
        <v>11989</v>
      </c>
      <c r="E443" s="2" t="s">
        <v>11990</v>
      </c>
      <c r="F443" s="2" t="s">
        <v>11991</v>
      </c>
      <c r="G443" s="2" t="s">
        <v>12203</v>
      </c>
      <c r="H443" s="2" t="s">
        <v>12204</v>
      </c>
      <c r="I443" s="2" t="s">
        <v>13384</v>
      </c>
      <c r="J443" s="2"/>
      <c r="K443" s="2" t="n">
        <v>60</v>
      </c>
      <c r="L443" s="2"/>
      <c r="M443" s="2" t="s">
        <v>13385</v>
      </c>
      <c r="N443" s="2" t="n">
        <f aca="false">COUNTA('Layout Mercado Libre'!AH443:AM443)</f>
        <v>3</v>
      </c>
      <c r="O443" s="2" t="s">
        <v>11996</v>
      </c>
      <c r="P443" s="2" t="n">
        <v>0</v>
      </c>
      <c r="Q443" s="2" t="s">
        <v>13386</v>
      </c>
    </row>
    <row r="444" customFormat="false" ht="15" hidden="false" customHeight="false" outlineLevel="0" collapsed="false">
      <c r="A444" s="8" t="s">
        <v>4788</v>
      </c>
      <c r="B444" s="10" t="str">
        <f aca="false">'Layout Mercado Libre'!C444</f>
        <v>Biconcor Bisoprolol Hidroclorotiazida 5/6.25 mg 30 Tabletas</v>
      </c>
      <c r="C444" s="2" t="s">
        <v>89</v>
      </c>
      <c r="D444" s="2" t="s">
        <v>11989</v>
      </c>
      <c r="E444" s="2" t="s">
        <v>11990</v>
      </c>
      <c r="F444" s="2" t="s">
        <v>11991</v>
      </c>
      <c r="G444" s="2" t="s">
        <v>12596</v>
      </c>
      <c r="H444" s="2" t="s">
        <v>12597</v>
      </c>
      <c r="I444" s="2" t="s">
        <v>13387</v>
      </c>
      <c r="J444" s="2"/>
      <c r="K444" s="2" t="n">
        <v>0</v>
      </c>
      <c r="L444" s="2"/>
      <c r="M444" s="2" t="s">
        <v>13388</v>
      </c>
      <c r="N444" s="2" t="n">
        <f aca="false">COUNTA('Layout Mercado Libre'!AH444:AM444)</f>
        <v>2</v>
      </c>
      <c r="O444" s="2" t="s">
        <v>11996</v>
      </c>
      <c r="P444" s="2" t="n">
        <v>0</v>
      </c>
      <c r="Q444" s="2" t="s">
        <v>13389</v>
      </c>
    </row>
    <row r="445" customFormat="false" ht="15" hidden="false" customHeight="false" outlineLevel="0" collapsed="false">
      <c r="A445" s="8" t="s">
        <v>4799</v>
      </c>
      <c r="B445" s="10" t="str">
        <f aca="false">'Layout Mercado Libre'!C445</f>
        <v>Enjuague Bucal GUM Paroex Gingivitis 0.12% 300 ml</v>
      </c>
      <c r="C445" s="2" t="s">
        <v>89</v>
      </c>
      <c r="D445" s="2" t="s">
        <v>11989</v>
      </c>
      <c r="E445" s="2" t="s">
        <v>11990</v>
      </c>
      <c r="F445" s="2" t="s">
        <v>11998</v>
      </c>
      <c r="G445" s="2"/>
      <c r="H445" s="2"/>
      <c r="I445" s="2" t="s">
        <v>13390</v>
      </c>
      <c r="J445" s="2"/>
      <c r="K445" s="2" t="n">
        <v>496</v>
      </c>
      <c r="L445" s="2"/>
      <c r="M445" s="2" t="s">
        <v>13391</v>
      </c>
      <c r="N445" s="2" t="n">
        <f aca="false">COUNTA('Layout Mercado Libre'!AH445:AM445)</f>
        <v>1</v>
      </c>
      <c r="O445" s="2" t="s">
        <v>11996</v>
      </c>
      <c r="P445" s="2" t="n">
        <v>0</v>
      </c>
      <c r="Q445" s="2" t="s">
        <v>13392</v>
      </c>
    </row>
    <row r="446" customFormat="false" ht="15" hidden="false" customHeight="false" outlineLevel="0" collapsed="false">
      <c r="A446" s="8" t="s">
        <v>4810</v>
      </c>
      <c r="B446" s="10" t="str">
        <f aca="false">'Layout Mercado Libre'!C446</f>
        <v>Jeringas Desechables BD Plastipak 5 ml Caja con 100 Piezas</v>
      </c>
      <c r="C446" s="2" t="s">
        <v>89</v>
      </c>
      <c r="D446" s="2" t="s">
        <v>12068</v>
      </c>
      <c r="E446" s="2" t="s">
        <v>12069</v>
      </c>
      <c r="F446" s="2" t="s">
        <v>11998</v>
      </c>
      <c r="G446" s="2"/>
      <c r="H446" s="2"/>
      <c r="I446" s="2" t="s">
        <v>13393</v>
      </c>
      <c r="J446" s="2"/>
      <c r="K446" s="2" t="n">
        <v>139</v>
      </c>
      <c r="L446" s="2"/>
      <c r="M446" s="2" t="s">
        <v>13394</v>
      </c>
      <c r="N446" s="2" t="n">
        <f aca="false">COUNTA('Layout Mercado Libre'!AH446:AM446)</f>
        <v>0</v>
      </c>
      <c r="O446" s="2"/>
      <c r="P446" s="2" t="n">
        <v>0</v>
      </c>
      <c r="Q446" s="2" t="s">
        <v>13395</v>
      </c>
    </row>
    <row r="447" customFormat="false" ht="15" hidden="false" customHeight="false" outlineLevel="0" collapsed="false">
      <c r="A447" s="8" t="s">
        <v>4822</v>
      </c>
      <c r="B447" s="10" t="str">
        <f aca="false">'Layout Mercado Libre'!C447</f>
        <v>Lodestar Duo Losartán Amlodipino 100 mg/5 mg 30 Cápsulas</v>
      </c>
      <c r="C447" s="2" t="s">
        <v>89</v>
      </c>
      <c r="D447" s="2" t="s">
        <v>11989</v>
      </c>
      <c r="E447" s="2" t="s">
        <v>11990</v>
      </c>
      <c r="F447" s="2" t="s">
        <v>11991</v>
      </c>
      <c r="G447" s="2" t="s">
        <v>12596</v>
      </c>
      <c r="H447" s="2" t="s">
        <v>12597</v>
      </c>
      <c r="I447" s="2" t="s">
        <v>13396</v>
      </c>
      <c r="J447" s="2"/>
      <c r="K447" s="2" t="n">
        <v>16</v>
      </c>
      <c r="L447" s="2"/>
      <c r="M447" s="2" t="s">
        <v>13397</v>
      </c>
      <c r="N447" s="2" t="n">
        <f aca="false">COUNTA('Layout Mercado Libre'!AH447:AM447)</f>
        <v>2</v>
      </c>
      <c r="O447" s="2" t="s">
        <v>11996</v>
      </c>
      <c r="P447" s="2" t="n">
        <v>0</v>
      </c>
      <c r="Q447" s="2" t="s">
        <v>13398</v>
      </c>
    </row>
    <row r="448" customFormat="false" ht="15" hidden="false" customHeight="false" outlineLevel="0" collapsed="false">
      <c r="A448" s="8" t="s">
        <v>4833</v>
      </c>
      <c r="B448" s="10" t="str">
        <f aca="false">'Layout Mercado Libre'!C448</f>
        <v>Celestone Soluspan Hypak Betametasona Inyectable 1 ml</v>
      </c>
      <c r="C448" s="2" t="s">
        <v>89</v>
      </c>
      <c r="D448" s="2" t="s">
        <v>11989</v>
      </c>
      <c r="E448" s="2" t="s">
        <v>11990</v>
      </c>
      <c r="F448" s="2" t="s">
        <v>11991</v>
      </c>
      <c r="G448" s="2" t="s">
        <v>12349</v>
      </c>
      <c r="H448" s="2" t="s">
        <v>12350</v>
      </c>
      <c r="I448" s="2" t="s">
        <v>13399</v>
      </c>
      <c r="J448" s="2"/>
      <c r="K448" s="2" t="n">
        <v>127</v>
      </c>
      <c r="L448" s="2"/>
      <c r="M448" s="2" t="s">
        <v>13400</v>
      </c>
      <c r="N448" s="2" t="n">
        <f aca="false">COUNTA('Layout Mercado Libre'!AH448:AM448)</f>
        <v>1</v>
      </c>
      <c r="O448" s="2" t="s">
        <v>11996</v>
      </c>
      <c r="P448" s="2" t="n">
        <v>0</v>
      </c>
      <c r="Q448" s="2" t="s">
        <v>13401</v>
      </c>
    </row>
    <row r="449" customFormat="false" ht="15" hidden="false" customHeight="false" outlineLevel="0" collapsed="false">
      <c r="A449" s="8" t="s">
        <v>4846</v>
      </c>
      <c r="B449" s="10" t="str">
        <f aca="false">'Layout Mercado Libre'!C449</f>
        <v>Dagla Itoprida 50 mg 30 Tabletas</v>
      </c>
      <c r="C449" s="2" t="s">
        <v>89</v>
      </c>
      <c r="D449" s="2" t="s">
        <v>11989</v>
      </c>
      <c r="E449" s="2" t="s">
        <v>11990</v>
      </c>
      <c r="F449" s="2" t="s">
        <v>11991</v>
      </c>
      <c r="G449" s="2" t="s">
        <v>12013</v>
      </c>
      <c r="H449" s="2" t="s">
        <v>12014</v>
      </c>
      <c r="I449" s="2" t="s">
        <v>13402</v>
      </c>
      <c r="J449" s="2"/>
      <c r="K449" s="2" t="n">
        <v>27</v>
      </c>
      <c r="L449" s="2"/>
      <c r="M449" s="2" t="s">
        <v>13403</v>
      </c>
      <c r="N449" s="2" t="n">
        <f aca="false">COUNTA('Layout Mercado Libre'!AH449:AM449)</f>
        <v>1</v>
      </c>
      <c r="O449" s="2" t="s">
        <v>11996</v>
      </c>
      <c r="P449" s="2" t="n">
        <v>0</v>
      </c>
      <c r="Q449" s="2" t="s">
        <v>13404</v>
      </c>
    </row>
    <row r="450" customFormat="false" ht="15" hidden="false" customHeight="false" outlineLevel="0" collapsed="false">
      <c r="A450" s="8" t="s">
        <v>4856</v>
      </c>
      <c r="B450" s="10" t="str">
        <f aca="false">'Layout Mercado Libre'!C450</f>
        <v>Toallitas Húmedas Palmolive Neutro Balance Baby 80 Piezas</v>
      </c>
      <c r="C450" s="2" t="s">
        <v>89</v>
      </c>
      <c r="D450" s="2" t="s">
        <v>11989</v>
      </c>
      <c r="E450" s="2" t="s">
        <v>11990</v>
      </c>
      <c r="F450" s="2" t="s">
        <v>11998</v>
      </c>
      <c r="G450" s="2"/>
      <c r="H450" s="2"/>
      <c r="I450" s="2" t="s">
        <v>13405</v>
      </c>
      <c r="J450" s="2"/>
      <c r="K450" s="2" t="n">
        <v>519</v>
      </c>
      <c r="L450" s="2"/>
      <c r="M450" s="2" t="s">
        <v>13406</v>
      </c>
      <c r="N450" s="2" t="n">
        <f aca="false">COUNTA('Layout Mercado Libre'!AH450:AM450)</f>
        <v>1</v>
      </c>
      <c r="O450" s="2" t="s">
        <v>11996</v>
      </c>
      <c r="P450" s="2" t="n">
        <v>0</v>
      </c>
      <c r="Q450" s="2" t="s">
        <v>13407</v>
      </c>
    </row>
    <row r="451" customFormat="false" ht="15" hidden="false" customHeight="false" outlineLevel="0" collapsed="false">
      <c r="A451" s="8" t="s">
        <v>4867</v>
      </c>
      <c r="B451" s="10" t="str">
        <f aca="false">'Layout Mercado Libre'!C451</f>
        <v>Emulsión Corporal Aclaradora Vitacilina Clarite 200 ml</v>
      </c>
      <c r="C451" s="2" t="s">
        <v>89</v>
      </c>
      <c r="D451" s="2" t="s">
        <v>12068</v>
      </c>
      <c r="E451" s="2" t="s">
        <v>11990</v>
      </c>
      <c r="F451" s="2" t="s">
        <v>11998</v>
      </c>
      <c r="G451" s="2"/>
      <c r="H451" s="2"/>
      <c r="I451" s="2" t="s">
        <v>13408</v>
      </c>
      <c r="J451" s="2"/>
      <c r="K451" s="2" t="n">
        <v>0</v>
      </c>
      <c r="L451" s="2"/>
      <c r="M451" s="2" t="s">
        <v>13409</v>
      </c>
      <c r="N451" s="2" t="n">
        <f aca="false">COUNTA('Layout Mercado Libre'!AH451:AM451)</f>
        <v>1</v>
      </c>
      <c r="O451" s="2" t="s">
        <v>11996</v>
      </c>
      <c r="P451" s="2" t="n">
        <v>0</v>
      </c>
      <c r="Q451" s="2" t="s">
        <v>13410</v>
      </c>
    </row>
    <row r="452" customFormat="false" ht="15" hidden="false" customHeight="false" outlineLevel="0" collapsed="false">
      <c r="A452" s="8" t="s">
        <v>4879</v>
      </c>
      <c r="B452" s="10" t="str">
        <f aca="false">'Layout Mercado Libre'!C452</f>
        <v>Posipen Dicloxacilina 500 mg 12 Cápsulas</v>
      </c>
      <c r="C452" s="2" t="s">
        <v>89</v>
      </c>
      <c r="D452" s="2" t="s">
        <v>11989</v>
      </c>
      <c r="E452" s="2" t="s">
        <v>11990</v>
      </c>
      <c r="F452" s="2" t="s">
        <v>11991</v>
      </c>
      <c r="G452" s="2" t="s">
        <v>12093</v>
      </c>
      <c r="H452" s="2" t="s">
        <v>12094</v>
      </c>
      <c r="I452" s="2" t="s">
        <v>13411</v>
      </c>
      <c r="J452" s="2"/>
      <c r="K452" s="2" t="n">
        <v>0</v>
      </c>
      <c r="L452" s="2"/>
      <c r="M452" s="2" t="s">
        <v>13412</v>
      </c>
      <c r="N452" s="2" t="n">
        <f aca="false">COUNTA('Layout Mercado Libre'!AH452:AM452)</f>
        <v>3</v>
      </c>
      <c r="O452" s="2" t="s">
        <v>11996</v>
      </c>
      <c r="P452" s="2" t="n">
        <v>0</v>
      </c>
      <c r="Q452" s="2" t="s">
        <v>13413</v>
      </c>
    </row>
    <row r="453" customFormat="false" ht="15" hidden="false" customHeight="false" outlineLevel="0" collapsed="false">
      <c r="A453" s="8" t="s">
        <v>4891</v>
      </c>
      <c r="B453" s="10" t="str">
        <f aca="false">'Layout Mercado Libre'!C453</f>
        <v>Shampoo Mennen Zero% Cabello Saludable 700 ml</v>
      </c>
      <c r="C453" s="2" t="s">
        <v>89</v>
      </c>
      <c r="D453" s="2" t="s">
        <v>11989</v>
      </c>
      <c r="E453" s="2" t="s">
        <v>11990</v>
      </c>
      <c r="F453" s="2" t="s">
        <v>11998</v>
      </c>
      <c r="G453" s="2"/>
      <c r="H453" s="2"/>
      <c r="I453" s="2" t="s">
        <v>13414</v>
      </c>
      <c r="J453" s="2"/>
      <c r="K453" s="2" t="n">
        <v>32</v>
      </c>
      <c r="L453" s="2"/>
      <c r="M453" s="2" t="s">
        <v>13415</v>
      </c>
      <c r="N453" s="2" t="n">
        <f aca="false">COUNTA('Layout Mercado Libre'!AH453:AM453)</f>
        <v>2</v>
      </c>
      <c r="O453" s="2" t="s">
        <v>11996</v>
      </c>
      <c r="P453" s="2" t="n">
        <v>0</v>
      </c>
      <c r="Q453" s="2" t="s">
        <v>13416</v>
      </c>
    </row>
    <row r="454" customFormat="false" ht="15" hidden="false" customHeight="false" outlineLevel="0" collapsed="false">
      <c r="A454" s="8" t="s">
        <v>4902</v>
      </c>
      <c r="B454" s="10" t="str">
        <f aca="false">'Layout Mercado Libre'!C454</f>
        <v>Microdacyn 60 Solución Antiséptica para Heridas 240 ml</v>
      </c>
      <c r="C454" s="2" t="s">
        <v>89</v>
      </c>
      <c r="D454" s="2" t="s">
        <v>11989</v>
      </c>
      <c r="E454" s="2" t="s">
        <v>11990</v>
      </c>
      <c r="F454" s="2" t="s">
        <v>12038</v>
      </c>
      <c r="G454" s="2"/>
      <c r="H454" s="2"/>
      <c r="I454" s="2" t="s">
        <v>13417</v>
      </c>
      <c r="J454" s="2"/>
      <c r="K454" s="2" t="n">
        <v>0</v>
      </c>
      <c r="L454" s="2"/>
      <c r="M454" s="2" t="s">
        <v>13418</v>
      </c>
      <c r="N454" s="2" t="n">
        <f aca="false">COUNTA('Layout Mercado Libre'!AH454:AM454)</f>
        <v>2</v>
      </c>
      <c r="O454" s="2" t="s">
        <v>11996</v>
      </c>
      <c r="P454" s="2" t="n">
        <v>0</v>
      </c>
      <c r="Q454" s="2" t="s">
        <v>13419</v>
      </c>
    </row>
    <row r="455" customFormat="false" ht="15" hidden="false" customHeight="false" outlineLevel="0" collapsed="false">
      <c r="A455" s="8" t="s">
        <v>4915</v>
      </c>
      <c r="B455" s="10" t="str">
        <f aca="false">'Layout Mercado Libre'!C455</f>
        <v>Recoverón Ungüento Ácido Acexámico 5 g/100 g 40 g</v>
      </c>
      <c r="C455" s="2" t="s">
        <v>89</v>
      </c>
      <c r="D455" s="2" t="s">
        <v>11989</v>
      </c>
      <c r="E455" s="2" t="s">
        <v>11990</v>
      </c>
      <c r="F455" s="2" t="s">
        <v>12056</v>
      </c>
      <c r="G455" s="2"/>
      <c r="H455" s="2"/>
      <c r="I455" s="2" t="s">
        <v>13420</v>
      </c>
      <c r="J455" s="2"/>
      <c r="K455" s="2" t="n">
        <v>99</v>
      </c>
      <c r="L455" s="2"/>
      <c r="M455" s="2" t="s">
        <v>13421</v>
      </c>
      <c r="N455" s="2" t="n">
        <f aca="false">COUNTA('Layout Mercado Libre'!AH455:AM455)</f>
        <v>1</v>
      </c>
      <c r="O455" s="2" t="s">
        <v>11996</v>
      </c>
      <c r="P455" s="2" t="n">
        <v>0</v>
      </c>
      <c r="Q455" s="2" t="s">
        <v>13422</v>
      </c>
    </row>
    <row r="456" customFormat="false" ht="15" hidden="false" customHeight="false" outlineLevel="0" collapsed="false">
      <c r="A456" s="8" t="s">
        <v>4925</v>
      </c>
      <c r="B456" s="10" t="str">
        <f aca="false">'Layout Mercado Libre'!C456</f>
        <v>Gavindo N Gabapentina Tiamina Cianocobalamina 60 Cápsulas</v>
      </c>
      <c r="C456" s="2" t="s">
        <v>89</v>
      </c>
      <c r="D456" s="2" t="s">
        <v>11989</v>
      </c>
      <c r="E456" s="2" t="s">
        <v>11990</v>
      </c>
      <c r="F456" s="2" t="s">
        <v>11991</v>
      </c>
      <c r="G456" s="2" t="s">
        <v>11992</v>
      </c>
      <c r="H456" s="2" t="s">
        <v>11993</v>
      </c>
      <c r="I456" s="2" t="s">
        <v>13423</v>
      </c>
      <c r="J456" s="2"/>
      <c r="K456" s="2" t="n">
        <v>56</v>
      </c>
      <c r="L456" s="2"/>
      <c r="M456" s="2" t="s">
        <v>13424</v>
      </c>
      <c r="N456" s="2" t="n">
        <f aca="false">COUNTA('Layout Mercado Libre'!AH456:AM456)</f>
        <v>1</v>
      </c>
      <c r="O456" s="2" t="s">
        <v>11996</v>
      </c>
      <c r="P456" s="2" t="n">
        <v>0</v>
      </c>
      <c r="Q456" s="2" t="s">
        <v>13425</v>
      </c>
    </row>
    <row r="457" customFormat="false" ht="15" hidden="false" customHeight="false" outlineLevel="0" collapsed="false">
      <c r="A457" s="8" t="s">
        <v>4935</v>
      </c>
      <c r="B457" s="10" t="str">
        <f aca="false">'Layout Mercado Libre'!C457</f>
        <v>Metamucil Fibra Psyllium Sabor Naranja Sin Azúcar 425 g</v>
      </c>
      <c r="C457" s="2" t="s">
        <v>89</v>
      </c>
      <c r="D457" s="2" t="s">
        <v>11989</v>
      </c>
      <c r="E457" s="2" t="s">
        <v>11990</v>
      </c>
      <c r="F457" s="2" t="s">
        <v>12038</v>
      </c>
      <c r="G457" s="2"/>
      <c r="H457" s="2"/>
      <c r="I457" s="2" t="s">
        <v>13426</v>
      </c>
      <c r="J457" s="2"/>
      <c r="K457" s="2" t="n">
        <v>116</v>
      </c>
      <c r="L457" s="2" t="s">
        <v>13149</v>
      </c>
      <c r="M457" s="2" t="s">
        <v>13427</v>
      </c>
      <c r="N457" s="2" t="n">
        <f aca="false">COUNTA('Layout Mercado Libre'!AH457:AM457)</f>
        <v>2</v>
      </c>
      <c r="O457" s="2" t="s">
        <v>11996</v>
      </c>
      <c r="P457" s="2" t="n">
        <v>0</v>
      </c>
      <c r="Q457" s="2" t="s">
        <v>13428</v>
      </c>
    </row>
    <row r="458" customFormat="false" ht="15" hidden="false" customHeight="false" outlineLevel="0" collapsed="false">
      <c r="A458" s="8" t="s">
        <v>4946</v>
      </c>
      <c r="B458" s="10" t="str">
        <f aca="false">'Layout Mercado Libre'!C458</f>
        <v>Vick VapoRub Inhalador Nasal Alcanfor Mentol 0.5 ml</v>
      </c>
      <c r="C458" s="2" t="s">
        <v>89</v>
      </c>
      <c r="D458" s="2" t="s">
        <v>11989</v>
      </c>
      <c r="E458" s="2" t="s">
        <v>11990</v>
      </c>
      <c r="F458" s="2" t="s">
        <v>12038</v>
      </c>
      <c r="G458" s="2"/>
      <c r="H458" s="2"/>
      <c r="I458" s="2" t="s">
        <v>13429</v>
      </c>
      <c r="J458" s="2"/>
      <c r="K458" s="2" t="n">
        <v>845</v>
      </c>
      <c r="L458" s="2"/>
      <c r="M458" s="2" t="s">
        <v>13430</v>
      </c>
      <c r="N458" s="2" t="n">
        <f aca="false">COUNTA('Layout Mercado Libre'!AH458:AM458)</f>
        <v>3</v>
      </c>
      <c r="O458" s="2" t="s">
        <v>11996</v>
      </c>
      <c r="P458" s="2" t="n">
        <v>0</v>
      </c>
      <c r="Q458" s="2" t="s">
        <v>13431</v>
      </c>
    </row>
    <row r="459" customFormat="false" ht="15" hidden="false" customHeight="false" outlineLevel="0" collapsed="false">
      <c r="A459" s="8" t="s">
        <v>4960</v>
      </c>
      <c r="B459" s="10" t="str">
        <f aca="false">'Layout Mercado Libre'!C459</f>
        <v>Suero Rehidratante Electrolit Sabor Fresa 625 ml</v>
      </c>
      <c r="C459" s="2" t="s">
        <v>89</v>
      </c>
      <c r="D459" s="2" t="s">
        <v>11989</v>
      </c>
      <c r="E459" s="2" t="s">
        <v>11990</v>
      </c>
      <c r="F459" s="2" t="s">
        <v>12038</v>
      </c>
      <c r="G459" s="2"/>
      <c r="H459" s="2"/>
      <c r="I459" s="2" t="s">
        <v>13432</v>
      </c>
      <c r="J459" s="2"/>
      <c r="K459" s="2" t="n">
        <v>349</v>
      </c>
      <c r="L459" s="2"/>
      <c r="M459" s="2" t="s">
        <v>13433</v>
      </c>
      <c r="N459" s="2" t="n">
        <f aca="false">COUNTA('Layout Mercado Libre'!AH459:AM459)</f>
        <v>1</v>
      </c>
      <c r="O459" s="2" t="s">
        <v>11996</v>
      </c>
      <c r="P459" s="2" t="n">
        <v>0</v>
      </c>
      <c r="Q459" s="2" t="s">
        <v>13434</v>
      </c>
    </row>
    <row r="460" customFormat="false" ht="15" hidden="false" customHeight="false" outlineLevel="0" collapsed="false">
      <c r="A460" s="8" t="s">
        <v>4972</v>
      </c>
      <c r="B460" s="10" t="str">
        <f aca="false">'Layout Mercado Libre'!C460</f>
        <v>Cyrux Misoprostol 200 mcg 28 Tabletas</v>
      </c>
      <c r="C460" s="2" t="s">
        <v>89</v>
      </c>
      <c r="D460" s="2" t="s">
        <v>11989</v>
      </c>
      <c r="E460" s="2" t="s">
        <v>11990</v>
      </c>
      <c r="F460" s="2" t="s">
        <v>11991</v>
      </c>
      <c r="G460" s="2" t="s">
        <v>12013</v>
      </c>
      <c r="H460" s="2" t="s">
        <v>12014</v>
      </c>
      <c r="I460" s="2" t="s">
        <v>13435</v>
      </c>
      <c r="J460" s="2"/>
      <c r="K460" s="2" t="n">
        <v>281</v>
      </c>
      <c r="L460" s="2"/>
      <c r="M460" s="2" t="s">
        <v>13436</v>
      </c>
      <c r="N460" s="2" t="n">
        <f aca="false">COUNTA('Layout Mercado Libre'!AH460:AM460)</f>
        <v>1</v>
      </c>
      <c r="O460" s="2" t="s">
        <v>11996</v>
      </c>
      <c r="P460" s="2" t="n">
        <v>0</v>
      </c>
      <c r="Q460" s="2" t="s">
        <v>13437</v>
      </c>
    </row>
    <row r="461" customFormat="false" ht="15" hidden="false" customHeight="false" outlineLevel="0" collapsed="false">
      <c r="A461" s="8" t="s">
        <v>4981</v>
      </c>
      <c r="B461" s="10" t="str">
        <f aca="false">'Layout Mercado Libre'!C461</f>
        <v>Estomaquil Polvo 20 Sobres de 3 g</v>
      </c>
      <c r="C461" s="2" t="s">
        <v>89</v>
      </c>
      <c r="D461" s="2" t="s">
        <v>11989</v>
      </c>
      <c r="E461" s="2" t="s">
        <v>11990</v>
      </c>
      <c r="F461" s="2" t="s">
        <v>12038</v>
      </c>
      <c r="G461" s="2"/>
      <c r="H461" s="2"/>
      <c r="I461" s="2" t="s">
        <v>13438</v>
      </c>
      <c r="J461" s="2"/>
      <c r="K461" s="2" t="n">
        <v>750</v>
      </c>
      <c r="L461" s="2"/>
      <c r="M461" s="2" t="s">
        <v>13439</v>
      </c>
      <c r="N461" s="2" t="n">
        <f aca="false">COUNTA('Layout Mercado Libre'!AH461:AM461)</f>
        <v>3</v>
      </c>
      <c r="O461" s="2" t="s">
        <v>11996</v>
      </c>
      <c r="P461" s="2" t="n">
        <v>0</v>
      </c>
      <c r="Q461" s="2" t="s">
        <v>13440</v>
      </c>
    </row>
    <row r="462" customFormat="false" ht="15" hidden="false" customHeight="false" outlineLevel="0" collapsed="false">
      <c r="A462" s="8" t="s">
        <v>4995</v>
      </c>
      <c r="B462" s="10" t="str">
        <f aca="false">'Layout Mercado Libre'!C462</f>
        <v>Kaomycin Suspensión Neomicina Caolín Pectina 180 ml</v>
      </c>
      <c r="C462" s="2" t="s">
        <v>89</v>
      </c>
      <c r="D462" s="2" t="s">
        <v>11989</v>
      </c>
      <c r="E462" s="2" t="s">
        <v>11990</v>
      </c>
      <c r="F462" s="2" t="s">
        <v>12038</v>
      </c>
      <c r="G462" s="2"/>
      <c r="H462" s="2"/>
      <c r="I462" s="2" t="s">
        <v>13441</v>
      </c>
      <c r="J462" s="2"/>
      <c r="K462" s="2" t="n">
        <v>0</v>
      </c>
      <c r="L462" s="2"/>
      <c r="M462" s="2" t="s">
        <v>13442</v>
      </c>
      <c r="N462" s="2" t="n">
        <f aca="false">COUNTA('Layout Mercado Libre'!AH462:AM462)</f>
        <v>2</v>
      </c>
      <c r="O462" s="2" t="s">
        <v>11996</v>
      </c>
      <c r="P462" s="2" t="n">
        <v>0</v>
      </c>
      <c r="Q462" s="2" t="s">
        <v>13443</v>
      </c>
    </row>
    <row r="463" customFormat="false" ht="15" hidden="false" customHeight="false" outlineLevel="0" collapsed="false">
      <c r="A463" s="8" t="s">
        <v>5007</v>
      </c>
      <c r="B463" s="10" t="str">
        <f aca="false">'Layout Mercado Libre'!C463</f>
        <v>Pepto-Bismol Suspensión Sabor Original 236 ml</v>
      </c>
      <c r="C463" s="2" t="s">
        <v>89</v>
      </c>
      <c r="D463" s="2" t="s">
        <v>11989</v>
      </c>
      <c r="E463" s="2" t="s">
        <v>11990</v>
      </c>
      <c r="F463" s="2" t="s">
        <v>12038</v>
      </c>
      <c r="G463" s="2"/>
      <c r="H463" s="2"/>
      <c r="I463" s="2" t="s">
        <v>13444</v>
      </c>
      <c r="J463" s="2"/>
      <c r="K463" s="2" t="n">
        <v>537</v>
      </c>
      <c r="L463" s="2"/>
      <c r="M463" s="2" t="s">
        <v>13445</v>
      </c>
      <c r="N463" s="2" t="n">
        <f aca="false">COUNTA('Layout Mercado Libre'!AH463:AM463)</f>
        <v>1</v>
      </c>
      <c r="O463" s="2" t="s">
        <v>11996</v>
      </c>
      <c r="P463" s="2" t="n">
        <v>0</v>
      </c>
      <c r="Q463" s="2" t="s">
        <v>13446</v>
      </c>
    </row>
    <row r="464" customFormat="false" ht="15" hidden="false" customHeight="false" outlineLevel="0" collapsed="false">
      <c r="A464" s="8" t="s">
        <v>5017</v>
      </c>
      <c r="B464" s="10" t="str">
        <f aca="false">'Layout Mercado Libre'!C464</f>
        <v>Aminoefedrison NF Jarabe Ambroxol Teofilina 150 ml</v>
      </c>
      <c r="C464" s="2" t="s">
        <v>89</v>
      </c>
      <c r="D464" s="2" t="s">
        <v>11989</v>
      </c>
      <c r="E464" s="2" t="s">
        <v>11990</v>
      </c>
      <c r="F464" s="2" t="s">
        <v>12038</v>
      </c>
      <c r="G464" s="2"/>
      <c r="H464" s="2"/>
      <c r="I464" s="2" t="s">
        <v>13447</v>
      </c>
      <c r="J464" s="2"/>
      <c r="K464" s="2" t="n">
        <v>77</v>
      </c>
      <c r="L464" s="2"/>
      <c r="M464" s="2" t="s">
        <v>13448</v>
      </c>
      <c r="N464" s="2" t="n">
        <f aca="false">COUNTA('Layout Mercado Libre'!AH464:AM464)</f>
        <v>3</v>
      </c>
      <c r="O464" s="2" t="s">
        <v>11996</v>
      </c>
      <c r="P464" s="2" t="n">
        <v>1</v>
      </c>
      <c r="Q464" s="2" t="s">
        <v>13449</v>
      </c>
    </row>
    <row r="465" customFormat="false" ht="15" hidden="false" customHeight="false" outlineLevel="0" collapsed="false">
      <c r="A465" s="8" t="s">
        <v>5030</v>
      </c>
      <c r="B465" s="10" t="str">
        <f aca="false">'Layout Mercado Libre'!C465</f>
        <v>Alka-Seltzer Tabletas Efervescentes Caja con 100</v>
      </c>
      <c r="C465" s="2" t="s">
        <v>89</v>
      </c>
      <c r="D465" s="2" t="s">
        <v>12068</v>
      </c>
      <c r="E465" s="2" t="s">
        <v>11990</v>
      </c>
      <c r="F465" s="2" t="s">
        <v>12038</v>
      </c>
      <c r="G465" s="2"/>
      <c r="H465" s="2"/>
      <c r="I465" s="2" t="s">
        <v>13450</v>
      </c>
      <c r="J465" s="2"/>
      <c r="K465" s="2" t="n">
        <v>117</v>
      </c>
      <c r="L465" s="2"/>
      <c r="M465" s="2" t="s">
        <v>13451</v>
      </c>
      <c r="N465" s="2" t="n">
        <f aca="false">COUNTA('Layout Mercado Libre'!AH465:AM465)</f>
        <v>3</v>
      </c>
      <c r="O465" s="2" t="s">
        <v>11996</v>
      </c>
      <c r="P465" s="2" t="n">
        <v>0</v>
      </c>
      <c r="Q465" s="2" t="s">
        <v>13452</v>
      </c>
    </row>
    <row r="466" customFormat="false" ht="15" hidden="false" customHeight="false" outlineLevel="0" collapsed="false">
      <c r="A466" s="8" t="s">
        <v>5041</v>
      </c>
      <c r="B466" s="10" t="str">
        <f aca="false">'Layout Mercado Libre'!C466</f>
        <v>Solución Cloruro de Sodio 0.9% PiSA Solución CS 1000 ml</v>
      </c>
      <c r="C466" s="2" t="s">
        <v>89</v>
      </c>
      <c r="D466" s="2" t="s">
        <v>11989</v>
      </c>
      <c r="E466" s="2" t="s">
        <v>11990</v>
      </c>
      <c r="F466" s="2" t="s">
        <v>12056</v>
      </c>
      <c r="G466" s="2"/>
      <c r="H466" s="2"/>
      <c r="I466" s="2" t="s">
        <v>13453</v>
      </c>
      <c r="J466" s="2"/>
      <c r="K466" s="2" t="n">
        <v>124</v>
      </c>
      <c r="L466" s="2"/>
      <c r="M466" s="2" t="s">
        <v>13454</v>
      </c>
      <c r="N466" s="2" t="n">
        <f aca="false">COUNTA('Layout Mercado Libre'!AH466:AM466)</f>
        <v>1</v>
      </c>
      <c r="O466" s="2" t="s">
        <v>11996</v>
      </c>
      <c r="P466" s="2" t="n">
        <v>0</v>
      </c>
      <c r="Q466" s="2" t="s">
        <v>13455</v>
      </c>
    </row>
    <row r="467" customFormat="false" ht="15" hidden="false" customHeight="false" outlineLevel="0" collapsed="false">
      <c r="A467" s="8" t="s">
        <v>5055</v>
      </c>
      <c r="B467" s="10" t="str">
        <f aca="false">'Layout Mercado Libre'!C467</f>
        <v>Bactrim Sulfametoxazol Trimetoprima 400/80 mg 30 Tabletas</v>
      </c>
      <c r="C467" s="2" t="s">
        <v>89</v>
      </c>
      <c r="D467" s="2" t="s">
        <v>11989</v>
      </c>
      <c r="E467" s="2" t="s">
        <v>11990</v>
      </c>
      <c r="F467" s="2" t="s">
        <v>11991</v>
      </c>
      <c r="G467" s="2" t="s">
        <v>12093</v>
      </c>
      <c r="H467" s="2" t="s">
        <v>12094</v>
      </c>
      <c r="I467" s="2" t="s">
        <v>13456</v>
      </c>
      <c r="J467" s="2"/>
      <c r="K467" s="2" t="n">
        <v>0</v>
      </c>
      <c r="L467" s="2"/>
      <c r="M467" s="2" t="s">
        <v>13457</v>
      </c>
      <c r="N467" s="2" t="n">
        <f aca="false">COUNTA('Layout Mercado Libre'!AH467:AM467)</f>
        <v>1</v>
      </c>
      <c r="O467" s="2" t="s">
        <v>11996</v>
      </c>
      <c r="P467" s="2" t="n">
        <v>0</v>
      </c>
      <c r="Q467" s="2" t="s">
        <v>13458</v>
      </c>
    </row>
    <row r="468" customFormat="false" ht="15" hidden="false" customHeight="false" outlineLevel="0" collapsed="false">
      <c r="A468" s="8" t="s">
        <v>5063</v>
      </c>
      <c r="B468" s="10" t="str">
        <f aca="false">'Layout Mercado Libre'!C468</f>
        <v>Krytantek PF Ofteno Dorzolamida Timolol Brimonidina 5 ml</v>
      </c>
      <c r="C468" s="2" t="s">
        <v>89</v>
      </c>
      <c r="D468" s="2" t="s">
        <v>11989</v>
      </c>
      <c r="E468" s="2" t="s">
        <v>11990</v>
      </c>
      <c r="F468" s="2" t="s">
        <v>11991</v>
      </c>
      <c r="G468" s="2" t="s">
        <v>12203</v>
      </c>
      <c r="H468" s="2" t="s">
        <v>12204</v>
      </c>
      <c r="I468" s="2" t="s">
        <v>13459</v>
      </c>
      <c r="J468" s="2"/>
      <c r="K468" s="2" t="n">
        <v>63</v>
      </c>
      <c r="L468" s="2"/>
      <c r="M468" s="2" t="s">
        <v>13460</v>
      </c>
      <c r="N468" s="2" t="n">
        <f aca="false">COUNTA('Layout Mercado Libre'!AH468:AM468)</f>
        <v>4</v>
      </c>
      <c r="O468" s="2" t="s">
        <v>11996</v>
      </c>
      <c r="P468" s="2" t="n">
        <v>0</v>
      </c>
      <c r="Q468" s="2" t="s">
        <v>13461</v>
      </c>
    </row>
    <row r="469" customFormat="false" ht="15" hidden="false" customHeight="false" outlineLevel="0" collapsed="false">
      <c r="A469" s="8" t="s">
        <v>5075</v>
      </c>
      <c r="B469" s="10" t="str">
        <f aca="false">'Layout Mercado Libre'!C469</f>
        <v>Clamoxin Amoxicilina Ác. Clavulánico 500/125 mg 10 Tabletas</v>
      </c>
      <c r="C469" s="2" t="s">
        <v>89</v>
      </c>
      <c r="D469" s="2" t="s">
        <v>11989</v>
      </c>
      <c r="E469" s="2" t="s">
        <v>11990</v>
      </c>
      <c r="F469" s="2" t="s">
        <v>11991</v>
      </c>
      <c r="G469" s="2" t="s">
        <v>12093</v>
      </c>
      <c r="H469" s="2" t="s">
        <v>12094</v>
      </c>
      <c r="I469" s="2" t="s">
        <v>13462</v>
      </c>
      <c r="J469" s="2"/>
      <c r="K469" s="2" t="n">
        <v>451</v>
      </c>
      <c r="L469" s="2"/>
      <c r="M469" s="2" t="s">
        <v>13463</v>
      </c>
      <c r="N469" s="2" t="n">
        <f aca="false">COUNTA('Layout Mercado Libre'!AH469:AM469)</f>
        <v>3</v>
      </c>
      <c r="O469" s="2" t="s">
        <v>11996</v>
      </c>
      <c r="P469" s="2" t="n">
        <v>0</v>
      </c>
      <c r="Q469" s="2" t="s">
        <v>13464</v>
      </c>
    </row>
    <row r="470" customFormat="false" ht="15" hidden="false" customHeight="false" outlineLevel="0" collapsed="false">
      <c r="A470" s="8" t="s">
        <v>5086</v>
      </c>
      <c r="B470" s="10" t="str">
        <f aca="false">'Layout Mercado Libre'!C470</f>
        <v>Sophixin DX Ofteno Ciprofloxacino Dexametasona 5 ml</v>
      </c>
      <c r="C470" s="2" t="s">
        <v>89</v>
      </c>
      <c r="D470" s="2" t="s">
        <v>11989</v>
      </c>
      <c r="E470" s="2" t="s">
        <v>11990</v>
      </c>
      <c r="F470" s="2" t="s">
        <v>11991</v>
      </c>
      <c r="G470" s="2" t="s">
        <v>12203</v>
      </c>
      <c r="H470" s="2" t="s">
        <v>12204</v>
      </c>
      <c r="I470" s="2" t="s">
        <v>13465</v>
      </c>
      <c r="J470" s="2"/>
      <c r="K470" s="2" t="n">
        <v>23</v>
      </c>
      <c r="L470" s="2"/>
      <c r="M470" s="2" t="s">
        <v>13466</v>
      </c>
      <c r="N470" s="2" t="n">
        <f aca="false">COUNTA('Layout Mercado Libre'!AH470:AM470)</f>
        <v>1</v>
      </c>
      <c r="O470" s="2" t="s">
        <v>11996</v>
      </c>
      <c r="P470" s="2" t="n">
        <v>0</v>
      </c>
      <c r="Q470" s="2" t="s">
        <v>13467</v>
      </c>
    </row>
    <row r="471" customFormat="false" ht="15" hidden="false" customHeight="false" outlineLevel="0" collapsed="false">
      <c r="A471" s="8" t="s">
        <v>5096</v>
      </c>
      <c r="B471" s="10" t="str">
        <f aca="false">'Layout Mercado Libre'!C471</f>
        <v>Electrolit Suero Rehidratante Sabor Coco 625 ml</v>
      </c>
      <c r="C471" s="2" t="s">
        <v>89</v>
      </c>
      <c r="D471" s="2" t="s">
        <v>11989</v>
      </c>
      <c r="E471" s="2" t="s">
        <v>11990</v>
      </c>
      <c r="F471" s="2" t="s">
        <v>12038</v>
      </c>
      <c r="G471" s="2"/>
      <c r="H471" s="2"/>
      <c r="I471" s="2" t="s">
        <v>13468</v>
      </c>
      <c r="J471" s="2"/>
      <c r="K471" s="2" t="n">
        <v>713</v>
      </c>
      <c r="L471" s="2" t="s">
        <v>13469</v>
      </c>
      <c r="M471" s="2" t="s">
        <v>13470</v>
      </c>
      <c r="N471" s="2" t="n">
        <f aca="false">COUNTA('Layout Mercado Libre'!AH471:AM471)</f>
        <v>2</v>
      </c>
      <c r="O471" s="2" t="s">
        <v>12029</v>
      </c>
      <c r="P471" s="2" t="n">
        <v>1</v>
      </c>
      <c r="Q471" s="2" t="s">
        <v>13471</v>
      </c>
    </row>
    <row r="472" customFormat="false" ht="15" hidden="false" customHeight="false" outlineLevel="0" collapsed="false">
      <c r="A472" s="8" t="s">
        <v>5106</v>
      </c>
      <c r="B472" s="10" t="str">
        <f aca="false">'Layout Mercado Libre'!C472</f>
        <v>Entresto Sacubitrilo Valsartán 50 mg 30 Comprimidos</v>
      </c>
      <c r="C472" s="2" t="s">
        <v>89</v>
      </c>
      <c r="D472" s="2" t="s">
        <v>11989</v>
      </c>
      <c r="E472" s="2" t="s">
        <v>11990</v>
      </c>
      <c r="F472" s="2" t="s">
        <v>11991</v>
      </c>
      <c r="G472" s="2" t="s">
        <v>12596</v>
      </c>
      <c r="H472" s="2" t="s">
        <v>12597</v>
      </c>
      <c r="I472" s="2" t="s">
        <v>13472</v>
      </c>
      <c r="J472" s="2"/>
      <c r="K472" s="2" t="n">
        <v>0</v>
      </c>
      <c r="L472" s="2"/>
      <c r="M472" s="2" t="s">
        <v>13473</v>
      </c>
      <c r="N472" s="2" t="n">
        <f aca="false">COUNTA('Layout Mercado Libre'!AH472:AM472)</f>
        <v>1</v>
      </c>
      <c r="O472" s="2" t="s">
        <v>11996</v>
      </c>
      <c r="P472" s="2" t="n">
        <v>0</v>
      </c>
      <c r="Q472" s="2" t="s">
        <v>13474</v>
      </c>
    </row>
    <row r="473" customFormat="false" ht="15" hidden="false" customHeight="false" outlineLevel="0" collapsed="false">
      <c r="A473" s="8" t="s">
        <v>5114</v>
      </c>
      <c r="B473" s="10" t="str">
        <f aca="false">'Layout Mercado Libre'!C473</f>
        <v>Trimebutina Simeticona 200 mg/75 mg Maver 24 Comprimidos</v>
      </c>
      <c r="C473" s="2" t="s">
        <v>89</v>
      </c>
      <c r="D473" s="2" t="s">
        <v>11989</v>
      </c>
      <c r="E473" s="2" t="s">
        <v>11990</v>
      </c>
      <c r="F473" s="2" t="s">
        <v>11991</v>
      </c>
      <c r="G473" s="2" t="s">
        <v>12013</v>
      </c>
      <c r="H473" s="2" t="s">
        <v>12014</v>
      </c>
      <c r="I473" s="2" t="s">
        <v>13475</v>
      </c>
      <c r="J473" s="2"/>
      <c r="K473" s="2" t="n">
        <v>0</v>
      </c>
      <c r="L473" s="2"/>
      <c r="M473" s="2" t="s">
        <v>13476</v>
      </c>
      <c r="N473" s="2" t="n">
        <f aca="false">COUNTA('Layout Mercado Libre'!AH473:AM473)</f>
        <v>1</v>
      </c>
      <c r="O473" s="2" t="s">
        <v>11996</v>
      </c>
      <c r="P473" s="2" t="n">
        <v>0</v>
      </c>
      <c r="Q473" s="2" t="s">
        <v>13477</v>
      </c>
    </row>
    <row r="474" customFormat="false" ht="15" hidden="false" customHeight="false" outlineLevel="0" collapsed="false">
      <c r="A474" s="8" t="s">
        <v>5124</v>
      </c>
      <c r="B474" s="10" t="str">
        <f aca="false">'Layout Mercado Libre'!C474</f>
        <v>Pañales Tena Pants Maxi Protect Mujer Talla G 14 Piezas</v>
      </c>
      <c r="C474" s="2" t="s">
        <v>89</v>
      </c>
      <c r="D474" s="2" t="s">
        <v>11989</v>
      </c>
      <c r="E474" s="2" t="s">
        <v>11990</v>
      </c>
      <c r="F474" s="2" t="s">
        <v>11998</v>
      </c>
      <c r="G474" s="2"/>
      <c r="H474" s="2"/>
      <c r="I474" s="2" t="s">
        <v>13478</v>
      </c>
      <c r="J474" s="2"/>
      <c r="K474" s="2" t="n">
        <v>92</v>
      </c>
      <c r="L474" s="2"/>
      <c r="M474" s="2" t="s">
        <v>13479</v>
      </c>
      <c r="N474" s="2" t="n">
        <f aca="false">COUNTA('Layout Mercado Libre'!AH474:AM474)</f>
        <v>1</v>
      </c>
      <c r="O474" s="2" t="s">
        <v>11996</v>
      </c>
      <c r="P474" s="2" t="n">
        <v>0</v>
      </c>
      <c r="Q474" s="2" t="s">
        <v>13480</v>
      </c>
    </row>
    <row r="475" customFormat="false" ht="15" hidden="false" customHeight="false" outlineLevel="0" collapsed="false">
      <c r="A475" s="8" t="s">
        <v>5134</v>
      </c>
      <c r="B475" s="10" t="str">
        <f aca="false">'Layout Mercado Libre'!C475</f>
        <v>Figral Sildenafil 100 mg 4 Tabletas</v>
      </c>
      <c r="C475" s="2" t="s">
        <v>89</v>
      </c>
      <c r="D475" s="2" t="s">
        <v>11989</v>
      </c>
      <c r="E475" s="2" t="s">
        <v>11990</v>
      </c>
      <c r="F475" s="2" t="s">
        <v>11991</v>
      </c>
      <c r="G475" s="2" t="s">
        <v>12266</v>
      </c>
      <c r="H475" s="2" t="s">
        <v>12267</v>
      </c>
      <c r="I475" s="2" t="s">
        <v>13481</v>
      </c>
      <c r="J475" s="2"/>
      <c r="K475" s="2" t="n">
        <v>2075</v>
      </c>
      <c r="L475" s="2" t="s">
        <v>13482</v>
      </c>
      <c r="M475" s="2" t="s">
        <v>13483</v>
      </c>
      <c r="N475" s="2" t="n">
        <f aca="false">COUNTA('Layout Mercado Libre'!AH475:AM475)</f>
        <v>2</v>
      </c>
      <c r="O475" s="2" t="s">
        <v>12029</v>
      </c>
      <c r="P475" s="2" t="n">
        <v>1</v>
      </c>
      <c r="Q475" s="2" t="s">
        <v>13484</v>
      </c>
    </row>
    <row r="476" customFormat="false" ht="15" hidden="false" customHeight="false" outlineLevel="0" collapsed="false">
      <c r="A476" s="8" t="s">
        <v>5144</v>
      </c>
      <c r="B476" s="10" t="str">
        <f aca="false">'Layout Mercado Libre'!C476</f>
        <v>Rezplen Claritromicina Ambroxol 500 mg/45 mg 10 Tabletas</v>
      </c>
      <c r="C476" s="2" t="s">
        <v>89</v>
      </c>
      <c r="D476" s="2" t="s">
        <v>11989</v>
      </c>
      <c r="E476" s="2" t="s">
        <v>11990</v>
      </c>
      <c r="F476" s="2" t="s">
        <v>11991</v>
      </c>
      <c r="G476" s="2" t="s">
        <v>12093</v>
      </c>
      <c r="H476" s="2" t="s">
        <v>12094</v>
      </c>
      <c r="I476" s="2" t="s">
        <v>13485</v>
      </c>
      <c r="J476" s="2"/>
      <c r="K476" s="2" t="n">
        <v>16</v>
      </c>
      <c r="L476" s="2"/>
      <c r="M476" s="2" t="s">
        <v>13486</v>
      </c>
      <c r="N476" s="2" t="n">
        <f aca="false">COUNTA('Layout Mercado Libre'!AH476:AM476)</f>
        <v>3</v>
      </c>
      <c r="O476" s="2" t="s">
        <v>11996</v>
      </c>
      <c r="P476" s="2" t="n">
        <v>0</v>
      </c>
      <c r="Q476" s="2" t="s">
        <v>13487</v>
      </c>
    </row>
    <row r="477" customFormat="false" ht="15" hidden="false" customHeight="false" outlineLevel="0" collapsed="false">
      <c r="A477" s="8" t="s">
        <v>5155</v>
      </c>
      <c r="B477" s="10" t="str">
        <f aca="false">'Layout Mercado Libre'!C477</f>
        <v>Crema Dental Colgate Luminous White Carbón Activado 66 ml</v>
      </c>
      <c r="C477" s="2" t="s">
        <v>89</v>
      </c>
      <c r="D477" s="2" t="s">
        <v>11989</v>
      </c>
      <c r="E477" s="2" t="s">
        <v>11990</v>
      </c>
      <c r="F477" s="2" t="s">
        <v>11998</v>
      </c>
      <c r="G477" s="2"/>
      <c r="H477" s="2"/>
      <c r="I477" s="2" t="s">
        <v>13488</v>
      </c>
      <c r="J477" s="2"/>
      <c r="K477" s="2" t="n">
        <v>252</v>
      </c>
      <c r="L477" s="2"/>
      <c r="M477" s="2" t="s">
        <v>13489</v>
      </c>
      <c r="N477" s="2" t="n">
        <f aca="false">COUNTA('Layout Mercado Libre'!AH477:AM477)</f>
        <v>1</v>
      </c>
      <c r="O477" s="2" t="s">
        <v>11996</v>
      </c>
      <c r="P477" s="2" t="n">
        <v>0</v>
      </c>
      <c r="Q477" s="2" t="s">
        <v>13490</v>
      </c>
    </row>
    <row r="478" customFormat="false" ht="15" hidden="false" customHeight="false" outlineLevel="0" collapsed="false">
      <c r="A478" s="8" t="s">
        <v>5163</v>
      </c>
      <c r="B478" s="10" t="str">
        <f aca="false">'Layout Mercado Libre'!C478</f>
        <v>Dolo-Neurobión Diclofenaco Vitaminas B 50 mg 5 Tabletas</v>
      </c>
      <c r="C478" s="2" t="s">
        <v>89</v>
      </c>
      <c r="D478" s="2" t="s">
        <v>11989</v>
      </c>
      <c r="E478" s="2" t="s">
        <v>11990</v>
      </c>
      <c r="F478" s="2" t="s">
        <v>12056</v>
      </c>
      <c r="G478" s="2"/>
      <c r="H478" s="2"/>
      <c r="I478" s="2" t="s">
        <v>13491</v>
      </c>
      <c r="J478" s="2"/>
      <c r="K478" s="2" t="n">
        <v>388</v>
      </c>
      <c r="L478" s="2"/>
      <c r="M478" s="2" t="s">
        <v>13492</v>
      </c>
      <c r="N478" s="2" t="n">
        <f aca="false">COUNTA('Layout Mercado Libre'!AH478:AM478)</f>
        <v>1</v>
      </c>
      <c r="O478" s="2" t="s">
        <v>11996</v>
      </c>
      <c r="P478" s="2" t="n">
        <v>0</v>
      </c>
      <c r="Q478" s="2" t="s">
        <v>13493</v>
      </c>
    </row>
    <row r="479" customFormat="false" ht="15" hidden="false" customHeight="false" outlineLevel="0" collapsed="false">
      <c r="A479" s="8" t="s">
        <v>5170</v>
      </c>
      <c r="B479" s="10" t="str">
        <f aca="false">'Layout Mercado Libre'!C479</f>
        <v>Solución CS PiSA Cloruro de Sodio 0.9% 500 ml</v>
      </c>
      <c r="C479" s="2" t="s">
        <v>89</v>
      </c>
      <c r="D479" s="2" t="s">
        <v>11989</v>
      </c>
      <c r="E479" s="2" t="s">
        <v>11990</v>
      </c>
      <c r="F479" s="2" t="s">
        <v>11991</v>
      </c>
      <c r="G479" s="2" t="s">
        <v>12591</v>
      </c>
      <c r="H479" s="2" t="s">
        <v>12592</v>
      </c>
      <c r="I479" s="2" t="s">
        <v>13494</v>
      </c>
      <c r="J479" s="2"/>
      <c r="K479" s="2" t="n">
        <v>695</v>
      </c>
      <c r="L479" s="2"/>
      <c r="M479" s="2" t="s">
        <v>13495</v>
      </c>
      <c r="N479" s="2" t="n">
        <f aca="false">COUNTA('Layout Mercado Libre'!AH479:AM479)</f>
        <v>2</v>
      </c>
      <c r="O479" s="2" t="s">
        <v>11996</v>
      </c>
      <c r="P479" s="2" t="n">
        <v>0</v>
      </c>
      <c r="Q479" s="2" t="s">
        <v>13496</v>
      </c>
    </row>
    <row r="480" customFormat="false" ht="15" hidden="false" customHeight="false" outlineLevel="0" collapsed="false">
      <c r="A480" s="8" t="s">
        <v>5179</v>
      </c>
      <c r="B480" s="10" t="str">
        <f aca="false">'Layout Mercado Libre'!C480</f>
        <v>Troferit Flow Jarabe Dropropizina Ambroxol 3 mg/ml 120 ml</v>
      </c>
      <c r="C480" s="2" t="s">
        <v>89</v>
      </c>
      <c r="D480" s="2" t="s">
        <v>11989</v>
      </c>
      <c r="E480" s="2" t="s">
        <v>11990</v>
      </c>
      <c r="F480" s="2" t="s">
        <v>12056</v>
      </c>
      <c r="G480" s="2"/>
      <c r="H480" s="2"/>
      <c r="I480" s="2" t="s">
        <v>13497</v>
      </c>
      <c r="J480" s="2"/>
      <c r="K480" s="2" t="n">
        <v>22</v>
      </c>
      <c r="L480" s="2"/>
      <c r="M480" s="2" t="s">
        <v>13498</v>
      </c>
      <c r="N480" s="2" t="n">
        <f aca="false">COUNTA('Layout Mercado Libre'!AH480:AM480)</f>
        <v>1</v>
      </c>
      <c r="O480" s="2" t="s">
        <v>11996</v>
      </c>
      <c r="P480" s="2" t="n">
        <v>0</v>
      </c>
      <c r="Q480" s="2" t="s">
        <v>13499</v>
      </c>
    </row>
    <row r="481" customFormat="false" ht="15" hidden="false" customHeight="false" outlineLevel="0" collapsed="false">
      <c r="A481" s="8" t="s">
        <v>5189</v>
      </c>
      <c r="B481" s="10" t="str">
        <f aca="false">'Layout Mercado Libre'!C481</f>
        <v>Yasmin Drospirenona Etinilestradiol 3/0.03 mg 21 Grageas</v>
      </c>
      <c r="C481" s="2" t="s">
        <v>89</v>
      </c>
      <c r="D481" s="2" t="s">
        <v>11989</v>
      </c>
      <c r="E481" s="2" t="s">
        <v>11990</v>
      </c>
      <c r="F481" s="2" t="s">
        <v>11991</v>
      </c>
      <c r="G481" s="2" t="s">
        <v>12349</v>
      </c>
      <c r="H481" s="2" t="s">
        <v>12350</v>
      </c>
      <c r="I481" s="2" t="s">
        <v>13500</v>
      </c>
      <c r="J481" s="2"/>
      <c r="K481" s="2" t="n">
        <v>0</v>
      </c>
      <c r="L481" s="2"/>
      <c r="M481" s="2" t="s">
        <v>13501</v>
      </c>
      <c r="N481" s="2" t="n">
        <f aca="false">COUNTA('Layout Mercado Libre'!AH481:AM481)</f>
        <v>1</v>
      </c>
      <c r="O481" s="2" t="s">
        <v>11996</v>
      </c>
      <c r="P481" s="2" t="n">
        <v>0</v>
      </c>
      <c r="Q481" s="2" t="s">
        <v>13502</v>
      </c>
    </row>
    <row r="482" customFormat="false" ht="15" hidden="false" customHeight="false" outlineLevel="0" collapsed="false">
      <c r="A482" s="8" t="s">
        <v>5200</v>
      </c>
      <c r="B482" s="10" t="str">
        <f aca="false">'Layout Mercado Libre'!C482</f>
        <v>Iliadin Adulto Oximetazolina 0.05% Spray Nasal 20 ml</v>
      </c>
      <c r="C482" s="2" t="s">
        <v>89</v>
      </c>
      <c r="D482" s="2" t="s">
        <v>11989</v>
      </c>
      <c r="E482" s="2" t="s">
        <v>11990</v>
      </c>
      <c r="F482" s="2" t="s">
        <v>12038</v>
      </c>
      <c r="G482" s="2"/>
      <c r="H482" s="2"/>
      <c r="I482" s="2" t="s">
        <v>13503</v>
      </c>
      <c r="J482" s="2"/>
      <c r="K482" s="2" t="n">
        <v>321</v>
      </c>
      <c r="L482" s="2"/>
      <c r="M482" s="2" t="s">
        <v>13504</v>
      </c>
      <c r="N482" s="2" t="n">
        <f aca="false">COUNTA('Layout Mercado Libre'!AH482:AM482)</f>
        <v>1</v>
      </c>
      <c r="O482" s="2" t="s">
        <v>11996</v>
      </c>
      <c r="P482" s="2" t="n">
        <v>0</v>
      </c>
      <c r="Q482" s="2" t="s">
        <v>13505</v>
      </c>
    </row>
    <row r="483" customFormat="false" ht="15" hidden="false" customHeight="false" outlineLevel="0" collapsed="false">
      <c r="A483" s="8" t="s">
        <v>5212</v>
      </c>
      <c r="B483" s="10" t="str">
        <f aca="false">'Layout Mercado Libre'!C483</f>
        <v>Sal de Uvas Picot Antiácido Efervescente 10 Sobres</v>
      </c>
      <c r="C483" s="2" t="s">
        <v>89</v>
      </c>
      <c r="D483" s="2" t="s">
        <v>11989</v>
      </c>
      <c r="E483" s="2" t="s">
        <v>11990</v>
      </c>
      <c r="F483" s="2" t="s">
        <v>12038</v>
      </c>
      <c r="G483" s="2"/>
      <c r="H483" s="2"/>
      <c r="I483" s="2" t="s">
        <v>13506</v>
      </c>
      <c r="J483" s="2"/>
      <c r="K483" s="2" t="n">
        <v>1236</v>
      </c>
      <c r="L483" s="2"/>
      <c r="M483" s="2" t="s">
        <v>13507</v>
      </c>
      <c r="N483" s="2" t="n">
        <f aca="false">COUNTA('Layout Mercado Libre'!AH483:AM483)</f>
        <v>1</v>
      </c>
      <c r="O483" s="2" t="s">
        <v>11996</v>
      </c>
      <c r="P483" s="2" t="n">
        <v>0</v>
      </c>
      <c r="Q483" s="2" t="s">
        <v>13508</v>
      </c>
    </row>
    <row r="484" customFormat="false" ht="15" hidden="false" customHeight="false" outlineLevel="0" collapsed="false">
      <c r="A484" s="8" t="s">
        <v>5224</v>
      </c>
      <c r="B484" s="10" t="str">
        <f aca="false">'Layout Mercado Libre'!C484</f>
        <v>Ferricol Hierro Aminoquelado Ácido Fólico 30 Tabletas</v>
      </c>
      <c r="C484" s="2" t="s">
        <v>89</v>
      </c>
      <c r="D484" s="2" t="s">
        <v>11989</v>
      </c>
      <c r="E484" s="2" t="s">
        <v>11990</v>
      </c>
      <c r="F484" s="2" t="s">
        <v>12056</v>
      </c>
      <c r="G484" s="2"/>
      <c r="H484" s="2"/>
      <c r="I484" s="2" t="s">
        <v>13509</v>
      </c>
      <c r="J484" s="2"/>
      <c r="K484" s="2" t="n">
        <v>157</v>
      </c>
      <c r="L484" s="2"/>
      <c r="M484" s="2" t="s">
        <v>13510</v>
      </c>
      <c r="N484" s="2" t="n">
        <f aca="false">COUNTA('Layout Mercado Libre'!AH484:AM484)</f>
        <v>1</v>
      </c>
      <c r="O484" s="2" t="s">
        <v>11996</v>
      </c>
      <c r="P484" s="2" t="n">
        <v>0</v>
      </c>
      <c r="Q484" s="2" t="s">
        <v>13511</v>
      </c>
    </row>
    <row r="485" customFormat="false" ht="15" hidden="false" customHeight="false" outlineLevel="0" collapsed="false">
      <c r="A485" s="8" t="s">
        <v>5233</v>
      </c>
      <c r="B485" s="10" t="str">
        <f aca="false">'Layout Mercado Libre'!C485</f>
        <v>Clamoxin 12h Amoxicilina 875/125 mg 14 Tabletas</v>
      </c>
      <c r="C485" s="2" t="s">
        <v>89</v>
      </c>
      <c r="D485" s="2" t="s">
        <v>11989</v>
      </c>
      <c r="E485" s="2" t="s">
        <v>11990</v>
      </c>
      <c r="F485" s="2" t="s">
        <v>11991</v>
      </c>
      <c r="G485" s="2" t="s">
        <v>12093</v>
      </c>
      <c r="H485" s="2" t="s">
        <v>12094</v>
      </c>
      <c r="I485" s="2" t="s">
        <v>13512</v>
      </c>
      <c r="J485" s="2"/>
      <c r="K485" s="2" t="n">
        <v>0</v>
      </c>
      <c r="L485" s="2"/>
      <c r="M485" s="2" t="s">
        <v>13513</v>
      </c>
      <c r="N485" s="2" t="n">
        <f aca="false">COUNTA('Layout Mercado Libre'!AH485:AM485)</f>
        <v>1</v>
      </c>
      <c r="O485" s="2" t="s">
        <v>11996</v>
      </c>
      <c r="P485" s="2" t="n">
        <v>0</v>
      </c>
      <c r="Q485" s="2" t="s">
        <v>13514</v>
      </c>
    </row>
    <row r="486" customFormat="false" ht="15" hidden="false" customHeight="false" outlineLevel="0" collapsed="false">
      <c r="A486" s="8" t="s">
        <v>5241</v>
      </c>
      <c r="B486" s="10" t="str">
        <f aca="false">'Layout Mercado Libre'!C486</f>
        <v>Graneodin F Flurbiprofeno 8.75 mg Miel Limón 16 Pastillas</v>
      </c>
      <c r="C486" s="2" t="s">
        <v>89</v>
      </c>
      <c r="D486" s="2" t="s">
        <v>11989</v>
      </c>
      <c r="E486" s="2" t="s">
        <v>11990</v>
      </c>
      <c r="F486" s="2" t="s">
        <v>12038</v>
      </c>
      <c r="G486" s="2"/>
      <c r="H486" s="2"/>
      <c r="I486" s="2" t="s">
        <v>13515</v>
      </c>
      <c r="J486" s="2"/>
      <c r="K486" s="2" t="n">
        <v>0</v>
      </c>
      <c r="L486" s="2"/>
      <c r="M486" s="2" t="s">
        <v>13516</v>
      </c>
      <c r="N486" s="2" t="n">
        <f aca="false">COUNTA('Layout Mercado Libre'!AH486:AM486)</f>
        <v>2</v>
      </c>
      <c r="O486" s="2" t="s">
        <v>11996</v>
      </c>
      <c r="P486" s="2" t="n">
        <v>1</v>
      </c>
      <c r="Q486" s="2" t="s">
        <v>13517</v>
      </c>
    </row>
    <row r="487" customFormat="false" ht="15" hidden="false" customHeight="false" outlineLevel="0" collapsed="false">
      <c r="A487" s="8" t="s">
        <v>5254</v>
      </c>
      <c r="B487" s="10" t="str">
        <f aca="false">'Layout Mercado Libre'!C487</f>
        <v>Amoxil Amoxicilina 500 mg 12 Cápsulas</v>
      </c>
      <c r="C487" s="2" t="s">
        <v>89</v>
      </c>
      <c r="D487" s="2" t="s">
        <v>11989</v>
      </c>
      <c r="E487" s="2" t="s">
        <v>11990</v>
      </c>
      <c r="F487" s="2" t="s">
        <v>11991</v>
      </c>
      <c r="G487" s="2" t="s">
        <v>12093</v>
      </c>
      <c r="H487" s="2" t="s">
        <v>12094</v>
      </c>
      <c r="I487" s="2" t="s">
        <v>13518</v>
      </c>
      <c r="J487" s="2"/>
      <c r="K487" s="2" t="n">
        <v>0</v>
      </c>
      <c r="L487" s="2"/>
      <c r="M487" s="2" t="s">
        <v>13519</v>
      </c>
      <c r="N487" s="2" t="n">
        <f aca="false">COUNTA('Layout Mercado Libre'!AH487:AM487)</f>
        <v>2</v>
      </c>
      <c r="O487" s="2" t="s">
        <v>11996</v>
      </c>
      <c r="P487" s="2" t="n">
        <v>1</v>
      </c>
      <c r="Q487" s="2" t="s">
        <v>13520</v>
      </c>
    </row>
    <row r="488" customFormat="false" ht="15" hidden="false" customHeight="false" outlineLevel="0" collapsed="false">
      <c r="A488" s="8" t="s">
        <v>5261</v>
      </c>
      <c r="B488" s="10" t="str">
        <f aca="false">'Layout Mercado Libre'!C488</f>
        <v>Tabcin 500 mg Efervescente Antigripal 12 Tabletas</v>
      </c>
      <c r="C488" s="2" t="s">
        <v>89</v>
      </c>
      <c r="D488" s="2" t="s">
        <v>11989</v>
      </c>
      <c r="E488" s="2" t="s">
        <v>11990</v>
      </c>
      <c r="F488" s="2" t="s">
        <v>12038</v>
      </c>
      <c r="G488" s="2"/>
      <c r="H488" s="2"/>
      <c r="I488" s="2" t="s">
        <v>13521</v>
      </c>
      <c r="J488" s="2"/>
      <c r="K488" s="2" t="n">
        <v>647</v>
      </c>
      <c r="L488" s="2"/>
      <c r="M488" s="2" t="s">
        <v>13522</v>
      </c>
      <c r="N488" s="2" t="n">
        <f aca="false">COUNTA('Layout Mercado Libre'!AH488:AM488)</f>
        <v>1</v>
      </c>
      <c r="O488" s="2" t="s">
        <v>11996</v>
      </c>
      <c r="P488" s="2" t="n">
        <v>0</v>
      </c>
      <c r="Q488" s="2" t="s">
        <v>13523</v>
      </c>
    </row>
    <row r="489" customFormat="false" ht="15" hidden="false" customHeight="false" outlineLevel="0" collapsed="false">
      <c r="A489" s="8" t="s">
        <v>5270</v>
      </c>
      <c r="B489" s="10" t="str">
        <f aca="false">'Layout Mercado Libre'!C489</f>
        <v>Afrin No Drip Congestión Severa Oximetazolina 15 ml</v>
      </c>
      <c r="C489" s="2" t="s">
        <v>89</v>
      </c>
      <c r="D489" s="2" t="s">
        <v>11989</v>
      </c>
      <c r="E489" s="2" t="s">
        <v>11990</v>
      </c>
      <c r="F489" s="2" t="s">
        <v>12038</v>
      </c>
      <c r="G489" s="2"/>
      <c r="H489" s="2"/>
      <c r="I489" s="2" t="s">
        <v>13524</v>
      </c>
      <c r="J489" s="2"/>
      <c r="K489" s="2" t="n">
        <v>238</v>
      </c>
      <c r="L489" s="2" t="s">
        <v>13525</v>
      </c>
      <c r="M489" s="2" t="s">
        <v>13526</v>
      </c>
      <c r="N489" s="2" t="n">
        <f aca="false">COUNTA('Layout Mercado Libre'!AH489:AM489)</f>
        <v>1</v>
      </c>
      <c r="O489" s="2" t="s">
        <v>11996</v>
      </c>
      <c r="P489" s="2" t="n">
        <v>0</v>
      </c>
      <c r="Q489" s="2" t="s">
        <v>13527</v>
      </c>
    </row>
    <row r="490" customFormat="false" ht="15" hidden="false" customHeight="false" outlineLevel="0" collapsed="false">
      <c r="A490" s="8" t="s">
        <v>5280</v>
      </c>
      <c r="B490" s="10" t="str">
        <f aca="false">'Layout Mercado Libre'!C490</f>
        <v>Adel Claritromicina 500 mg 10 Tabletas</v>
      </c>
      <c r="C490" s="2" t="s">
        <v>89</v>
      </c>
      <c r="D490" s="2" t="s">
        <v>11989</v>
      </c>
      <c r="E490" s="2" t="s">
        <v>11990</v>
      </c>
      <c r="F490" s="2" t="s">
        <v>11991</v>
      </c>
      <c r="G490" s="2" t="s">
        <v>12093</v>
      </c>
      <c r="H490" s="2" t="s">
        <v>12094</v>
      </c>
      <c r="I490" s="2" t="s">
        <v>13528</v>
      </c>
      <c r="J490" s="2"/>
      <c r="K490" s="2" t="n">
        <v>0</v>
      </c>
      <c r="L490" s="2"/>
      <c r="M490" s="2" t="s">
        <v>13529</v>
      </c>
      <c r="N490" s="2" t="n">
        <f aca="false">COUNTA('Layout Mercado Libre'!AH490:AM490)</f>
        <v>1</v>
      </c>
      <c r="O490" s="2" t="s">
        <v>11996</v>
      </c>
      <c r="P490" s="2" t="n">
        <v>0</v>
      </c>
      <c r="Q490" s="2" t="s">
        <v>13530</v>
      </c>
    </row>
    <row r="491" customFormat="false" ht="15" hidden="false" customHeight="false" outlineLevel="0" collapsed="false">
      <c r="A491" s="8" t="s">
        <v>5288</v>
      </c>
      <c r="B491" s="10" t="str">
        <f aca="false">'Layout Mercado Libre'!C491</f>
        <v>Jarsix Loratadina Betametasona Solución 100/5 mg 60 ml</v>
      </c>
      <c r="C491" s="2" t="s">
        <v>89</v>
      </c>
      <c r="D491" s="2" t="s">
        <v>11989</v>
      </c>
      <c r="E491" s="2" t="s">
        <v>11990</v>
      </c>
      <c r="F491" s="2" t="s">
        <v>11991</v>
      </c>
      <c r="G491" s="2" t="s">
        <v>12526</v>
      </c>
      <c r="H491" s="2" t="s">
        <v>12527</v>
      </c>
      <c r="I491" s="2" t="s">
        <v>13531</v>
      </c>
      <c r="J491" s="2"/>
      <c r="K491" s="2" t="n">
        <v>96</v>
      </c>
      <c r="L491" s="2"/>
      <c r="M491" s="2" t="s">
        <v>13532</v>
      </c>
      <c r="N491" s="2" t="n">
        <f aca="false">COUNTA('Layout Mercado Libre'!AH491:AM491)</f>
        <v>3</v>
      </c>
      <c r="O491" s="2" t="s">
        <v>11996</v>
      </c>
      <c r="P491" s="2" t="n">
        <v>0</v>
      </c>
      <c r="Q491" s="2" t="s">
        <v>13533</v>
      </c>
    </row>
    <row r="492" customFormat="false" ht="15" hidden="false" customHeight="false" outlineLevel="0" collapsed="false">
      <c r="A492" s="8" t="s">
        <v>5299</v>
      </c>
      <c r="B492" s="10" t="str">
        <f aca="false">'Layout Mercado Libre'!C492</f>
        <v>Postinor Unidosis Levonorgestrel 1.5 mg 1 Tableta</v>
      </c>
      <c r="C492" s="2" t="s">
        <v>89</v>
      </c>
      <c r="D492" s="2" t="s">
        <v>11989</v>
      </c>
      <c r="E492" s="2" t="s">
        <v>11990</v>
      </c>
      <c r="F492" s="2" t="s">
        <v>12038</v>
      </c>
      <c r="G492" s="2"/>
      <c r="H492" s="2"/>
      <c r="I492" s="2" t="s">
        <v>13534</v>
      </c>
      <c r="J492" s="2"/>
      <c r="K492" s="2" t="n">
        <v>2569</v>
      </c>
      <c r="L492" s="2"/>
      <c r="M492" s="2" t="s">
        <v>13535</v>
      </c>
      <c r="N492" s="2" t="n">
        <f aca="false">COUNTA('Layout Mercado Libre'!AH492:AM492)</f>
        <v>1</v>
      </c>
      <c r="O492" s="2" t="s">
        <v>11996</v>
      </c>
      <c r="P492" s="2" t="n">
        <v>0</v>
      </c>
      <c r="Q492" s="2" t="s">
        <v>13536</v>
      </c>
    </row>
    <row r="493" customFormat="false" ht="15" hidden="false" customHeight="false" outlineLevel="0" collapsed="false">
      <c r="A493" s="8" t="s">
        <v>5308</v>
      </c>
      <c r="B493" s="10" t="str">
        <f aca="false">'Layout Mercado Libre'!C493</f>
        <v>Herklin Clásico Shampoo Anti Piojos Fenotrina 0.2% 60 ml</v>
      </c>
      <c r="C493" s="2" t="s">
        <v>89</v>
      </c>
      <c r="D493" s="2" t="s">
        <v>11989</v>
      </c>
      <c r="E493" s="2" t="s">
        <v>11990</v>
      </c>
      <c r="F493" s="2" t="s">
        <v>12038</v>
      </c>
      <c r="G493" s="2"/>
      <c r="H493" s="2"/>
      <c r="I493" s="2" t="s">
        <v>13537</v>
      </c>
      <c r="J493" s="2"/>
      <c r="K493" s="2" t="n">
        <v>817</v>
      </c>
      <c r="L493" s="2"/>
      <c r="M493" s="2" t="s">
        <v>13538</v>
      </c>
      <c r="N493" s="2" t="n">
        <f aca="false">COUNTA('Layout Mercado Libre'!AH493:AM493)</f>
        <v>1</v>
      </c>
      <c r="O493" s="2" t="s">
        <v>11996</v>
      </c>
      <c r="P493" s="2" t="n">
        <v>0</v>
      </c>
      <c r="Q493" s="2" t="s">
        <v>13539</v>
      </c>
    </row>
    <row r="494" customFormat="false" ht="15" hidden="false" customHeight="false" outlineLevel="0" collapsed="false">
      <c r="A494" s="8" t="s">
        <v>5320</v>
      </c>
      <c r="B494" s="10" t="str">
        <f aca="false">'Layout Mercado Libre'!C494</f>
        <v>Stadium Dexketoprofeno 25 mg 10 Tabletas</v>
      </c>
      <c r="C494" s="2" t="s">
        <v>89</v>
      </c>
      <c r="D494" s="2" t="s">
        <v>11989</v>
      </c>
      <c r="E494" s="2" t="s">
        <v>11990</v>
      </c>
      <c r="F494" s="2" t="s">
        <v>12056</v>
      </c>
      <c r="G494" s="2"/>
      <c r="H494" s="2"/>
      <c r="I494" s="2" t="s">
        <v>13540</v>
      </c>
      <c r="J494" s="2"/>
      <c r="K494" s="2" t="n">
        <v>120</v>
      </c>
      <c r="L494" s="2"/>
      <c r="M494" s="2" t="s">
        <v>13541</v>
      </c>
      <c r="N494" s="2" t="n">
        <f aca="false">COUNTA('Layout Mercado Libre'!AH494:AM494)</f>
        <v>2</v>
      </c>
      <c r="O494" s="2" t="s">
        <v>11996</v>
      </c>
      <c r="P494" s="2" t="n">
        <v>0</v>
      </c>
      <c r="Q494" s="2" t="s">
        <v>13542</v>
      </c>
    </row>
    <row r="495" customFormat="false" ht="15" hidden="false" customHeight="false" outlineLevel="0" collapsed="false">
      <c r="A495" s="8" t="s">
        <v>5329</v>
      </c>
      <c r="B495" s="10" t="str">
        <f aca="false">'Layout Mercado Libre'!C495</f>
        <v>Alka-Seltzer Boost 10 Tabletas Efervescentes</v>
      </c>
      <c r="C495" s="2" t="s">
        <v>89</v>
      </c>
      <c r="D495" s="2" t="s">
        <v>11989</v>
      </c>
      <c r="E495" s="2" t="s">
        <v>11990</v>
      </c>
      <c r="F495" s="2" t="s">
        <v>12038</v>
      </c>
      <c r="G495" s="2"/>
      <c r="H495" s="2"/>
      <c r="I495" s="2" t="s">
        <v>13543</v>
      </c>
      <c r="J495" s="2"/>
      <c r="K495" s="2" t="n">
        <v>632</v>
      </c>
      <c r="L495" s="2"/>
      <c r="M495" s="2" t="s">
        <v>13544</v>
      </c>
      <c r="N495" s="2" t="n">
        <f aca="false">COUNTA('Layout Mercado Libre'!AH495:AM495)</f>
        <v>3</v>
      </c>
      <c r="O495" s="2" t="s">
        <v>11996</v>
      </c>
      <c r="P495" s="2" t="n">
        <v>0</v>
      </c>
      <c r="Q495" s="2" t="s">
        <v>13545</v>
      </c>
    </row>
    <row r="496" customFormat="false" ht="15" hidden="false" customHeight="false" outlineLevel="0" collapsed="false">
      <c r="A496" s="8" t="s">
        <v>5341</v>
      </c>
      <c r="B496" s="10" t="str">
        <f aca="false">'Layout Mercado Libre'!C496</f>
        <v>Gel Fijador Xtreme Professional Transparente 250 g</v>
      </c>
      <c r="C496" s="2" t="s">
        <v>89</v>
      </c>
      <c r="D496" s="2" t="s">
        <v>11989</v>
      </c>
      <c r="E496" s="2" t="s">
        <v>11990</v>
      </c>
      <c r="F496" s="2" t="s">
        <v>11998</v>
      </c>
      <c r="G496" s="2"/>
      <c r="H496" s="2"/>
      <c r="I496" s="2" t="s">
        <v>13546</v>
      </c>
      <c r="J496" s="2"/>
      <c r="K496" s="2" t="n">
        <v>200</v>
      </c>
      <c r="L496" s="2"/>
      <c r="M496" s="2" t="s">
        <v>13547</v>
      </c>
      <c r="N496" s="2" t="n">
        <f aca="false">COUNTA('Layout Mercado Libre'!AH496:AM496)</f>
        <v>2</v>
      </c>
      <c r="O496" s="2" t="s">
        <v>11996</v>
      </c>
      <c r="P496" s="2" t="n">
        <v>0</v>
      </c>
      <c r="Q496" s="2" t="s">
        <v>13548</v>
      </c>
    </row>
    <row r="497" customFormat="false" ht="15" hidden="false" customHeight="false" outlineLevel="0" collapsed="false">
      <c r="A497" s="8" t="s">
        <v>5353</v>
      </c>
      <c r="B497" s="10" t="str">
        <f aca="false">'Layout Mercado Libre'!C497</f>
        <v>Crema Teatrical Rosas y Lanolina 400 g</v>
      </c>
      <c r="C497" s="2" t="s">
        <v>89</v>
      </c>
      <c r="D497" s="2" t="s">
        <v>11989</v>
      </c>
      <c r="E497" s="2" t="s">
        <v>11990</v>
      </c>
      <c r="F497" s="2" t="s">
        <v>11998</v>
      </c>
      <c r="G497" s="2"/>
      <c r="H497" s="2"/>
      <c r="I497" s="2" t="s">
        <v>13549</v>
      </c>
      <c r="J497" s="2"/>
      <c r="K497" s="2" t="n">
        <v>158</v>
      </c>
      <c r="L497" s="2"/>
      <c r="M497" s="2" t="s">
        <v>13550</v>
      </c>
      <c r="N497" s="2" t="n">
        <f aca="false">COUNTA('Layout Mercado Libre'!AH497:AM497)</f>
        <v>1</v>
      </c>
      <c r="O497" s="2" t="s">
        <v>11996</v>
      </c>
      <c r="P497" s="2" t="n">
        <v>0</v>
      </c>
      <c r="Q497" s="2" t="s">
        <v>13551</v>
      </c>
    </row>
    <row r="498" customFormat="false" ht="15" hidden="false" customHeight="false" outlineLevel="0" collapsed="false">
      <c r="A498" s="8" t="s">
        <v>5363</v>
      </c>
      <c r="B498" s="10" t="str">
        <f aca="false">'Layout Mercado Libre'!C498</f>
        <v>Adimod Pidotimod 400 mg/7 ml Solución 10 Frascos</v>
      </c>
      <c r="C498" s="2" t="s">
        <v>89</v>
      </c>
      <c r="D498" s="2" t="s">
        <v>11989</v>
      </c>
      <c r="E498" s="2" t="s">
        <v>11990</v>
      </c>
      <c r="F498" s="2" t="s">
        <v>11991</v>
      </c>
      <c r="G498" s="2" t="s">
        <v>12988</v>
      </c>
      <c r="H498" s="2" t="s">
        <v>12989</v>
      </c>
      <c r="I498" s="2" t="s">
        <v>13552</v>
      </c>
      <c r="J498" s="2"/>
      <c r="K498" s="2" t="n">
        <v>0</v>
      </c>
      <c r="L498" s="2"/>
      <c r="M498" s="2" t="s">
        <v>13553</v>
      </c>
      <c r="N498" s="2" t="n">
        <f aca="false">COUNTA('Layout Mercado Libre'!AH498:AM498)</f>
        <v>2</v>
      </c>
      <c r="O498" s="2" t="s">
        <v>11996</v>
      </c>
      <c r="P498" s="2" t="n">
        <v>0</v>
      </c>
      <c r="Q498" s="2" t="s">
        <v>13554</v>
      </c>
    </row>
    <row r="499" customFormat="false" ht="15" hidden="false" customHeight="false" outlineLevel="0" collapsed="false">
      <c r="A499" s="8" t="s">
        <v>5371</v>
      </c>
      <c r="B499" s="10" t="str">
        <f aca="false">'Layout Mercado Libre'!C499</f>
        <v>Syncol Paracetamol Pamabrom Pirilamina 24 Comprimidos</v>
      </c>
      <c r="C499" s="2" t="s">
        <v>89</v>
      </c>
      <c r="D499" s="2" t="s">
        <v>11989</v>
      </c>
      <c r="E499" s="2" t="s">
        <v>11990</v>
      </c>
      <c r="F499" s="2" t="s">
        <v>12038</v>
      </c>
      <c r="G499" s="2"/>
      <c r="H499" s="2"/>
      <c r="I499" s="2" t="s">
        <v>13555</v>
      </c>
      <c r="J499" s="2"/>
      <c r="K499" s="2" t="n">
        <v>0</v>
      </c>
      <c r="L499" s="2"/>
      <c r="M499" s="2" t="s">
        <v>13556</v>
      </c>
      <c r="N499" s="2" t="n">
        <f aca="false">COUNTA('Layout Mercado Libre'!AH499:AM499)</f>
        <v>3</v>
      </c>
      <c r="O499" s="2" t="s">
        <v>11996</v>
      </c>
      <c r="P499" s="2" t="n">
        <v>0</v>
      </c>
      <c r="Q499" s="2" t="s">
        <v>13557</v>
      </c>
    </row>
    <row r="500" customFormat="false" ht="15" hidden="false" customHeight="false" outlineLevel="0" collapsed="false">
      <c r="A500" s="8" t="s">
        <v>5383</v>
      </c>
      <c r="B500" s="10" t="str">
        <f aca="false">'Layout Mercado Libre'!C500</f>
        <v>Concor Bisoprolol 5 mg 30 Tabletas</v>
      </c>
      <c r="C500" s="2" t="s">
        <v>89</v>
      </c>
      <c r="D500" s="2" t="s">
        <v>11989</v>
      </c>
      <c r="E500" s="2" t="s">
        <v>11990</v>
      </c>
      <c r="F500" s="2" t="s">
        <v>11991</v>
      </c>
      <c r="G500" s="2" t="s">
        <v>12596</v>
      </c>
      <c r="H500" s="2" t="s">
        <v>12597</v>
      </c>
      <c r="I500" s="2" t="s">
        <v>13558</v>
      </c>
      <c r="J500" s="2"/>
      <c r="K500" s="2" t="n">
        <v>0</v>
      </c>
      <c r="L500" s="2"/>
      <c r="M500" s="2" t="s">
        <v>13559</v>
      </c>
      <c r="N500" s="2" t="n">
        <f aca="false">COUNTA('Layout Mercado Libre'!AH500:AM500)</f>
        <v>4</v>
      </c>
      <c r="O500" s="2" t="s">
        <v>11996</v>
      </c>
      <c r="P500" s="2" t="n">
        <v>0</v>
      </c>
      <c r="Q500" s="2" t="s">
        <v>13560</v>
      </c>
    </row>
    <row r="501" customFormat="false" ht="15" hidden="false" customHeight="false" outlineLevel="0" collapsed="false">
      <c r="A501" s="8" t="s">
        <v>5395</v>
      </c>
      <c r="B501" s="10" t="str">
        <f aca="false">'Layout Mercado Libre'!C501</f>
        <v>Ciproflox DM Ciprofloxacino 1 g 7 Tabletas</v>
      </c>
      <c r="C501" s="2" t="s">
        <v>89</v>
      </c>
      <c r="D501" s="2" t="s">
        <v>11989</v>
      </c>
      <c r="E501" s="2" t="s">
        <v>11990</v>
      </c>
      <c r="F501" s="2" t="s">
        <v>11991</v>
      </c>
      <c r="G501" s="2" t="s">
        <v>12093</v>
      </c>
      <c r="H501" s="2" t="s">
        <v>12094</v>
      </c>
      <c r="I501" s="2" t="s">
        <v>13561</v>
      </c>
      <c r="J501" s="2"/>
      <c r="K501" s="2" t="n">
        <v>102</v>
      </c>
      <c r="L501" s="2"/>
      <c r="M501" s="2" t="s">
        <v>13562</v>
      </c>
      <c r="N501" s="2" t="n">
        <f aca="false">COUNTA('Layout Mercado Libre'!AH501:AM501)</f>
        <v>4</v>
      </c>
      <c r="O501" s="2" t="s">
        <v>11996</v>
      </c>
      <c r="P501" s="2" t="n">
        <v>0</v>
      </c>
      <c r="Q501" s="2" t="s">
        <v>13563</v>
      </c>
    </row>
    <row r="502" customFormat="false" ht="15" hidden="false" customHeight="false" outlineLevel="0" collapsed="false">
      <c r="A502" s="8" t="s">
        <v>5409</v>
      </c>
      <c r="B502" s="10" t="str">
        <f aca="false">'Layout Mercado Libre'!C502</f>
        <v>Crema Dental Colgate Triple Acción Menta Original 75 ml</v>
      </c>
      <c r="C502" s="2" t="s">
        <v>89</v>
      </c>
      <c r="D502" s="2" t="s">
        <v>11989</v>
      </c>
      <c r="E502" s="2" t="s">
        <v>11990</v>
      </c>
      <c r="F502" s="2" t="s">
        <v>11998</v>
      </c>
      <c r="G502" s="2"/>
      <c r="H502" s="2"/>
      <c r="I502" s="2" t="s">
        <v>13564</v>
      </c>
      <c r="J502" s="2"/>
      <c r="K502" s="2" t="n">
        <v>2020</v>
      </c>
      <c r="L502" s="2"/>
      <c r="M502" s="2" t="s">
        <v>13565</v>
      </c>
      <c r="N502" s="2" t="n">
        <f aca="false">COUNTA('Layout Mercado Libre'!AH502:AM502)</f>
        <v>1</v>
      </c>
      <c r="O502" s="2" t="s">
        <v>11996</v>
      </c>
      <c r="P502" s="2" t="n">
        <v>0</v>
      </c>
      <c r="Q502" s="2" t="s">
        <v>13566</v>
      </c>
    </row>
    <row r="503" customFormat="false" ht="15" hidden="false" customHeight="false" outlineLevel="0" collapsed="false">
      <c r="A503" s="8" t="s">
        <v>5416</v>
      </c>
      <c r="B503" s="10" t="str">
        <f aca="false">'Layout Mercado Libre'!C503</f>
        <v>Afumix Fluconazol Tinidazol 4 Tabletas</v>
      </c>
      <c r="C503" s="2" t="s">
        <v>89</v>
      </c>
      <c r="D503" s="2" t="s">
        <v>11989</v>
      </c>
      <c r="E503" s="2" t="s">
        <v>11990</v>
      </c>
      <c r="F503" s="2" t="s">
        <v>11991</v>
      </c>
      <c r="G503" s="2" t="s">
        <v>12093</v>
      </c>
      <c r="H503" s="2" t="s">
        <v>12094</v>
      </c>
      <c r="I503" s="2" t="s">
        <v>13567</v>
      </c>
      <c r="J503" s="2"/>
      <c r="K503" s="2" t="n">
        <v>153</v>
      </c>
      <c r="L503" s="2"/>
      <c r="M503" s="2" t="s">
        <v>13568</v>
      </c>
      <c r="N503" s="2" t="n">
        <f aca="false">COUNTA('Layout Mercado Libre'!AH503:AM503)</f>
        <v>2</v>
      </c>
      <c r="O503" s="2" t="s">
        <v>11996</v>
      </c>
      <c r="P503" s="2" t="n">
        <v>0</v>
      </c>
      <c r="Q503" s="2" t="s">
        <v>13569</v>
      </c>
    </row>
    <row r="504" customFormat="false" ht="15" hidden="false" customHeight="false" outlineLevel="0" collapsed="false">
      <c r="A504" s="8" t="s">
        <v>5426</v>
      </c>
      <c r="B504" s="10" t="str">
        <f aca="false">'Layout Mercado Libre'!C504</f>
        <v>Supositorios Senosiain Bebé Glicerol 1478 mg 10 Piezas</v>
      </c>
      <c r="C504" s="2" t="s">
        <v>89</v>
      </c>
      <c r="D504" s="2" t="s">
        <v>11989</v>
      </c>
      <c r="E504" s="2" t="s">
        <v>11990</v>
      </c>
      <c r="F504" s="2" t="s">
        <v>12038</v>
      </c>
      <c r="G504" s="2"/>
      <c r="H504" s="2"/>
      <c r="I504" s="2" t="s">
        <v>13570</v>
      </c>
      <c r="J504" s="2"/>
      <c r="K504" s="2" t="n">
        <v>1198</v>
      </c>
      <c r="L504" s="2"/>
      <c r="M504" s="2" t="s">
        <v>13571</v>
      </c>
      <c r="N504" s="2" t="n">
        <f aca="false">COUNTA('Layout Mercado Libre'!AH504:AM504)</f>
        <v>3</v>
      </c>
      <c r="O504" s="2" t="s">
        <v>11996</v>
      </c>
      <c r="P504" s="2" t="n">
        <v>0</v>
      </c>
      <c r="Q504" s="2" t="s">
        <v>13572</v>
      </c>
    </row>
    <row r="505" customFormat="false" ht="15" hidden="false" customHeight="false" outlineLevel="0" collapsed="false">
      <c r="A505" s="8" t="s">
        <v>5437</v>
      </c>
      <c r="B505" s="10" t="str">
        <f aca="false">'Layout Mercado Libre'!C505</f>
        <v>Kit Glucómetro Accu-Chek Active Roche</v>
      </c>
      <c r="C505" s="2" t="s">
        <v>89</v>
      </c>
      <c r="D505" s="2" t="s">
        <v>11989</v>
      </c>
      <c r="E505" s="2" t="s">
        <v>11990</v>
      </c>
      <c r="F505" s="2" t="s">
        <v>11998</v>
      </c>
      <c r="G505" s="2"/>
      <c r="H505" s="2"/>
      <c r="I505" s="2" t="s">
        <v>13573</v>
      </c>
      <c r="J505" s="2"/>
      <c r="K505" s="2" t="n">
        <v>141</v>
      </c>
      <c r="L505" s="2" t="s">
        <v>13574</v>
      </c>
      <c r="M505" s="2" t="s">
        <v>13575</v>
      </c>
      <c r="N505" s="2" t="n">
        <f aca="false">COUNTA('Layout Mercado Libre'!AH505:AM505)</f>
        <v>2</v>
      </c>
      <c r="O505" s="2" t="s">
        <v>12029</v>
      </c>
      <c r="P505" s="2" t="n">
        <v>0</v>
      </c>
      <c r="Q505" s="2" t="s">
        <v>13576</v>
      </c>
    </row>
    <row r="506" customFormat="false" ht="15" hidden="false" customHeight="false" outlineLevel="0" collapsed="false">
      <c r="A506" s="8" t="s">
        <v>5445</v>
      </c>
      <c r="B506" s="10" t="str">
        <f aca="false">'Layout Mercado Libre'!C506</f>
        <v>Venda Elástica Dibar 5 cm x 5 m Paquete con 24 Piezas</v>
      </c>
      <c r="C506" s="2" t="s">
        <v>89</v>
      </c>
      <c r="D506" s="2" t="s">
        <v>12068</v>
      </c>
      <c r="E506" s="2" t="s">
        <v>12069</v>
      </c>
      <c r="F506" s="2" t="s">
        <v>11998</v>
      </c>
      <c r="G506" s="2"/>
      <c r="H506" s="2"/>
      <c r="I506" s="2" t="s">
        <v>13577</v>
      </c>
      <c r="J506" s="2"/>
      <c r="K506" s="2" t="n">
        <v>57</v>
      </c>
      <c r="L506" s="2"/>
      <c r="M506" s="2" t="s">
        <v>13578</v>
      </c>
      <c r="N506" s="2" t="n">
        <f aca="false">COUNTA('Layout Mercado Libre'!AH506:AM506)</f>
        <v>0</v>
      </c>
      <c r="O506" s="2"/>
      <c r="P506" s="2" t="n">
        <v>0</v>
      </c>
      <c r="Q506" s="2" t="s">
        <v>13579</v>
      </c>
    </row>
    <row r="507" customFormat="false" ht="15" hidden="false" customHeight="false" outlineLevel="0" collapsed="false">
      <c r="A507" s="8" t="s">
        <v>5451</v>
      </c>
      <c r="B507" s="10" t="str">
        <f aca="false">'Layout Mercado Libre'!C507</f>
        <v>Danzen Serratiopeptidasa 5 mg 30 Tabletas</v>
      </c>
      <c r="C507" s="2" t="s">
        <v>89</v>
      </c>
      <c r="D507" s="2" t="s">
        <v>11989</v>
      </c>
      <c r="E507" s="2" t="s">
        <v>11990</v>
      </c>
      <c r="F507" s="2" t="s">
        <v>11991</v>
      </c>
      <c r="G507" s="2" t="s">
        <v>12063</v>
      </c>
      <c r="H507" s="2" t="s">
        <v>12064</v>
      </c>
      <c r="I507" s="2" t="s">
        <v>13580</v>
      </c>
      <c r="J507" s="2"/>
      <c r="K507" s="2" t="n">
        <v>82</v>
      </c>
      <c r="L507" s="2"/>
      <c r="M507" s="2" t="s">
        <v>13581</v>
      </c>
      <c r="N507" s="2" t="n">
        <f aca="false">COUNTA('Layout Mercado Libre'!AH507:AM507)</f>
        <v>3</v>
      </c>
      <c r="O507" s="2" t="s">
        <v>11996</v>
      </c>
      <c r="P507" s="2" t="n">
        <v>0</v>
      </c>
      <c r="Q507" s="2" t="s">
        <v>13582</v>
      </c>
    </row>
    <row r="508" customFormat="false" ht="15" hidden="false" customHeight="false" outlineLevel="0" collapsed="false">
      <c r="A508" s="8" t="s">
        <v>5462</v>
      </c>
      <c r="B508" s="10" t="str">
        <f aca="false">'Layout Mercado Libre'!C508</f>
        <v>Dalvear Dropropizina Bromhexina Jarabe Adulto 200 ml</v>
      </c>
      <c r="C508" s="2" t="s">
        <v>89</v>
      </c>
      <c r="D508" s="2" t="s">
        <v>11989</v>
      </c>
      <c r="E508" s="2" t="s">
        <v>11990</v>
      </c>
      <c r="F508" s="2" t="s">
        <v>11991</v>
      </c>
      <c r="G508" s="2" t="s">
        <v>12526</v>
      </c>
      <c r="H508" s="2" t="s">
        <v>12527</v>
      </c>
      <c r="I508" s="2" t="s">
        <v>13583</v>
      </c>
      <c r="J508" s="2"/>
      <c r="K508" s="2" t="n">
        <v>2</v>
      </c>
      <c r="L508" s="2"/>
      <c r="M508" s="2" t="s">
        <v>13584</v>
      </c>
      <c r="N508" s="2" t="n">
        <f aca="false">COUNTA('Layout Mercado Libre'!AH508:AM508)</f>
        <v>4</v>
      </c>
      <c r="O508" s="2" t="s">
        <v>11996</v>
      </c>
      <c r="P508" s="2" t="n">
        <v>0</v>
      </c>
      <c r="Q508" s="2" t="s">
        <v>13585</v>
      </c>
    </row>
    <row r="509" customFormat="false" ht="15" hidden="false" customHeight="false" outlineLevel="0" collapsed="false">
      <c r="A509" s="8" t="s">
        <v>5476</v>
      </c>
      <c r="B509" s="10" t="str">
        <f aca="false">'Layout Mercado Libre'!C509</f>
        <v>Tinte Just For Men Barba y Bigote Negro B-55</v>
      </c>
      <c r="C509" s="2" t="s">
        <v>89</v>
      </c>
      <c r="D509" s="2" t="s">
        <v>11989</v>
      </c>
      <c r="E509" s="2" t="s">
        <v>11990</v>
      </c>
      <c r="F509" s="2" t="s">
        <v>11998</v>
      </c>
      <c r="G509" s="2"/>
      <c r="H509" s="2"/>
      <c r="I509" s="2" t="s">
        <v>13586</v>
      </c>
      <c r="J509" s="2"/>
      <c r="K509" s="2" t="n">
        <v>4</v>
      </c>
      <c r="L509" s="2"/>
      <c r="M509" s="2" t="s">
        <v>13587</v>
      </c>
      <c r="N509" s="2" t="n">
        <f aca="false">COUNTA('Layout Mercado Libre'!AH509:AM509)</f>
        <v>3</v>
      </c>
      <c r="O509" s="2" t="s">
        <v>11996</v>
      </c>
      <c r="P509" s="2" t="n">
        <v>0</v>
      </c>
      <c r="Q509" s="2" t="s">
        <v>13588</v>
      </c>
    </row>
    <row r="510" customFormat="false" ht="15" hidden="false" customHeight="false" outlineLevel="0" collapsed="false">
      <c r="A510" s="8" t="s">
        <v>5492</v>
      </c>
      <c r="B510" s="10" t="str">
        <f aca="false">'Layout Mercado Libre'!C510</f>
        <v>Hemosin-K Solución Inyectable 10 mg/10 mg 3 Aplicaciones</v>
      </c>
      <c r="C510" s="2" t="s">
        <v>89</v>
      </c>
      <c r="D510" s="2" t="s">
        <v>11989</v>
      </c>
      <c r="E510" s="2" t="s">
        <v>11990</v>
      </c>
      <c r="F510" s="2" t="s">
        <v>11991</v>
      </c>
      <c r="G510" s="2" t="s">
        <v>12008</v>
      </c>
      <c r="H510" s="2" t="s">
        <v>12009</v>
      </c>
      <c r="I510" s="2" t="s">
        <v>13589</v>
      </c>
      <c r="J510" s="2"/>
      <c r="K510" s="2" t="n">
        <v>3</v>
      </c>
      <c r="L510" s="2"/>
      <c r="M510" s="2" t="s">
        <v>13590</v>
      </c>
      <c r="N510" s="2" t="n">
        <f aca="false">COUNTA('Layout Mercado Libre'!AH510:AM510)</f>
        <v>3</v>
      </c>
      <c r="O510" s="2" t="s">
        <v>11996</v>
      </c>
      <c r="P510" s="2" t="n">
        <v>0</v>
      </c>
      <c r="Q510" s="2" t="s">
        <v>13591</v>
      </c>
    </row>
    <row r="511" customFormat="false" ht="15" hidden="false" customHeight="false" outlineLevel="0" collapsed="false">
      <c r="A511" s="8" t="s">
        <v>5505</v>
      </c>
      <c r="B511" s="10" t="str">
        <f aca="false">'Layout Mercado Libre'!C511</f>
        <v>Talco para Bebé Mennen Baby Magic Azul 100 g</v>
      </c>
      <c r="C511" s="2" t="s">
        <v>89</v>
      </c>
      <c r="D511" s="2" t="s">
        <v>11989</v>
      </c>
      <c r="E511" s="2" t="s">
        <v>11990</v>
      </c>
      <c r="F511" s="2" t="s">
        <v>11998</v>
      </c>
      <c r="G511" s="2"/>
      <c r="H511" s="2"/>
      <c r="I511" s="2" t="s">
        <v>13592</v>
      </c>
      <c r="J511" s="2"/>
      <c r="K511" s="2" t="n">
        <v>957</v>
      </c>
      <c r="L511" s="2"/>
      <c r="M511" s="2" t="s">
        <v>13593</v>
      </c>
      <c r="N511" s="2" t="n">
        <f aca="false">COUNTA('Layout Mercado Libre'!AH511:AM511)</f>
        <v>3</v>
      </c>
      <c r="O511" s="2" t="s">
        <v>11996</v>
      </c>
      <c r="P511" s="2" t="n">
        <v>0</v>
      </c>
      <c r="Q511" s="2" t="s">
        <v>13594</v>
      </c>
    </row>
    <row r="512" customFormat="false" ht="15" hidden="false" customHeight="false" outlineLevel="0" collapsed="false">
      <c r="A512" s="8" t="s">
        <v>5518</v>
      </c>
      <c r="B512" s="10" t="str">
        <f aca="false">'Layout Mercado Libre'!C512</f>
        <v>Dapagliflozina 10 mg 28 Tabletas Camber</v>
      </c>
      <c r="C512" s="2" t="s">
        <v>89</v>
      </c>
      <c r="D512" s="2" t="s">
        <v>11989</v>
      </c>
      <c r="E512" s="2" t="s">
        <v>11990</v>
      </c>
      <c r="F512" s="2" t="s">
        <v>11991</v>
      </c>
      <c r="G512" s="2" t="s">
        <v>12013</v>
      </c>
      <c r="H512" s="2" t="s">
        <v>12014</v>
      </c>
      <c r="I512" s="2" t="s">
        <v>13595</v>
      </c>
      <c r="J512" s="2"/>
      <c r="K512" s="2" t="n">
        <v>50</v>
      </c>
      <c r="L512" s="2"/>
      <c r="M512" s="2" t="s">
        <v>13596</v>
      </c>
      <c r="N512" s="2" t="n">
        <f aca="false">COUNTA('Layout Mercado Libre'!AH512:AM512)</f>
        <v>3</v>
      </c>
      <c r="O512" s="2" t="s">
        <v>11996</v>
      </c>
      <c r="P512" s="2" t="n">
        <v>0</v>
      </c>
      <c r="Q512" s="2" t="s">
        <v>13597</v>
      </c>
    </row>
    <row r="513" customFormat="false" ht="15" hidden="false" customHeight="false" outlineLevel="0" collapsed="false">
      <c r="A513" s="8" t="s">
        <v>5532</v>
      </c>
      <c r="B513" s="10" t="str">
        <f aca="false">'Layout Mercado Libre'!C513</f>
        <v>Crema Facial Pond's Clarant B3 FPS 30 200 g</v>
      </c>
      <c r="C513" s="2" t="s">
        <v>89</v>
      </c>
      <c r="D513" s="2" t="s">
        <v>11989</v>
      </c>
      <c r="E513" s="2" t="s">
        <v>11990</v>
      </c>
      <c r="F513" s="2" t="s">
        <v>11998</v>
      </c>
      <c r="G513" s="2"/>
      <c r="H513" s="2"/>
      <c r="I513" s="2" t="s">
        <v>13598</v>
      </c>
      <c r="J513" s="2"/>
      <c r="K513" s="2" t="n">
        <v>48</v>
      </c>
      <c r="L513" s="2" t="s">
        <v>13599</v>
      </c>
      <c r="M513" s="2" t="s">
        <v>13600</v>
      </c>
      <c r="N513" s="2" t="n">
        <f aca="false">COUNTA('Layout Mercado Libre'!AH513:AM513)</f>
        <v>1</v>
      </c>
      <c r="O513" s="2" t="s">
        <v>11996</v>
      </c>
      <c r="P513" s="2" t="n">
        <v>0</v>
      </c>
      <c r="Q513" s="2" t="s">
        <v>13601</v>
      </c>
    </row>
    <row r="514" customFormat="false" ht="15" hidden="false" customHeight="false" outlineLevel="0" collapsed="false">
      <c r="A514" s="8" t="s">
        <v>5545</v>
      </c>
      <c r="B514" s="10" t="str">
        <f aca="false">'Layout Mercado Libre'!C514</f>
        <v>Suero Rehidratante Electrolit Manzana 625 ml</v>
      </c>
      <c r="C514" s="2" t="s">
        <v>89</v>
      </c>
      <c r="D514" s="2" t="s">
        <v>11989</v>
      </c>
      <c r="E514" s="2" t="s">
        <v>11990</v>
      </c>
      <c r="F514" s="2" t="s">
        <v>12038</v>
      </c>
      <c r="G514" s="2"/>
      <c r="H514" s="2"/>
      <c r="I514" s="2" t="s">
        <v>13602</v>
      </c>
      <c r="J514" s="2"/>
      <c r="K514" s="2" t="n">
        <v>582</v>
      </c>
      <c r="L514" s="2" t="s">
        <v>13469</v>
      </c>
      <c r="M514" s="2" t="s">
        <v>13603</v>
      </c>
      <c r="N514" s="2" t="n">
        <f aca="false">COUNTA('Layout Mercado Libre'!AH514:AM514)</f>
        <v>1</v>
      </c>
      <c r="O514" s="2" t="s">
        <v>11996</v>
      </c>
      <c r="P514" s="2" t="n">
        <v>0</v>
      </c>
      <c r="Q514" s="2" t="s">
        <v>13604</v>
      </c>
    </row>
    <row r="515" customFormat="false" ht="15" hidden="false" customHeight="false" outlineLevel="0" collapsed="false">
      <c r="A515" s="8" t="s">
        <v>5554</v>
      </c>
      <c r="B515" s="10" t="str">
        <f aca="false">'Layout Mercado Libre'!C515</f>
        <v>Gasa Estéril Dibar Monarca 10 x 10 cm 8 Capas 100 Piezas</v>
      </c>
      <c r="C515" s="2" t="s">
        <v>89</v>
      </c>
      <c r="D515" s="2" t="s">
        <v>12068</v>
      </c>
      <c r="E515" s="2" t="s">
        <v>12069</v>
      </c>
      <c r="F515" s="2" t="s">
        <v>11998</v>
      </c>
      <c r="G515" s="2"/>
      <c r="H515" s="2"/>
      <c r="I515" s="2" t="s">
        <v>13605</v>
      </c>
      <c r="J515" s="2"/>
      <c r="K515" s="2" t="n">
        <v>147</v>
      </c>
      <c r="L515" s="2" t="s">
        <v>13606</v>
      </c>
      <c r="M515" s="2" t="s">
        <v>13607</v>
      </c>
      <c r="N515" s="2" t="n">
        <f aca="false">COUNTA('Layout Mercado Libre'!AH515:AM515)</f>
        <v>1</v>
      </c>
      <c r="O515" s="2" t="s">
        <v>12024</v>
      </c>
      <c r="P515" s="2" t="n">
        <v>0</v>
      </c>
      <c r="Q515" s="2" t="s">
        <v>13608</v>
      </c>
    </row>
    <row r="516" customFormat="false" ht="15" hidden="false" customHeight="false" outlineLevel="0" collapsed="false">
      <c r="A516" s="8" t="s">
        <v>5563</v>
      </c>
      <c r="B516" s="10" t="str">
        <f aca="false">'Layout Mercado Libre'!C516</f>
        <v>Condones Sico Sensitive Delgados de Látex 3 Piezas</v>
      </c>
      <c r="C516" s="2" t="s">
        <v>89</v>
      </c>
      <c r="D516" s="2" t="s">
        <v>11989</v>
      </c>
      <c r="E516" s="2" t="s">
        <v>11990</v>
      </c>
      <c r="F516" s="2" t="s">
        <v>11998</v>
      </c>
      <c r="G516" s="2"/>
      <c r="H516" s="2"/>
      <c r="I516" s="2" t="s">
        <v>13609</v>
      </c>
      <c r="J516" s="2"/>
      <c r="K516" s="2" t="n">
        <v>599</v>
      </c>
      <c r="L516" s="2" t="s">
        <v>13610</v>
      </c>
      <c r="M516" s="2" t="s">
        <v>13611</v>
      </c>
      <c r="N516" s="2" t="n">
        <f aca="false">COUNTA('Layout Mercado Libre'!AH516:AM516)</f>
        <v>2</v>
      </c>
      <c r="O516" s="2" t="s">
        <v>12029</v>
      </c>
      <c r="P516" s="2" t="n">
        <v>0</v>
      </c>
      <c r="Q516" s="2" t="s">
        <v>13612</v>
      </c>
    </row>
    <row r="517" customFormat="false" ht="15" hidden="false" customHeight="false" outlineLevel="0" collapsed="false">
      <c r="A517" s="8" t="s">
        <v>5577</v>
      </c>
      <c r="B517" s="10" t="str">
        <f aca="false">'Layout Mercado Libre'!C517</f>
        <v>Nexium Mups Esomeprazol 40 mg 14 Tabletas</v>
      </c>
      <c r="C517" s="2" t="s">
        <v>89</v>
      </c>
      <c r="D517" s="2" t="s">
        <v>11989</v>
      </c>
      <c r="E517" s="2" t="s">
        <v>11990</v>
      </c>
      <c r="F517" s="2" t="s">
        <v>11991</v>
      </c>
      <c r="G517" s="2" t="s">
        <v>12013</v>
      </c>
      <c r="H517" s="2" t="s">
        <v>12014</v>
      </c>
      <c r="I517" s="2" t="s">
        <v>13613</v>
      </c>
      <c r="J517" s="2"/>
      <c r="K517" s="2" t="n">
        <v>0</v>
      </c>
      <c r="L517" s="2"/>
      <c r="M517" s="2" t="s">
        <v>13614</v>
      </c>
      <c r="N517" s="2" t="n">
        <f aca="false">COUNTA('Layout Mercado Libre'!AH517:AM517)</f>
        <v>2</v>
      </c>
      <c r="O517" s="2" t="s">
        <v>11996</v>
      </c>
      <c r="P517" s="2" t="n">
        <v>0</v>
      </c>
      <c r="Q517" s="2" t="s">
        <v>13615</v>
      </c>
    </row>
    <row r="518" customFormat="false" ht="15" hidden="false" customHeight="false" outlineLevel="0" collapsed="false">
      <c r="A518" s="8" t="s">
        <v>5589</v>
      </c>
      <c r="B518" s="10" t="str">
        <f aca="false">'Layout Mercado Libre'!C518</f>
        <v>Enjuague Bucal Lacer Perioxidin Clorhexidina 0.12% 200 ml</v>
      </c>
      <c r="C518" s="2" t="s">
        <v>89</v>
      </c>
      <c r="D518" s="2" t="s">
        <v>11989</v>
      </c>
      <c r="E518" s="2" t="s">
        <v>11990</v>
      </c>
      <c r="F518" s="2" t="s">
        <v>11998</v>
      </c>
      <c r="G518" s="2"/>
      <c r="H518" s="2"/>
      <c r="I518" s="2" t="s">
        <v>13616</v>
      </c>
      <c r="J518" s="2"/>
      <c r="K518" s="2" t="n">
        <v>66</v>
      </c>
      <c r="L518" s="2"/>
      <c r="M518" s="2" t="s">
        <v>13617</v>
      </c>
      <c r="N518" s="2" t="n">
        <f aca="false">COUNTA('Layout Mercado Libre'!AH518:AM518)</f>
        <v>2</v>
      </c>
      <c r="O518" s="2" t="s">
        <v>11996</v>
      </c>
      <c r="P518" s="2" t="n">
        <v>0</v>
      </c>
      <c r="Q518" s="2" t="s">
        <v>13618</v>
      </c>
    </row>
    <row r="519" customFormat="false" ht="15" hidden="false" customHeight="false" outlineLevel="0" collapsed="false">
      <c r="A519" s="8" t="s">
        <v>5602</v>
      </c>
      <c r="B519" s="10" t="str">
        <f aca="false">'Layout Mercado Libre'!C519</f>
        <v>Redoxon AOX Vitamina C, D y Zinc 10 Tabletas Efervescentes</v>
      </c>
      <c r="C519" s="2" t="s">
        <v>89</v>
      </c>
      <c r="D519" s="2" t="s">
        <v>11989</v>
      </c>
      <c r="E519" s="2" t="s">
        <v>11990</v>
      </c>
      <c r="F519" s="2" t="s">
        <v>12038</v>
      </c>
      <c r="G519" s="2"/>
      <c r="H519" s="2"/>
      <c r="I519" s="2" t="s">
        <v>13619</v>
      </c>
      <c r="J519" s="2"/>
      <c r="K519" s="2" t="n">
        <v>600</v>
      </c>
      <c r="L519" s="2"/>
      <c r="M519" s="2" t="s">
        <v>13620</v>
      </c>
      <c r="N519" s="2" t="n">
        <f aca="false">COUNTA('Layout Mercado Libre'!AH519:AM519)</f>
        <v>2</v>
      </c>
      <c r="O519" s="2" t="s">
        <v>11996</v>
      </c>
      <c r="P519" s="2" t="n">
        <v>0</v>
      </c>
      <c r="Q519" s="2" t="s">
        <v>13621</v>
      </c>
    </row>
    <row r="520" customFormat="false" ht="15" hidden="false" customHeight="false" outlineLevel="0" collapsed="false">
      <c r="A520" s="8" t="s">
        <v>5614</v>
      </c>
      <c r="B520" s="10" t="str">
        <f aca="false">'Layout Mercado Libre'!C520</f>
        <v>Toallitas Desmaquillantes Claris Aloe Vera 40 Piezas</v>
      </c>
      <c r="C520" s="2" t="s">
        <v>89</v>
      </c>
      <c r="D520" s="2" t="s">
        <v>11989</v>
      </c>
      <c r="E520" s="2" t="s">
        <v>11990</v>
      </c>
      <c r="F520" s="2" t="s">
        <v>11998</v>
      </c>
      <c r="G520" s="2"/>
      <c r="H520" s="2"/>
      <c r="I520" s="2" t="s">
        <v>13622</v>
      </c>
      <c r="J520" s="2"/>
      <c r="K520" s="2" t="n">
        <v>2321</v>
      </c>
      <c r="L520" s="2"/>
      <c r="M520" s="2" t="s">
        <v>13623</v>
      </c>
      <c r="N520" s="2" t="n">
        <f aca="false">COUNTA('Layout Mercado Libre'!AH520:AM520)</f>
        <v>3</v>
      </c>
      <c r="O520" s="2" t="s">
        <v>11996</v>
      </c>
      <c r="P520" s="2" t="n">
        <v>0</v>
      </c>
      <c r="Q520" s="2" t="s">
        <v>13624</v>
      </c>
    </row>
    <row r="521" customFormat="false" ht="15" hidden="false" customHeight="false" outlineLevel="0" collapsed="false">
      <c r="A521" s="8" t="s">
        <v>5629</v>
      </c>
      <c r="B521" s="10" t="str">
        <f aca="false">'Layout Mercado Libre'!C521</f>
        <v>Suero Rehidratante Electrolit Mora Azul 625 ml</v>
      </c>
      <c r="C521" s="2" t="s">
        <v>89</v>
      </c>
      <c r="D521" s="2" t="s">
        <v>11989</v>
      </c>
      <c r="E521" s="2" t="s">
        <v>11990</v>
      </c>
      <c r="F521" s="2" t="s">
        <v>12038</v>
      </c>
      <c r="G521" s="2"/>
      <c r="H521" s="2"/>
      <c r="I521" s="2" t="s">
        <v>13625</v>
      </c>
      <c r="J521" s="2"/>
      <c r="K521" s="2" t="n">
        <v>776</v>
      </c>
      <c r="L521" s="2" t="s">
        <v>13469</v>
      </c>
      <c r="M521" s="2" t="s">
        <v>13626</v>
      </c>
      <c r="N521" s="2" t="n">
        <f aca="false">COUNTA('Layout Mercado Libre'!AH521:AM521)</f>
        <v>2</v>
      </c>
      <c r="O521" s="2" t="s">
        <v>12029</v>
      </c>
      <c r="P521" s="2" t="n">
        <v>1</v>
      </c>
      <c r="Q521" s="2" t="s">
        <v>13627</v>
      </c>
    </row>
    <row r="522" customFormat="false" ht="15" hidden="false" customHeight="false" outlineLevel="0" collapsed="false">
      <c r="A522" s="8" t="s">
        <v>5637</v>
      </c>
      <c r="B522" s="10" t="str">
        <f aca="false">'Layout Mercado Libre'!C522</f>
        <v>Pañales Bbtips Sensitive Etapa 6 Unisex 40 Piezas</v>
      </c>
      <c r="C522" s="2" t="s">
        <v>89</v>
      </c>
      <c r="D522" s="2" t="s">
        <v>11989</v>
      </c>
      <c r="E522" s="2" t="s">
        <v>11990</v>
      </c>
      <c r="F522" s="2" t="s">
        <v>11998</v>
      </c>
      <c r="G522" s="2"/>
      <c r="H522" s="2"/>
      <c r="I522" s="2" t="s">
        <v>13628</v>
      </c>
      <c r="J522" s="2"/>
      <c r="K522" s="2" t="n">
        <v>96</v>
      </c>
      <c r="L522" s="2"/>
      <c r="M522" s="2" t="s">
        <v>13629</v>
      </c>
      <c r="N522" s="2" t="n">
        <f aca="false">COUNTA('Layout Mercado Libre'!AH522:AM522)</f>
        <v>3</v>
      </c>
      <c r="O522" s="2" t="s">
        <v>11996</v>
      </c>
      <c r="P522" s="2" t="n">
        <v>0</v>
      </c>
      <c r="Q522" s="2" t="s">
        <v>13630</v>
      </c>
    </row>
    <row r="523" customFormat="false" ht="15" hidden="false" customHeight="false" outlineLevel="0" collapsed="false">
      <c r="A523" s="8" t="s">
        <v>5652</v>
      </c>
      <c r="B523" s="10" t="str">
        <f aca="false">'Layout Mercado Libre'!C523</f>
        <v>Avamys 2A Furoato de Fluticasona 27.5 mcg 120 Dosis</v>
      </c>
      <c r="C523" s="2" t="s">
        <v>89</v>
      </c>
      <c r="D523" s="2" t="s">
        <v>11989</v>
      </c>
      <c r="E523" s="2" t="s">
        <v>11990</v>
      </c>
      <c r="F523" s="2" t="s">
        <v>11991</v>
      </c>
      <c r="G523" s="2" t="s">
        <v>12526</v>
      </c>
      <c r="H523" s="2" t="s">
        <v>12527</v>
      </c>
      <c r="I523" s="2" t="s">
        <v>13631</v>
      </c>
      <c r="J523" s="2"/>
      <c r="K523" s="2" t="n">
        <v>96</v>
      </c>
      <c r="L523" s="2"/>
      <c r="M523" s="2" t="s">
        <v>13632</v>
      </c>
      <c r="N523" s="2" t="n">
        <f aca="false">COUNTA('Layout Mercado Libre'!AH523:AM523)</f>
        <v>3</v>
      </c>
      <c r="O523" s="2" t="s">
        <v>11996</v>
      </c>
      <c r="P523" s="2" t="n">
        <v>1</v>
      </c>
      <c r="Q523" s="2" t="s">
        <v>13633</v>
      </c>
    </row>
    <row r="524" customFormat="false" ht="15" hidden="false" customHeight="false" outlineLevel="0" collapsed="false">
      <c r="A524" s="8" t="s">
        <v>5667</v>
      </c>
      <c r="B524" s="10" t="str">
        <f aca="false">'Layout Mercado Libre'!C524</f>
        <v>Buscapina Butilhioscina 10 mg 24 Tabletas</v>
      </c>
      <c r="C524" s="2" t="s">
        <v>89</v>
      </c>
      <c r="D524" s="2" t="s">
        <v>11989</v>
      </c>
      <c r="E524" s="2" t="s">
        <v>11990</v>
      </c>
      <c r="F524" s="2" t="s">
        <v>12038</v>
      </c>
      <c r="G524" s="2"/>
      <c r="H524" s="2"/>
      <c r="I524" s="2" t="s">
        <v>13634</v>
      </c>
      <c r="J524" s="2"/>
      <c r="K524" s="2" t="n">
        <v>767</v>
      </c>
      <c r="L524" s="2" t="s">
        <v>13635</v>
      </c>
      <c r="M524" s="2" t="s">
        <v>13636</v>
      </c>
      <c r="N524" s="2" t="n">
        <f aca="false">COUNTA('Layout Mercado Libre'!AH524:AM524)</f>
        <v>2</v>
      </c>
      <c r="O524" s="2" t="s">
        <v>11996</v>
      </c>
      <c r="P524" s="2" t="n">
        <v>0</v>
      </c>
      <c r="Q524" s="2" t="s">
        <v>13637</v>
      </c>
    </row>
    <row r="525" customFormat="false" ht="15" hidden="false" customHeight="false" outlineLevel="0" collapsed="false">
      <c r="A525" s="8" t="s">
        <v>5678</v>
      </c>
      <c r="B525" s="10" t="str">
        <f aca="false">'Layout Mercado Libre'!C525</f>
        <v>Xarelto Rivaroxabán 20 mg 28 Comprimidos</v>
      </c>
      <c r="C525" s="2" t="s">
        <v>89</v>
      </c>
      <c r="D525" s="2" t="s">
        <v>11989</v>
      </c>
      <c r="E525" s="2" t="s">
        <v>11990</v>
      </c>
      <c r="F525" s="2" t="s">
        <v>11991</v>
      </c>
      <c r="G525" s="2" t="s">
        <v>12008</v>
      </c>
      <c r="H525" s="2" t="s">
        <v>12009</v>
      </c>
      <c r="I525" s="2" t="s">
        <v>13638</v>
      </c>
      <c r="J525" s="2"/>
      <c r="K525" s="2" t="n">
        <v>60</v>
      </c>
      <c r="L525" s="2"/>
      <c r="M525" s="2" t="s">
        <v>13639</v>
      </c>
      <c r="N525" s="2" t="n">
        <f aca="false">COUNTA('Layout Mercado Libre'!AH525:AM525)</f>
        <v>2</v>
      </c>
      <c r="O525" s="2" t="s">
        <v>11996</v>
      </c>
      <c r="P525" s="2" t="n">
        <v>0</v>
      </c>
      <c r="Q525" s="2" t="s">
        <v>13640</v>
      </c>
    </row>
    <row r="526" customFormat="false" ht="15" hidden="false" customHeight="false" outlineLevel="0" collapsed="false">
      <c r="A526" s="8" t="s">
        <v>5690</v>
      </c>
      <c r="B526" s="10" t="str">
        <f aca="false">'Layout Mercado Libre'!C526</f>
        <v>Jeringa Insulina BD Ultra-Fine 0.3 ml 31G 6 mm 30 Piezas</v>
      </c>
      <c r="C526" s="2" t="s">
        <v>89</v>
      </c>
      <c r="D526" s="2" t="s">
        <v>11989</v>
      </c>
      <c r="E526" s="2" t="s">
        <v>11990</v>
      </c>
      <c r="F526" s="2" t="s">
        <v>11998</v>
      </c>
      <c r="G526" s="2"/>
      <c r="H526" s="2"/>
      <c r="I526" s="2" t="s">
        <v>13641</v>
      </c>
      <c r="J526" s="2"/>
      <c r="K526" s="2" t="n">
        <v>192</v>
      </c>
      <c r="L526" s="2"/>
      <c r="M526" s="2" t="s">
        <v>13642</v>
      </c>
      <c r="N526" s="2" t="n">
        <f aca="false">COUNTA('Layout Mercado Libre'!AH526:AM526)</f>
        <v>1</v>
      </c>
      <c r="O526" s="2" t="s">
        <v>11996</v>
      </c>
      <c r="P526" s="2" t="n">
        <v>0</v>
      </c>
      <c r="Q526" s="2" t="s">
        <v>13643</v>
      </c>
    </row>
    <row r="527" customFormat="false" ht="15" hidden="false" customHeight="false" outlineLevel="0" collapsed="false">
      <c r="A527" s="8" t="s">
        <v>5699</v>
      </c>
      <c r="B527" s="10" t="str">
        <f aca="false">'Layout Mercado Libre'!C527</f>
        <v>Centrum Gender Adulto Mujer +50 Multivitamínico 60 Tabletas</v>
      </c>
      <c r="C527" s="2" t="s">
        <v>89</v>
      </c>
      <c r="D527" s="2" t="s">
        <v>11989</v>
      </c>
      <c r="E527" s="2" t="s">
        <v>11990</v>
      </c>
      <c r="F527" s="2" t="s">
        <v>12038</v>
      </c>
      <c r="G527" s="2"/>
      <c r="H527" s="2"/>
      <c r="I527" s="2" t="s">
        <v>13644</v>
      </c>
      <c r="J527" s="2"/>
      <c r="K527" s="2" t="n">
        <v>0</v>
      </c>
      <c r="L527" s="2" t="s">
        <v>13645</v>
      </c>
      <c r="M527" s="2" t="s">
        <v>13646</v>
      </c>
      <c r="N527" s="2" t="n">
        <f aca="false">COUNTA('Layout Mercado Libre'!AH527:AM527)</f>
        <v>2</v>
      </c>
      <c r="O527" s="2" t="s">
        <v>12024</v>
      </c>
      <c r="P527" s="2" t="n">
        <v>0</v>
      </c>
      <c r="Q527" s="2" t="s">
        <v>13647</v>
      </c>
    </row>
    <row r="528" customFormat="false" ht="15" hidden="false" customHeight="false" outlineLevel="0" collapsed="false">
      <c r="A528" s="8" t="s">
        <v>5713</v>
      </c>
      <c r="B528" s="10" t="str">
        <f aca="false">'Layout Mercado Libre'!C528</f>
        <v>Crema Dental Colgate Total 12 Clean Mint 50 ml</v>
      </c>
      <c r="C528" s="2" t="s">
        <v>89</v>
      </c>
      <c r="D528" s="2" t="s">
        <v>11989</v>
      </c>
      <c r="E528" s="2" t="s">
        <v>11990</v>
      </c>
      <c r="F528" s="2" t="s">
        <v>11998</v>
      </c>
      <c r="G528" s="2"/>
      <c r="H528" s="2"/>
      <c r="I528" s="2" t="s">
        <v>13648</v>
      </c>
      <c r="J528" s="2"/>
      <c r="K528" s="2" t="n">
        <v>514</v>
      </c>
      <c r="L528" s="2"/>
      <c r="M528" s="2" t="s">
        <v>13649</v>
      </c>
      <c r="N528" s="2" t="n">
        <f aca="false">COUNTA('Layout Mercado Libre'!AH528:AM528)</f>
        <v>1</v>
      </c>
      <c r="O528" s="2" t="s">
        <v>11996</v>
      </c>
      <c r="P528" s="2" t="n">
        <v>1</v>
      </c>
      <c r="Q528" s="2" t="s">
        <v>13650</v>
      </c>
    </row>
    <row r="529" customFormat="false" ht="15" hidden="false" customHeight="false" outlineLevel="0" collapsed="false">
      <c r="A529" s="8" t="s">
        <v>5723</v>
      </c>
      <c r="B529" s="10" t="str">
        <f aca="false">'Layout Mercado Libre'!C529</f>
        <v>Microdacyn 60 Solución Antiséptica 120 ml</v>
      </c>
      <c r="C529" s="2" t="s">
        <v>89</v>
      </c>
      <c r="D529" s="2" t="s">
        <v>11989</v>
      </c>
      <c r="E529" s="2" t="s">
        <v>11990</v>
      </c>
      <c r="F529" s="2" t="s">
        <v>12038</v>
      </c>
      <c r="G529" s="2"/>
      <c r="H529" s="2"/>
      <c r="I529" s="2" t="s">
        <v>13651</v>
      </c>
      <c r="J529" s="2"/>
      <c r="K529" s="2" t="n">
        <v>0</v>
      </c>
      <c r="L529" s="2"/>
      <c r="M529" s="2" t="s">
        <v>13652</v>
      </c>
      <c r="N529" s="2" t="n">
        <f aca="false">COUNTA('Layout Mercado Libre'!AH529:AM529)</f>
        <v>2</v>
      </c>
      <c r="O529" s="2" t="s">
        <v>11996</v>
      </c>
      <c r="P529" s="2" t="n">
        <v>0</v>
      </c>
      <c r="Q529" s="2" t="s">
        <v>13653</v>
      </c>
    </row>
    <row r="530" customFormat="false" ht="15" hidden="false" customHeight="false" outlineLevel="0" collapsed="false">
      <c r="A530" s="8" t="s">
        <v>5731</v>
      </c>
      <c r="B530" s="10" t="str">
        <f aca="false">'Layout Mercado Libre'!C530</f>
        <v>Ki-Cab Tegoprazán 50 mg 30 Tabletas</v>
      </c>
      <c r="C530" s="2" t="s">
        <v>89</v>
      </c>
      <c r="D530" s="2" t="s">
        <v>11989</v>
      </c>
      <c r="E530" s="2" t="s">
        <v>11990</v>
      </c>
      <c r="F530" s="2" t="s">
        <v>11991</v>
      </c>
      <c r="G530" s="2" t="s">
        <v>12013</v>
      </c>
      <c r="H530" s="2" t="s">
        <v>12014</v>
      </c>
      <c r="I530" s="2" t="s">
        <v>13654</v>
      </c>
      <c r="J530" s="2"/>
      <c r="K530" s="2" t="n">
        <v>11</v>
      </c>
      <c r="L530" s="2"/>
      <c r="M530" s="2" t="s">
        <v>13655</v>
      </c>
      <c r="N530" s="2" t="n">
        <f aca="false">COUNTA('Layout Mercado Libre'!AH530:AM530)</f>
        <v>1</v>
      </c>
      <c r="O530" s="2" t="s">
        <v>11996</v>
      </c>
      <c r="P530" s="2" t="n">
        <v>0</v>
      </c>
      <c r="Q530" s="2" t="s">
        <v>13656</v>
      </c>
    </row>
    <row r="531" customFormat="false" ht="15" hidden="false" customHeight="false" outlineLevel="0" collapsed="false">
      <c r="A531" s="8" t="s">
        <v>5739</v>
      </c>
      <c r="B531" s="10" t="str">
        <f aca="false">'Layout Mercado Libre'!C531</f>
        <v>Diane 2 mg/0.035 mg Ciproterona Etinilestradiol 21 Tabletas</v>
      </c>
      <c r="C531" s="2" t="s">
        <v>89</v>
      </c>
      <c r="D531" s="2" t="s">
        <v>11989</v>
      </c>
      <c r="E531" s="2" t="s">
        <v>11990</v>
      </c>
      <c r="F531" s="2" t="s">
        <v>11991</v>
      </c>
      <c r="G531" s="2" t="s">
        <v>12349</v>
      </c>
      <c r="H531" s="2" t="s">
        <v>12350</v>
      </c>
      <c r="I531" s="2" t="s">
        <v>13657</v>
      </c>
      <c r="J531" s="2"/>
      <c r="K531" s="2" t="n">
        <v>0</v>
      </c>
      <c r="L531" s="2"/>
      <c r="M531" s="2" t="s">
        <v>13658</v>
      </c>
      <c r="N531" s="2" t="n">
        <f aca="false">COUNTA('Layout Mercado Libre'!AH531:AM531)</f>
        <v>1</v>
      </c>
      <c r="O531" s="2" t="s">
        <v>11996</v>
      </c>
      <c r="P531" s="2" t="n">
        <v>0</v>
      </c>
      <c r="Q531" s="2" t="s">
        <v>13659</v>
      </c>
    </row>
    <row r="532" customFormat="false" ht="15" hidden="false" customHeight="false" outlineLevel="0" collapsed="false">
      <c r="A532" s="8" t="s">
        <v>5749</v>
      </c>
      <c r="B532" s="10" t="str">
        <f aca="false">'Layout Mercado Libre'!C532</f>
        <v>Contac Ultra Antigripal 12 Tabletas 500 mg/5 mg/2 mg</v>
      </c>
      <c r="C532" s="2" t="s">
        <v>89</v>
      </c>
      <c r="D532" s="2" t="s">
        <v>11989</v>
      </c>
      <c r="E532" s="2" t="s">
        <v>11990</v>
      </c>
      <c r="F532" s="2" t="s">
        <v>12038</v>
      </c>
      <c r="G532" s="2"/>
      <c r="H532" s="2"/>
      <c r="I532" s="2" t="s">
        <v>13660</v>
      </c>
      <c r="J532" s="2"/>
      <c r="K532" s="2" t="n">
        <v>809</v>
      </c>
      <c r="L532" s="2"/>
      <c r="M532" s="2" t="s">
        <v>13661</v>
      </c>
      <c r="N532" s="2" t="n">
        <f aca="false">COUNTA('Layout Mercado Libre'!AH532:AM532)</f>
        <v>2</v>
      </c>
      <c r="O532" s="2" t="s">
        <v>11996</v>
      </c>
      <c r="P532" s="2" t="n">
        <v>0</v>
      </c>
      <c r="Q532" s="2" t="s">
        <v>13662</v>
      </c>
    </row>
    <row r="533" customFormat="false" ht="15" hidden="false" customHeight="false" outlineLevel="0" collapsed="false">
      <c r="A533" s="8" t="s">
        <v>5760</v>
      </c>
      <c r="B533" s="10" t="str">
        <f aca="false">'Layout Mercado Libre'!C533</f>
        <v>Tela Adhesiva Dibar 2.5 cm x 5 m 9 Carretes</v>
      </c>
      <c r="C533" s="2" t="s">
        <v>89</v>
      </c>
      <c r="D533" s="2" t="s">
        <v>12068</v>
      </c>
      <c r="E533" s="2" t="s">
        <v>12069</v>
      </c>
      <c r="F533" s="2" t="s">
        <v>11998</v>
      </c>
      <c r="G533" s="2"/>
      <c r="H533" s="2"/>
      <c r="I533" s="2" t="s">
        <v>13663</v>
      </c>
      <c r="J533" s="2"/>
      <c r="K533" s="2" t="n">
        <v>75</v>
      </c>
      <c r="L533" s="2" t="s">
        <v>13664</v>
      </c>
      <c r="M533" s="2" t="s">
        <v>13664</v>
      </c>
      <c r="N533" s="2" t="n">
        <f aca="false">COUNTA('Layout Mercado Libre'!AH533:AM533)</f>
        <v>1</v>
      </c>
      <c r="O533" s="2" t="s">
        <v>12024</v>
      </c>
      <c r="P533" s="2" t="n">
        <v>0</v>
      </c>
      <c r="Q533" s="2" t="s">
        <v>13665</v>
      </c>
    </row>
    <row r="534" customFormat="false" ht="15" hidden="false" customHeight="false" outlineLevel="0" collapsed="false">
      <c r="A534" s="8" t="s">
        <v>5770</v>
      </c>
      <c r="B534" s="10" t="str">
        <f aca="false">'Layout Mercado Libre'!C534</f>
        <v>Andantol Jalea Isotipendilo 0.75 g/100 g 25 g</v>
      </c>
      <c r="C534" s="2" t="s">
        <v>89</v>
      </c>
      <c r="D534" s="2" t="s">
        <v>11989</v>
      </c>
      <c r="E534" s="2" t="s">
        <v>11990</v>
      </c>
      <c r="F534" s="2" t="s">
        <v>12038</v>
      </c>
      <c r="G534" s="2"/>
      <c r="H534" s="2"/>
      <c r="I534" s="2" t="s">
        <v>13666</v>
      </c>
      <c r="J534" s="2"/>
      <c r="K534" s="2" t="n">
        <v>107</v>
      </c>
      <c r="L534" s="2"/>
      <c r="M534" s="2" t="s">
        <v>13667</v>
      </c>
      <c r="N534" s="2" t="n">
        <f aca="false">COUNTA('Layout Mercado Libre'!AH534:AM534)</f>
        <v>2</v>
      </c>
      <c r="O534" s="2" t="s">
        <v>11996</v>
      </c>
      <c r="P534" s="2" t="n">
        <v>0</v>
      </c>
      <c r="Q534" s="2" t="s">
        <v>13668</v>
      </c>
    </row>
    <row r="535" customFormat="false" ht="15" hidden="false" customHeight="false" outlineLevel="0" collapsed="false">
      <c r="A535" s="8" t="s">
        <v>5782</v>
      </c>
      <c r="B535" s="10" t="str">
        <f aca="false">'Layout Mercado Libre'!C535</f>
        <v>Pañales KleenBebé Suavelastic Etapa 3 Mediano 14 Piezas</v>
      </c>
      <c r="C535" s="2" t="s">
        <v>89</v>
      </c>
      <c r="D535" s="2" t="s">
        <v>11989</v>
      </c>
      <c r="E535" s="2" t="s">
        <v>11990</v>
      </c>
      <c r="F535" s="2" t="s">
        <v>11998</v>
      </c>
      <c r="G535" s="2"/>
      <c r="H535" s="2"/>
      <c r="I535" s="2" t="s">
        <v>13669</v>
      </c>
      <c r="J535" s="2"/>
      <c r="K535" s="2" t="n">
        <v>106</v>
      </c>
      <c r="L535" s="2"/>
      <c r="M535" s="2" t="s">
        <v>13670</v>
      </c>
      <c r="N535" s="2" t="n">
        <f aca="false">COUNTA('Layout Mercado Libre'!AH535:AM535)</f>
        <v>1</v>
      </c>
      <c r="O535" s="2" t="s">
        <v>11996</v>
      </c>
      <c r="P535" s="2" t="n">
        <v>0</v>
      </c>
      <c r="Q535" s="2" t="s">
        <v>13671</v>
      </c>
    </row>
    <row r="536" customFormat="false" ht="15" hidden="false" customHeight="false" outlineLevel="0" collapsed="false">
      <c r="A536" s="8" t="s">
        <v>5790</v>
      </c>
      <c r="B536" s="10" t="str">
        <f aca="false">'Layout Mercado Libre'!C536</f>
        <v>Ultra Corega Crema Adhesiva Sabor Menta 40 g</v>
      </c>
      <c r="C536" s="2" t="s">
        <v>89</v>
      </c>
      <c r="D536" s="2" t="s">
        <v>11989</v>
      </c>
      <c r="E536" s="2" t="s">
        <v>11990</v>
      </c>
      <c r="F536" s="2" t="s">
        <v>11998</v>
      </c>
      <c r="G536" s="2"/>
      <c r="H536" s="2"/>
      <c r="I536" s="2" t="s">
        <v>13672</v>
      </c>
      <c r="J536" s="2"/>
      <c r="K536" s="2" t="n">
        <v>345</v>
      </c>
      <c r="L536" s="2" t="s">
        <v>13673</v>
      </c>
      <c r="M536" s="2" t="s">
        <v>13674</v>
      </c>
      <c r="N536" s="2" t="n">
        <f aca="false">COUNTA('Layout Mercado Libre'!AH536:AM536)</f>
        <v>3</v>
      </c>
      <c r="O536" s="2" t="s">
        <v>11996</v>
      </c>
      <c r="P536" s="2" t="n">
        <v>0</v>
      </c>
      <c r="Q536" s="2" t="s">
        <v>13675</v>
      </c>
    </row>
    <row r="537" customFormat="false" ht="15" hidden="false" customHeight="false" outlineLevel="0" collapsed="false">
      <c r="A537" s="8" t="s">
        <v>5802</v>
      </c>
      <c r="B537" s="10" t="str">
        <f aca="false">'Layout Mercado Libre'!C537</f>
        <v>Crema Corporal Lubriderm Reparación Intensiva 400 ml</v>
      </c>
      <c r="C537" s="2" t="s">
        <v>89</v>
      </c>
      <c r="D537" s="2" t="s">
        <v>11989</v>
      </c>
      <c r="E537" s="2" t="s">
        <v>11990</v>
      </c>
      <c r="F537" s="2" t="s">
        <v>11998</v>
      </c>
      <c r="G537" s="2"/>
      <c r="H537" s="2"/>
      <c r="I537" s="2" t="s">
        <v>13676</v>
      </c>
      <c r="J537" s="2"/>
      <c r="K537" s="2" t="n">
        <v>75</v>
      </c>
      <c r="L537" s="2" t="s">
        <v>13677</v>
      </c>
      <c r="M537" s="2" t="s">
        <v>13678</v>
      </c>
      <c r="N537" s="2" t="n">
        <f aca="false">COUNTA('Layout Mercado Libre'!AH537:AM537)</f>
        <v>1</v>
      </c>
      <c r="O537" s="2" t="s">
        <v>12024</v>
      </c>
      <c r="P537" s="2" t="n">
        <v>0</v>
      </c>
      <c r="Q537" s="2" t="s">
        <v>13679</v>
      </c>
    </row>
    <row r="538" customFormat="false" ht="15" hidden="false" customHeight="false" outlineLevel="0" collapsed="false">
      <c r="A538" s="8" t="s">
        <v>5813</v>
      </c>
      <c r="B538" s="10" t="str">
        <f aca="false">'Layout Mercado Libre'!C538</f>
        <v>Algidol Ibuprofeno 600 mg 10 Cápsulas</v>
      </c>
      <c r="C538" s="2" t="s">
        <v>89</v>
      </c>
      <c r="D538" s="2" t="s">
        <v>11989</v>
      </c>
      <c r="E538" s="2" t="s">
        <v>11990</v>
      </c>
      <c r="F538" s="2" t="s">
        <v>11991</v>
      </c>
      <c r="G538" s="2" t="s">
        <v>12063</v>
      </c>
      <c r="H538" s="2" t="s">
        <v>12064</v>
      </c>
      <c r="I538" s="2" t="s">
        <v>13680</v>
      </c>
      <c r="J538" s="2"/>
      <c r="K538" s="2" t="n">
        <v>1532</v>
      </c>
      <c r="L538" s="2"/>
      <c r="M538" s="2" t="s">
        <v>13681</v>
      </c>
      <c r="N538" s="2" t="n">
        <f aca="false">COUNTA('Layout Mercado Libre'!AH538:AM538)</f>
        <v>2</v>
      </c>
      <c r="O538" s="2" t="s">
        <v>11996</v>
      </c>
      <c r="P538" s="2" t="n">
        <v>0</v>
      </c>
      <c r="Q538" s="2" t="s">
        <v>13682</v>
      </c>
    </row>
    <row r="539" customFormat="false" ht="15" hidden="false" customHeight="false" outlineLevel="0" collapsed="false">
      <c r="A539" s="8" t="s">
        <v>5824</v>
      </c>
      <c r="B539" s="10" t="str">
        <f aca="false">'Layout Mercado Libre'!C539</f>
        <v>Shampoo Mennen 2 en 1 Enriquecido con Proteína 700 ml</v>
      </c>
      <c r="C539" s="2" t="s">
        <v>89</v>
      </c>
      <c r="D539" s="2" t="s">
        <v>11989</v>
      </c>
      <c r="E539" s="2" t="s">
        <v>11990</v>
      </c>
      <c r="F539" s="2" t="s">
        <v>11998</v>
      </c>
      <c r="G539" s="2"/>
      <c r="H539" s="2"/>
      <c r="I539" s="2" t="s">
        <v>13683</v>
      </c>
      <c r="J539" s="2"/>
      <c r="K539" s="2" t="n">
        <v>62</v>
      </c>
      <c r="L539" s="2"/>
      <c r="M539" s="2" t="s">
        <v>13684</v>
      </c>
      <c r="N539" s="2" t="n">
        <f aca="false">COUNTA('Layout Mercado Libre'!AH539:AM539)</f>
        <v>2</v>
      </c>
      <c r="O539" s="2" t="s">
        <v>11996</v>
      </c>
      <c r="P539" s="2" t="n">
        <v>0</v>
      </c>
      <c r="Q539" s="2" t="s">
        <v>13685</v>
      </c>
    </row>
    <row r="540" customFormat="false" ht="15" hidden="false" customHeight="false" outlineLevel="0" collapsed="false">
      <c r="A540" s="8" t="s">
        <v>5833</v>
      </c>
      <c r="B540" s="10" t="str">
        <f aca="false">'Layout Mercado Libre'!C540</f>
        <v>Crema Nivea Creme Lata 20 ml Exhibidor 12 Piezas</v>
      </c>
      <c r="C540" s="2" t="s">
        <v>89</v>
      </c>
      <c r="D540" s="2" t="s">
        <v>12068</v>
      </c>
      <c r="E540" s="2" t="s">
        <v>12069</v>
      </c>
      <c r="F540" s="2" t="s">
        <v>11998</v>
      </c>
      <c r="G540" s="2"/>
      <c r="H540" s="2"/>
      <c r="I540" s="2" t="s">
        <v>13686</v>
      </c>
      <c r="J540" s="2" t="s">
        <v>13687</v>
      </c>
      <c r="K540" s="2" t="n">
        <v>180</v>
      </c>
      <c r="L540" s="2"/>
      <c r="M540" s="2" t="s">
        <v>13688</v>
      </c>
      <c r="N540" s="2" t="n">
        <f aca="false">COUNTA('Layout Mercado Libre'!AH540:AM540)</f>
        <v>1</v>
      </c>
      <c r="O540" s="2" t="s">
        <v>11996</v>
      </c>
      <c r="P540" s="2" t="n">
        <v>0</v>
      </c>
      <c r="Q540" s="2" t="s">
        <v>13689</v>
      </c>
    </row>
    <row r="541" customFormat="false" ht="15" hidden="false" customHeight="false" outlineLevel="0" collapsed="false">
      <c r="A541" s="8" t="s">
        <v>5844</v>
      </c>
      <c r="B541" s="10" t="str">
        <f aca="false">'Layout Mercado Libre'!C541</f>
        <v>Talco para Bebé Mennen Baby Magic Hipoalergénico 200 g</v>
      </c>
      <c r="C541" s="2" t="s">
        <v>89</v>
      </c>
      <c r="D541" s="2" t="s">
        <v>11989</v>
      </c>
      <c r="E541" s="2" t="s">
        <v>11990</v>
      </c>
      <c r="F541" s="2" t="s">
        <v>11998</v>
      </c>
      <c r="G541" s="2"/>
      <c r="H541" s="2"/>
      <c r="I541" s="2" t="s">
        <v>13690</v>
      </c>
      <c r="J541" s="2"/>
      <c r="K541" s="2" t="n">
        <v>499</v>
      </c>
      <c r="L541" s="2"/>
      <c r="M541" s="2" t="s">
        <v>13691</v>
      </c>
      <c r="N541" s="2" t="n">
        <f aca="false">COUNTA('Layout Mercado Libre'!AH541:AM541)</f>
        <v>1</v>
      </c>
      <c r="O541" s="2" t="s">
        <v>11996</v>
      </c>
      <c r="P541" s="2" t="n">
        <v>0</v>
      </c>
      <c r="Q541" s="2" t="s">
        <v>13692</v>
      </c>
    </row>
    <row r="542" customFormat="false" ht="15" hidden="false" customHeight="false" outlineLevel="0" collapsed="false">
      <c r="A542" s="8" t="s">
        <v>5851</v>
      </c>
      <c r="B542" s="10" t="str">
        <f aca="false">'Layout Mercado Libre'!C542</f>
        <v>Pomada Excelsior Ácido Salicílico 0.4 g/g 8 g</v>
      </c>
      <c r="C542" s="2" t="s">
        <v>89</v>
      </c>
      <c r="D542" s="2" t="s">
        <v>11989</v>
      </c>
      <c r="E542" s="2" t="s">
        <v>11990</v>
      </c>
      <c r="F542" s="2" t="s">
        <v>12038</v>
      </c>
      <c r="G542" s="2"/>
      <c r="H542" s="2"/>
      <c r="I542" s="2" t="s">
        <v>13693</v>
      </c>
      <c r="J542" s="2"/>
      <c r="K542" s="2" t="n">
        <v>18</v>
      </c>
      <c r="L542" s="2"/>
      <c r="M542" s="2" t="s">
        <v>13694</v>
      </c>
      <c r="N542" s="2" t="n">
        <f aca="false">COUNTA('Layout Mercado Libre'!AH542:AM542)</f>
        <v>1</v>
      </c>
      <c r="O542" s="2" t="s">
        <v>11996</v>
      </c>
      <c r="P542" s="2" t="n">
        <v>0</v>
      </c>
      <c r="Q542" s="2" t="s">
        <v>13695</v>
      </c>
    </row>
    <row r="543" customFormat="false" ht="15" hidden="false" customHeight="false" outlineLevel="0" collapsed="false">
      <c r="A543" s="8" t="s">
        <v>5864</v>
      </c>
      <c r="B543" s="10" t="str">
        <f aca="false">'Layout Mercado Libre'!C543</f>
        <v>Quadriderm NF Crema 0.05/1/0.10 g Tubo con 15 g</v>
      </c>
      <c r="C543" s="2" t="s">
        <v>89</v>
      </c>
      <c r="D543" s="2" t="s">
        <v>11989</v>
      </c>
      <c r="E543" s="2" t="s">
        <v>11990</v>
      </c>
      <c r="F543" s="2" t="s">
        <v>11991</v>
      </c>
      <c r="G543" s="2" t="s">
        <v>12626</v>
      </c>
      <c r="H543" s="2" t="s">
        <v>12627</v>
      </c>
      <c r="I543" s="2" t="s">
        <v>13696</v>
      </c>
      <c r="J543" s="2"/>
      <c r="K543" s="2" t="n">
        <v>106</v>
      </c>
      <c r="L543" s="2"/>
      <c r="M543" s="2" t="s">
        <v>13697</v>
      </c>
      <c r="N543" s="2" t="n">
        <f aca="false">COUNTA('Layout Mercado Libre'!AH543:AM543)</f>
        <v>1</v>
      </c>
      <c r="O543" s="2" t="s">
        <v>11996</v>
      </c>
      <c r="P543" s="2" t="n">
        <v>0</v>
      </c>
      <c r="Q543" s="2" t="s">
        <v>13698</v>
      </c>
    </row>
    <row r="544" customFormat="false" ht="15" hidden="false" customHeight="false" outlineLevel="0" collapsed="false">
      <c r="A544" s="8" t="s">
        <v>5871</v>
      </c>
      <c r="B544" s="10" t="str">
        <f aca="false">'Layout Mercado Libre'!C544</f>
        <v>Dualgos Paracetamol 325 mg Ibuprofeno 200 mg 20 Tabletas</v>
      </c>
      <c r="C544" s="2" t="s">
        <v>89</v>
      </c>
      <c r="D544" s="2" t="s">
        <v>11989</v>
      </c>
      <c r="E544" s="2" t="s">
        <v>11990</v>
      </c>
      <c r="F544" s="2" t="s">
        <v>12038</v>
      </c>
      <c r="G544" s="2"/>
      <c r="H544" s="2"/>
      <c r="I544" s="2" t="s">
        <v>13699</v>
      </c>
      <c r="J544" s="2"/>
      <c r="K544" s="2" t="n">
        <v>1717</v>
      </c>
      <c r="L544" s="2"/>
      <c r="M544" s="2" t="s">
        <v>13700</v>
      </c>
      <c r="N544" s="2" t="n">
        <f aca="false">COUNTA('Layout Mercado Libre'!AH544:AM544)</f>
        <v>1</v>
      </c>
      <c r="O544" s="2" t="s">
        <v>11996</v>
      </c>
      <c r="P544" s="2" t="n">
        <v>0</v>
      </c>
      <c r="Q544" s="2" t="s">
        <v>13701</v>
      </c>
    </row>
    <row r="545" customFormat="false" ht="15" hidden="false" customHeight="false" outlineLevel="0" collapsed="false">
      <c r="A545" s="8" t="s">
        <v>5882</v>
      </c>
      <c r="B545" s="10" t="str">
        <f aca="false">'Layout Mercado Libre'!C545</f>
        <v>Senokot-F Senósidos A-B 17.2 mg 30 Tabletas</v>
      </c>
      <c r="C545" s="2" t="s">
        <v>89</v>
      </c>
      <c r="D545" s="2" t="s">
        <v>11989</v>
      </c>
      <c r="E545" s="2" t="s">
        <v>11990</v>
      </c>
      <c r="F545" s="2" t="s">
        <v>12038</v>
      </c>
      <c r="G545" s="2"/>
      <c r="H545" s="2"/>
      <c r="I545" s="2" t="s">
        <v>13702</v>
      </c>
      <c r="J545" s="2"/>
      <c r="K545" s="2" t="n">
        <v>120</v>
      </c>
      <c r="L545" s="2"/>
      <c r="M545" s="2" t="s">
        <v>13703</v>
      </c>
      <c r="N545" s="2" t="n">
        <f aca="false">COUNTA('Layout Mercado Libre'!AH545:AM545)</f>
        <v>2</v>
      </c>
      <c r="O545" s="2" t="s">
        <v>11996</v>
      </c>
      <c r="P545" s="2" t="n">
        <v>0</v>
      </c>
      <c r="Q545" s="2" t="s">
        <v>13704</v>
      </c>
    </row>
    <row r="546" customFormat="false" ht="15" hidden="false" customHeight="false" outlineLevel="0" collapsed="false">
      <c r="A546" s="8" t="s">
        <v>5895</v>
      </c>
      <c r="B546" s="10" t="str">
        <f aca="false">'Layout Mercado Libre'!C546</f>
        <v>Adimod Pidotimod 800 mg 20 Tabletas</v>
      </c>
      <c r="C546" s="2" t="s">
        <v>89</v>
      </c>
      <c r="D546" s="2" t="s">
        <v>11989</v>
      </c>
      <c r="E546" s="2" t="s">
        <v>11990</v>
      </c>
      <c r="F546" s="2" t="s">
        <v>11991</v>
      </c>
      <c r="G546" s="2" t="s">
        <v>12988</v>
      </c>
      <c r="H546" s="2" t="s">
        <v>12989</v>
      </c>
      <c r="I546" s="2" t="s">
        <v>13705</v>
      </c>
      <c r="J546" s="2"/>
      <c r="K546" s="2" t="n">
        <v>25</v>
      </c>
      <c r="L546" s="2"/>
      <c r="M546" s="2" t="s">
        <v>13706</v>
      </c>
      <c r="N546" s="2" t="n">
        <f aca="false">COUNTA('Layout Mercado Libre'!AH546:AM546)</f>
        <v>1</v>
      </c>
      <c r="O546" s="2" t="s">
        <v>11996</v>
      </c>
      <c r="P546" s="2" t="n">
        <v>0</v>
      </c>
      <c r="Q546" s="2" t="s">
        <v>13707</v>
      </c>
    </row>
    <row r="547" customFormat="false" ht="15" hidden="false" customHeight="false" outlineLevel="0" collapsed="false">
      <c r="A547" s="8" t="s">
        <v>5903</v>
      </c>
      <c r="B547" s="10" t="str">
        <f aca="false">'Layout Mercado Libre'!C547</f>
        <v>Toallitas Huggies Supreme Protección Delicada 80 Piezas</v>
      </c>
      <c r="C547" s="2" t="s">
        <v>89</v>
      </c>
      <c r="D547" s="2" t="s">
        <v>11989</v>
      </c>
      <c r="E547" s="2" t="s">
        <v>11990</v>
      </c>
      <c r="F547" s="2" t="s">
        <v>11998</v>
      </c>
      <c r="G547" s="2"/>
      <c r="H547" s="2"/>
      <c r="I547" s="2" t="s">
        <v>13708</v>
      </c>
      <c r="J547" s="2"/>
      <c r="K547" s="2" t="n">
        <v>825</v>
      </c>
      <c r="L547" s="2"/>
      <c r="M547" s="2" t="s">
        <v>13709</v>
      </c>
      <c r="N547" s="2" t="n">
        <f aca="false">COUNTA('Layout Mercado Libre'!AH547:AM547)</f>
        <v>1</v>
      </c>
      <c r="O547" s="2" t="s">
        <v>11996</v>
      </c>
      <c r="P547" s="2" t="n">
        <v>0</v>
      </c>
      <c r="Q547" s="2" t="s">
        <v>13710</v>
      </c>
    </row>
    <row r="548" customFormat="false" ht="15" hidden="false" customHeight="false" outlineLevel="0" collapsed="false">
      <c r="A548" s="8" t="s">
        <v>5911</v>
      </c>
      <c r="B548" s="10" t="str">
        <f aca="false">'Layout Mercado Libre'!C548</f>
        <v>Figral Sildenafil 100 mg 10 Tabletas</v>
      </c>
      <c r="C548" s="2" t="s">
        <v>89</v>
      </c>
      <c r="D548" s="2" t="s">
        <v>11989</v>
      </c>
      <c r="E548" s="2" t="s">
        <v>11990</v>
      </c>
      <c r="F548" s="2" t="s">
        <v>11991</v>
      </c>
      <c r="G548" s="2" t="s">
        <v>12266</v>
      </c>
      <c r="H548" s="2" t="s">
        <v>12267</v>
      </c>
      <c r="I548" s="2" t="s">
        <v>13711</v>
      </c>
      <c r="J548" s="2"/>
      <c r="K548" s="2" t="n">
        <v>1410</v>
      </c>
      <c r="L548" s="2"/>
      <c r="M548" s="2" t="s">
        <v>13712</v>
      </c>
      <c r="N548" s="2" t="n">
        <f aca="false">COUNTA('Layout Mercado Libre'!AH548:AM548)</f>
        <v>1</v>
      </c>
      <c r="O548" s="2" t="s">
        <v>11996</v>
      </c>
      <c r="P548" s="2" t="n">
        <v>0</v>
      </c>
      <c r="Q548" s="2" t="s">
        <v>13713</v>
      </c>
    </row>
    <row r="549" customFormat="false" ht="15" hidden="false" customHeight="false" outlineLevel="0" collapsed="false">
      <c r="A549" s="8" t="s">
        <v>5920</v>
      </c>
      <c r="B549" s="10" t="str">
        <f aca="false">'Layout Mercado Libre'!C549</f>
        <v>Electrolit Suero Rehidratante Sabor Uva 625 ml</v>
      </c>
      <c r="C549" s="2" t="s">
        <v>89</v>
      </c>
      <c r="D549" s="2" t="s">
        <v>11989</v>
      </c>
      <c r="E549" s="2" t="s">
        <v>11990</v>
      </c>
      <c r="F549" s="2" t="s">
        <v>12038</v>
      </c>
      <c r="G549" s="2"/>
      <c r="H549" s="2"/>
      <c r="I549" s="2" t="s">
        <v>13714</v>
      </c>
      <c r="J549" s="2"/>
      <c r="K549" s="2" t="n">
        <v>790</v>
      </c>
      <c r="L549" s="2"/>
      <c r="M549" s="2" t="s">
        <v>13715</v>
      </c>
      <c r="N549" s="2" t="n">
        <f aca="false">COUNTA('Layout Mercado Libre'!AH549:AM549)</f>
        <v>1</v>
      </c>
      <c r="O549" s="2" t="s">
        <v>11996</v>
      </c>
      <c r="P549" s="2" t="n">
        <v>0</v>
      </c>
      <c r="Q549" s="2" t="s">
        <v>13716</v>
      </c>
    </row>
    <row r="550" customFormat="false" ht="15" hidden="false" customHeight="false" outlineLevel="0" collapsed="false">
      <c r="A550" s="8" t="s">
        <v>5927</v>
      </c>
      <c r="B550" s="10" t="str">
        <f aca="false">'Layout Mercado Libre'!C550</f>
        <v>Yasmin 24/4 Anticonceptivo 3 mg/0.02 mg 28 Comprimidos</v>
      </c>
      <c r="C550" s="2" t="s">
        <v>89</v>
      </c>
      <c r="D550" s="2" t="s">
        <v>11989</v>
      </c>
      <c r="E550" s="2" t="s">
        <v>11990</v>
      </c>
      <c r="F550" s="2" t="s">
        <v>11991</v>
      </c>
      <c r="G550" s="2" t="s">
        <v>12349</v>
      </c>
      <c r="H550" s="2" t="s">
        <v>12350</v>
      </c>
      <c r="I550" s="2" t="s">
        <v>13717</v>
      </c>
      <c r="J550" s="2"/>
      <c r="K550" s="2" t="n">
        <v>84</v>
      </c>
      <c r="L550" s="2"/>
      <c r="M550" s="2" t="s">
        <v>13718</v>
      </c>
      <c r="N550" s="2" t="n">
        <f aca="false">COUNTA('Layout Mercado Libre'!AH550:AM550)</f>
        <v>1</v>
      </c>
      <c r="O550" s="2" t="s">
        <v>11996</v>
      </c>
      <c r="P550" s="2" t="n">
        <v>0</v>
      </c>
      <c r="Q550" s="2" t="s">
        <v>13719</v>
      </c>
    </row>
    <row r="551" customFormat="false" ht="15" hidden="false" customHeight="false" outlineLevel="0" collapsed="false">
      <c r="A551" s="8" t="s">
        <v>5938</v>
      </c>
      <c r="B551" s="10" t="str">
        <f aca="false">'Layout Mercado Libre'!C551</f>
        <v>Condones Sico Piel con Piel Sin Látex 3 Piezas</v>
      </c>
      <c r="C551" s="2" t="s">
        <v>89</v>
      </c>
      <c r="D551" s="2" t="s">
        <v>11989</v>
      </c>
      <c r="E551" s="2" t="s">
        <v>11990</v>
      </c>
      <c r="F551" s="2" t="s">
        <v>11998</v>
      </c>
      <c r="G551" s="2"/>
      <c r="H551" s="2"/>
      <c r="I551" s="2" t="s">
        <v>13720</v>
      </c>
      <c r="J551" s="2"/>
      <c r="K551" s="2" t="n">
        <v>296</v>
      </c>
      <c r="L551" s="2"/>
      <c r="M551" s="2" t="s">
        <v>13721</v>
      </c>
      <c r="N551" s="2" t="n">
        <f aca="false">COUNTA('Layout Mercado Libre'!AH551:AM551)</f>
        <v>1</v>
      </c>
      <c r="O551" s="2" t="s">
        <v>11996</v>
      </c>
      <c r="P551" s="2" t="n">
        <v>0</v>
      </c>
      <c r="Q551" s="2" t="s">
        <v>13722</v>
      </c>
    </row>
    <row r="552" customFormat="false" ht="15" hidden="false" customHeight="false" outlineLevel="0" collapsed="false">
      <c r="A552" s="8" t="s">
        <v>5946</v>
      </c>
      <c r="B552" s="10" t="str">
        <f aca="false">'Layout Mercado Libre'!C552</f>
        <v>Penprocilina Bencilpenicilina 800 000 U Frasco Ámpula</v>
      </c>
      <c r="C552" s="2" t="s">
        <v>89</v>
      </c>
      <c r="D552" s="2" t="s">
        <v>11989</v>
      </c>
      <c r="E552" s="2" t="s">
        <v>11990</v>
      </c>
      <c r="F552" s="2" t="s">
        <v>11991</v>
      </c>
      <c r="G552" s="2" t="s">
        <v>12093</v>
      </c>
      <c r="H552" s="2" t="s">
        <v>12094</v>
      </c>
      <c r="I552" s="2" t="s">
        <v>13723</v>
      </c>
      <c r="J552" s="2"/>
      <c r="K552" s="2" t="n">
        <v>0</v>
      </c>
      <c r="L552" s="2"/>
      <c r="M552" s="2" t="s">
        <v>13724</v>
      </c>
      <c r="N552" s="2" t="n">
        <f aca="false">COUNTA('Layout Mercado Libre'!AH552:AM552)</f>
        <v>1</v>
      </c>
      <c r="O552" s="2" t="s">
        <v>11996</v>
      </c>
      <c r="P552" s="2" t="n">
        <v>0</v>
      </c>
      <c r="Q552" s="2" t="s">
        <v>13722</v>
      </c>
    </row>
    <row r="553" customFormat="false" ht="15" hidden="false" customHeight="false" outlineLevel="0" collapsed="false">
      <c r="A553" s="8" t="s">
        <v>5956</v>
      </c>
      <c r="B553" s="10" t="str">
        <f aca="false">'Layout Mercado Libre'!C553</f>
        <v>Cera Modeladora Xiomara Wax &amp; Shine Classic 60 g</v>
      </c>
      <c r="C553" s="2" t="s">
        <v>89</v>
      </c>
      <c r="D553" s="2" t="s">
        <v>11989</v>
      </c>
      <c r="E553" s="2" t="s">
        <v>11990</v>
      </c>
      <c r="F553" s="2" t="s">
        <v>11998</v>
      </c>
      <c r="G553" s="2"/>
      <c r="H553" s="2"/>
      <c r="I553" s="2" t="s">
        <v>13725</v>
      </c>
      <c r="J553" s="2"/>
      <c r="K553" s="2" t="n">
        <v>495</v>
      </c>
      <c r="L553" s="2"/>
      <c r="M553" s="2" t="s">
        <v>13726</v>
      </c>
      <c r="N553" s="2" t="n">
        <f aca="false">COUNTA('Layout Mercado Libre'!AH553:AM553)</f>
        <v>1</v>
      </c>
      <c r="O553" s="2" t="s">
        <v>11996</v>
      </c>
      <c r="P553" s="2" t="n">
        <v>0</v>
      </c>
      <c r="Q553" s="2" t="s">
        <v>13727</v>
      </c>
    </row>
    <row r="554" customFormat="false" ht="15" hidden="false" customHeight="false" outlineLevel="0" collapsed="false">
      <c r="A554" s="8" t="s">
        <v>5965</v>
      </c>
      <c r="B554" s="10" t="str">
        <f aca="false">'Layout Mercado Libre'!C554</f>
        <v>Toallitas Húmedas Escudo Antibacterial 50 Piezas</v>
      </c>
      <c r="C554" s="2" t="s">
        <v>89</v>
      </c>
      <c r="D554" s="2" t="s">
        <v>11989</v>
      </c>
      <c r="E554" s="2" t="s">
        <v>11990</v>
      </c>
      <c r="F554" s="2" t="s">
        <v>11998</v>
      </c>
      <c r="G554" s="2"/>
      <c r="H554" s="2"/>
      <c r="I554" s="2" t="s">
        <v>13728</v>
      </c>
      <c r="J554" s="2"/>
      <c r="K554" s="2" t="n">
        <v>16</v>
      </c>
      <c r="L554" s="2"/>
      <c r="M554" s="2" t="s">
        <v>13729</v>
      </c>
      <c r="N554" s="2" t="n">
        <f aca="false">COUNTA('Layout Mercado Libre'!AH554:AM554)</f>
        <v>1</v>
      </c>
      <c r="O554" s="2" t="s">
        <v>11996</v>
      </c>
      <c r="P554" s="2" t="n">
        <v>0</v>
      </c>
      <c r="Q554" s="2" t="s">
        <v>13730</v>
      </c>
    </row>
    <row r="555" customFormat="false" ht="15" hidden="false" customHeight="false" outlineLevel="0" collapsed="false">
      <c r="A555" s="8" t="s">
        <v>5975</v>
      </c>
      <c r="B555" s="10" t="str">
        <f aca="false">'Layout Mercado Libre'!C555</f>
        <v>Meteospasmyl Alverina 60 mg Simeticona 300 mg 40 Cápsulas</v>
      </c>
      <c r="C555" s="2" t="s">
        <v>89</v>
      </c>
      <c r="D555" s="2" t="s">
        <v>11989</v>
      </c>
      <c r="E555" s="2" t="s">
        <v>11990</v>
      </c>
      <c r="F555" s="2" t="s">
        <v>12056</v>
      </c>
      <c r="G555" s="2"/>
      <c r="H555" s="2"/>
      <c r="I555" s="2" t="s">
        <v>13731</v>
      </c>
      <c r="J555" s="2"/>
      <c r="K555" s="2" t="n">
        <v>0</v>
      </c>
      <c r="L555" s="2"/>
      <c r="M555" s="2" t="s">
        <v>13732</v>
      </c>
      <c r="N555" s="2" t="n">
        <f aca="false">COUNTA('Layout Mercado Libre'!AH555:AM555)</f>
        <v>1</v>
      </c>
      <c r="O555" s="2" t="s">
        <v>11996</v>
      </c>
      <c r="P555" s="2" t="n">
        <v>0</v>
      </c>
      <c r="Q555" s="2" t="s">
        <v>13733</v>
      </c>
    </row>
    <row r="556" customFormat="false" ht="15" hidden="false" customHeight="false" outlineLevel="0" collapsed="false">
      <c r="A556" s="8" t="s">
        <v>5986</v>
      </c>
      <c r="B556" s="10" t="str">
        <f aca="false">'Layout Mercado Libre'!C556</f>
        <v>Desodorante Axe Dark Temptation Spray Hombre 150 ml</v>
      </c>
      <c r="C556" s="2" t="s">
        <v>89</v>
      </c>
      <c r="D556" s="2" t="s">
        <v>11989</v>
      </c>
      <c r="E556" s="2" t="s">
        <v>11990</v>
      </c>
      <c r="F556" s="2" t="s">
        <v>11998</v>
      </c>
      <c r="G556" s="2"/>
      <c r="H556" s="2"/>
      <c r="I556" s="2" t="s">
        <v>13734</v>
      </c>
      <c r="J556" s="2"/>
      <c r="K556" s="2" t="n">
        <v>158</v>
      </c>
      <c r="L556" s="2"/>
      <c r="M556" s="2" t="s">
        <v>13735</v>
      </c>
      <c r="N556" s="2" t="n">
        <f aca="false">COUNTA('Layout Mercado Libre'!AH556:AM556)</f>
        <v>1</v>
      </c>
      <c r="O556" s="2" t="s">
        <v>11996</v>
      </c>
      <c r="P556" s="2" t="n">
        <v>0</v>
      </c>
      <c r="Q556" s="2" t="s">
        <v>13736</v>
      </c>
    </row>
    <row r="557" customFormat="false" ht="15" hidden="false" customHeight="false" outlineLevel="0" collapsed="false">
      <c r="A557" s="8" t="s">
        <v>5997</v>
      </c>
      <c r="B557" s="10" t="str">
        <f aca="false">'Layout Mercado Libre'!C557</f>
        <v>KY6 Clorfenamina Compuesta 10 Tabletas</v>
      </c>
      <c r="C557" s="2" t="s">
        <v>89</v>
      </c>
      <c r="D557" s="2" t="s">
        <v>12068</v>
      </c>
      <c r="E557" s="2" t="s">
        <v>12069</v>
      </c>
      <c r="F557" s="2" t="s">
        <v>12056</v>
      </c>
      <c r="G557" s="2"/>
      <c r="H557" s="2"/>
      <c r="I557" s="2" t="s">
        <v>13737</v>
      </c>
      <c r="J557" s="2" t="s">
        <v>12784</v>
      </c>
      <c r="K557" s="2" t="n">
        <v>6866</v>
      </c>
      <c r="L557" s="2"/>
      <c r="M557" s="2" t="s">
        <v>13738</v>
      </c>
      <c r="N557" s="2" t="n">
        <f aca="false">COUNTA('Layout Mercado Libre'!AH557:AM557)</f>
        <v>1</v>
      </c>
      <c r="O557" s="2" t="s">
        <v>11996</v>
      </c>
      <c r="P557" s="2" t="n">
        <v>0</v>
      </c>
      <c r="Q557" s="2" t="s">
        <v>13739</v>
      </c>
    </row>
    <row r="558" customFormat="false" ht="15" hidden="false" customHeight="false" outlineLevel="0" collapsed="false">
      <c r="A558" s="8" t="s">
        <v>6005</v>
      </c>
      <c r="B558" s="10" t="str">
        <f aca="false">'Layout Mercado Libre'!C558</f>
        <v>Calzones Goodnites Unisex para Dormir Talla L/XL 11 Piezas</v>
      </c>
      <c r="C558" s="2" t="s">
        <v>89</v>
      </c>
      <c r="D558" s="2" t="s">
        <v>11989</v>
      </c>
      <c r="E558" s="2" t="s">
        <v>11990</v>
      </c>
      <c r="F558" s="2" t="s">
        <v>11998</v>
      </c>
      <c r="G558" s="2"/>
      <c r="H558" s="2"/>
      <c r="I558" s="2" t="s">
        <v>13740</v>
      </c>
      <c r="J558" s="2"/>
      <c r="K558" s="2" t="n">
        <v>47</v>
      </c>
      <c r="L558" s="2"/>
      <c r="M558" s="2" t="s">
        <v>13741</v>
      </c>
      <c r="N558" s="2" t="n">
        <f aca="false">COUNTA('Layout Mercado Libre'!AH558:AM558)</f>
        <v>1</v>
      </c>
      <c r="O558" s="2" t="s">
        <v>11996</v>
      </c>
      <c r="P558" s="2" t="n">
        <v>0</v>
      </c>
      <c r="Q558" s="2" t="s">
        <v>13742</v>
      </c>
    </row>
    <row r="559" customFormat="false" ht="15" hidden="false" customHeight="false" outlineLevel="0" collapsed="false">
      <c r="A559" s="8" t="s">
        <v>6013</v>
      </c>
      <c r="B559" s="10" t="str">
        <f aca="false">'Layout Mercado Libre'!C559</f>
        <v>Procto-Glyvenol Crema Tribenósido Lidocaína 5%/2% 30 g</v>
      </c>
      <c r="C559" s="2" t="s">
        <v>89</v>
      </c>
      <c r="D559" s="2" t="s">
        <v>11989</v>
      </c>
      <c r="E559" s="2" t="s">
        <v>11990</v>
      </c>
      <c r="F559" s="2" t="s">
        <v>12056</v>
      </c>
      <c r="G559" s="2"/>
      <c r="H559" s="2"/>
      <c r="I559" s="2" t="s">
        <v>13743</v>
      </c>
      <c r="J559" s="2"/>
      <c r="K559" s="2" t="n">
        <v>35</v>
      </c>
      <c r="L559" s="2"/>
      <c r="M559" s="2" t="s">
        <v>13744</v>
      </c>
      <c r="N559" s="2" t="n">
        <f aca="false">COUNTA('Layout Mercado Libre'!AH559:AM559)</f>
        <v>1</v>
      </c>
      <c r="O559" s="2" t="s">
        <v>11996</v>
      </c>
      <c r="P559" s="2" t="n">
        <v>0</v>
      </c>
      <c r="Q559" s="2" t="s">
        <v>13722</v>
      </c>
    </row>
    <row r="560" customFormat="false" ht="15" hidden="false" customHeight="false" outlineLevel="0" collapsed="false">
      <c r="A560" s="8" t="s">
        <v>6023</v>
      </c>
      <c r="B560" s="10" t="str">
        <f aca="false">'Layout Mercado Libre'!C560</f>
        <v>Guantes Ambiderm Látex Estériles Talla Mediana 100 Piezas</v>
      </c>
      <c r="C560" s="2" t="s">
        <v>89</v>
      </c>
      <c r="D560" s="2" t="s">
        <v>11989</v>
      </c>
      <c r="E560" s="2" t="s">
        <v>11990</v>
      </c>
      <c r="F560" s="2" t="s">
        <v>11998</v>
      </c>
      <c r="G560" s="2"/>
      <c r="H560" s="2"/>
      <c r="I560" s="2" t="s">
        <v>13745</v>
      </c>
      <c r="J560" s="2"/>
      <c r="K560" s="2" t="n">
        <v>257</v>
      </c>
      <c r="L560" s="2"/>
      <c r="M560" s="2" t="s">
        <v>13746</v>
      </c>
      <c r="N560" s="2" t="n">
        <f aca="false">COUNTA('Layout Mercado Libre'!AH560:AM560)</f>
        <v>1</v>
      </c>
      <c r="O560" s="2" t="s">
        <v>11996</v>
      </c>
      <c r="P560" s="2" t="n">
        <v>0</v>
      </c>
      <c r="Q560" s="2" t="s">
        <v>13747</v>
      </c>
    </row>
    <row r="561" customFormat="false" ht="15" hidden="false" customHeight="false" outlineLevel="0" collapsed="false">
      <c r="A561" s="8" t="s">
        <v>6032</v>
      </c>
      <c r="B561" s="10" t="str">
        <f aca="false">'Layout Mercado Libre'!C561</f>
        <v>Pasta Dental Colgate Luminous White Brilliant 125 ml</v>
      </c>
      <c r="C561" s="2" t="s">
        <v>89</v>
      </c>
      <c r="D561" s="2" t="s">
        <v>11989</v>
      </c>
      <c r="E561" s="2" t="s">
        <v>11990</v>
      </c>
      <c r="F561" s="2" t="s">
        <v>11998</v>
      </c>
      <c r="G561" s="2"/>
      <c r="H561" s="2"/>
      <c r="I561" s="2" t="s">
        <v>13748</v>
      </c>
      <c r="J561" s="2"/>
      <c r="K561" s="2" t="n">
        <v>808</v>
      </c>
      <c r="L561" s="2"/>
      <c r="M561" s="2" t="s">
        <v>13749</v>
      </c>
      <c r="N561" s="2" t="n">
        <f aca="false">COUNTA('Layout Mercado Libre'!AH561:AM561)</f>
        <v>1</v>
      </c>
      <c r="O561" s="2" t="s">
        <v>11996</v>
      </c>
      <c r="P561" s="2" t="n">
        <v>0</v>
      </c>
      <c r="Q561" s="2" t="s">
        <v>13750</v>
      </c>
    </row>
    <row r="562" customFormat="false" ht="15" hidden="false" customHeight="false" outlineLevel="0" collapsed="false">
      <c r="A562" s="8" t="s">
        <v>6038</v>
      </c>
      <c r="B562" s="10" t="str">
        <f aca="false">'Layout Mercado Libre'!C562</f>
        <v>Talco Desodorante para Pies Rexona Efficient 200 g</v>
      </c>
      <c r="C562" s="2" t="s">
        <v>89</v>
      </c>
      <c r="D562" s="2" t="s">
        <v>11989</v>
      </c>
      <c r="E562" s="2" t="s">
        <v>11990</v>
      </c>
      <c r="F562" s="2" t="s">
        <v>11998</v>
      </c>
      <c r="G562" s="2"/>
      <c r="H562" s="2"/>
      <c r="I562" s="2" t="s">
        <v>13751</v>
      </c>
      <c r="J562" s="2"/>
      <c r="K562" s="2" t="n">
        <v>43</v>
      </c>
      <c r="L562" s="2"/>
      <c r="M562" s="2" t="s">
        <v>13752</v>
      </c>
      <c r="N562" s="2" t="n">
        <f aca="false">COUNTA('Layout Mercado Libre'!AH562:AM562)</f>
        <v>2</v>
      </c>
      <c r="O562" s="2" t="s">
        <v>11996</v>
      </c>
      <c r="P562" s="2" t="n">
        <v>0</v>
      </c>
      <c r="Q562" s="2" t="s">
        <v>13753</v>
      </c>
    </row>
    <row r="563" customFormat="false" ht="15" hidden="false" customHeight="false" outlineLevel="0" collapsed="false">
      <c r="A563" s="8" t="s">
        <v>6049</v>
      </c>
      <c r="B563" s="10" t="str">
        <f aca="false">'Layout Mercado Libre'!C563</f>
        <v>Espacil Compuesto 125 mg/10 mg 20 Cápsulas</v>
      </c>
      <c r="C563" s="2" t="s">
        <v>89</v>
      </c>
      <c r="D563" s="2" t="s">
        <v>11989</v>
      </c>
      <c r="E563" s="2" t="s">
        <v>11990</v>
      </c>
      <c r="F563" s="2" t="s">
        <v>11991</v>
      </c>
      <c r="G563" s="2" t="s">
        <v>12013</v>
      </c>
      <c r="H563" s="2" t="s">
        <v>12014</v>
      </c>
      <c r="I563" s="2" t="s">
        <v>13754</v>
      </c>
      <c r="J563" s="2"/>
      <c r="K563" s="2" t="n">
        <v>120</v>
      </c>
      <c r="L563" s="2"/>
      <c r="M563" s="2" t="s">
        <v>13755</v>
      </c>
      <c r="N563" s="2" t="n">
        <f aca="false">COUNTA('Layout Mercado Libre'!AH563:AM563)</f>
        <v>1</v>
      </c>
      <c r="O563" s="2" t="s">
        <v>11996</v>
      </c>
      <c r="P563" s="2" t="n">
        <v>0</v>
      </c>
      <c r="Q563" s="2" t="s">
        <v>13722</v>
      </c>
    </row>
    <row r="564" customFormat="false" ht="15" hidden="false" customHeight="false" outlineLevel="0" collapsed="false">
      <c r="A564" s="8" t="s">
        <v>6060</v>
      </c>
      <c r="B564" s="10" t="str">
        <f aca="false">'Layout Mercado Libre'!C564</f>
        <v>Talco para Pies Rexona Efficient Original 100 g</v>
      </c>
      <c r="C564" s="2" t="s">
        <v>89</v>
      </c>
      <c r="D564" s="2" t="s">
        <v>12068</v>
      </c>
      <c r="E564" s="2" t="s">
        <v>12069</v>
      </c>
      <c r="F564" s="2" t="s">
        <v>11998</v>
      </c>
      <c r="G564" s="2"/>
      <c r="H564" s="2"/>
      <c r="I564" s="2" t="s">
        <v>13756</v>
      </c>
      <c r="J564" s="2"/>
      <c r="K564" s="2" t="n">
        <v>2</v>
      </c>
      <c r="L564" s="2"/>
      <c r="M564" s="2" t="s">
        <v>13757</v>
      </c>
      <c r="N564" s="2" t="n">
        <f aca="false">COUNTA('Layout Mercado Libre'!AH564:AM564)</f>
        <v>2</v>
      </c>
      <c r="O564" s="2" t="s">
        <v>11996</v>
      </c>
      <c r="P564" s="2" t="n">
        <v>0</v>
      </c>
      <c r="Q564" s="2" t="s">
        <v>13758</v>
      </c>
    </row>
    <row r="565" customFormat="false" ht="15" hidden="false" customHeight="false" outlineLevel="0" collapsed="false">
      <c r="A565" s="8" t="s">
        <v>6068</v>
      </c>
      <c r="B565" s="10" t="str">
        <f aca="false">'Layout Mercado Libre'!C565</f>
        <v>Vaselina Vaseline Original Pure Skin Jelly 42 g</v>
      </c>
      <c r="C565" s="2" t="s">
        <v>89</v>
      </c>
      <c r="D565" s="2" t="s">
        <v>11989</v>
      </c>
      <c r="E565" s="2" t="s">
        <v>11990</v>
      </c>
      <c r="F565" s="2" t="s">
        <v>11998</v>
      </c>
      <c r="G565" s="2"/>
      <c r="H565" s="2"/>
      <c r="I565" s="2" t="s">
        <v>13759</v>
      </c>
      <c r="J565" s="2"/>
      <c r="K565" s="2" t="n">
        <v>187</v>
      </c>
      <c r="L565" s="2"/>
      <c r="M565" s="2" t="s">
        <v>13760</v>
      </c>
      <c r="N565" s="2" t="n">
        <f aca="false">COUNTA('Layout Mercado Libre'!AH565:AM565)</f>
        <v>1</v>
      </c>
      <c r="O565" s="2" t="s">
        <v>11996</v>
      </c>
      <c r="P565" s="2" t="n">
        <v>0</v>
      </c>
      <c r="Q565" s="2" t="s">
        <v>13761</v>
      </c>
    </row>
    <row r="566" customFormat="false" ht="15" hidden="false" customHeight="false" outlineLevel="0" collapsed="false">
      <c r="A566" s="8" t="s">
        <v>6077</v>
      </c>
      <c r="B566" s="10" t="str">
        <f aca="false">'Layout Mercado Libre'!C566</f>
        <v>Pomada Labial Jaloma Sabores Surtidos 60 Piezas</v>
      </c>
      <c r="C566" s="2" t="s">
        <v>89</v>
      </c>
      <c r="D566" s="2" t="s">
        <v>11989</v>
      </c>
      <c r="E566" s="2" t="s">
        <v>11990</v>
      </c>
      <c r="F566" s="2" t="s">
        <v>11998</v>
      </c>
      <c r="G566" s="2"/>
      <c r="H566" s="2"/>
      <c r="I566" s="2" t="s">
        <v>13762</v>
      </c>
      <c r="J566" s="2"/>
      <c r="K566" s="2" t="n">
        <v>159</v>
      </c>
      <c r="L566" s="2"/>
      <c r="M566" s="2" t="s">
        <v>13763</v>
      </c>
      <c r="N566" s="2" t="n">
        <f aca="false">COUNTA('Layout Mercado Libre'!AH566:AM566)</f>
        <v>1</v>
      </c>
      <c r="O566" s="2" t="s">
        <v>11996</v>
      </c>
      <c r="P566" s="2" t="n">
        <v>1</v>
      </c>
      <c r="Q566" s="2" t="s">
        <v>13764</v>
      </c>
    </row>
    <row r="567" customFormat="false" ht="15" hidden="false" customHeight="false" outlineLevel="0" collapsed="false">
      <c r="A567" s="8" t="s">
        <v>6091</v>
      </c>
      <c r="B567" s="10" t="str">
        <f aca="false">'Layout Mercado Libre'!C567</f>
        <v>Toallitas Húmedas KleenBebé Absorsec 90 Piezas</v>
      </c>
      <c r="C567" s="2" t="s">
        <v>89</v>
      </c>
      <c r="D567" s="2" t="s">
        <v>11989</v>
      </c>
      <c r="E567" s="2" t="s">
        <v>11990</v>
      </c>
      <c r="F567" s="2" t="s">
        <v>11998</v>
      </c>
      <c r="G567" s="2"/>
      <c r="H567" s="2"/>
      <c r="I567" s="2" t="s">
        <v>13765</v>
      </c>
      <c r="J567" s="2"/>
      <c r="K567" s="2" t="n">
        <v>1080</v>
      </c>
      <c r="L567" s="2"/>
      <c r="M567" s="2" t="s">
        <v>13766</v>
      </c>
      <c r="N567" s="2" t="n">
        <f aca="false">COUNTA('Layout Mercado Libre'!AH567:AM567)</f>
        <v>1</v>
      </c>
      <c r="O567" s="2" t="s">
        <v>11996</v>
      </c>
      <c r="P567" s="2" t="n">
        <v>0</v>
      </c>
      <c r="Q567" s="2" t="s">
        <v>13767</v>
      </c>
    </row>
    <row r="568" customFormat="false" ht="15" hidden="false" customHeight="false" outlineLevel="0" collapsed="false">
      <c r="A568" s="8" t="s">
        <v>6097</v>
      </c>
      <c r="B568" s="10" t="str">
        <f aca="false">'Layout Mercado Libre'!C568</f>
        <v>Pañales Huggies All Around Unisex Etapa 5 40 Piezas</v>
      </c>
      <c r="C568" s="2" t="s">
        <v>89</v>
      </c>
      <c r="D568" s="2" t="s">
        <v>11989</v>
      </c>
      <c r="E568" s="2" t="s">
        <v>11990</v>
      </c>
      <c r="F568" s="2" t="s">
        <v>11998</v>
      </c>
      <c r="G568" s="2"/>
      <c r="H568" s="2"/>
      <c r="I568" s="2" t="s">
        <v>13768</v>
      </c>
      <c r="J568" s="2"/>
      <c r="K568" s="2" t="n">
        <v>57</v>
      </c>
      <c r="L568" s="2" t="s">
        <v>12812</v>
      </c>
      <c r="M568" s="2" t="s">
        <v>13769</v>
      </c>
      <c r="N568" s="2" t="n">
        <f aca="false">COUNTA('Layout Mercado Libre'!AH568:AM568)</f>
        <v>2</v>
      </c>
      <c r="O568" s="2" t="s">
        <v>11996</v>
      </c>
      <c r="P568" s="2" t="n">
        <v>0</v>
      </c>
      <c r="Q568" s="2" t="s">
        <v>13770</v>
      </c>
    </row>
    <row r="569" customFormat="false" ht="15" hidden="false" customHeight="false" outlineLevel="0" collapsed="false">
      <c r="A569" s="8" t="s">
        <v>6105</v>
      </c>
      <c r="B569" s="10" t="str">
        <f aca="false">'Layout Mercado Libre'!C569</f>
        <v>Pasta de Lassar Óxido de Zinc Coyoacán 145 g</v>
      </c>
      <c r="C569" s="2" t="s">
        <v>89</v>
      </c>
      <c r="D569" s="2" t="s">
        <v>11989</v>
      </c>
      <c r="E569" s="2" t="s">
        <v>11990</v>
      </c>
      <c r="F569" s="2" t="s">
        <v>12038</v>
      </c>
      <c r="G569" s="2"/>
      <c r="H569" s="2"/>
      <c r="I569" s="2" t="s">
        <v>13771</v>
      </c>
      <c r="J569" s="2"/>
      <c r="K569" s="2" t="n">
        <v>891</v>
      </c>
      <c r="L569" s="2"/>
      <c r="M569" s="2" t="s">
        <v>13772</v>
      </c>
      <c r="N569" s="2" t="n">
        <f aca="false">COUNTA('Layout Mercado Libre'!AH569:AM569)</f>
        <v>1</v>
      </c>
      <c r="O569" s="2" t="s">
        <v>11996</v>
      </c>
      <c r="P569" s="2" t="n">
        <v>0</v>
      </c>
      <c r="Q569" s="2" t="s">
        <v>13773</v>
      </c>
    </row>
    <row r="570" customFormat="false" ht="15" hidden="false" customHeight="false" outlineLevel="0" collapsed="false">
      <c r="A570" s="8" t="s">
        <v>6114</v>
      </c>
      <c r="B570" s="10" t="str">
        <f aca="false">'Layout Mercado Libre'!C570</f>
        <v>Anara Picosulfato Sódico 5 mg 20 Tabletas</v>
      </c>
      <c r="C570" s="2" t="s">
        <v>89</v>
      </c>
      <c r="D570" s="2" t="s">
        <v>11989</v>
      </c>
      <c r="E570" s="2" t="s">
        <v>11990</v>
      </c>
      <c r="F570" s="2" t="s">
        <v>12038</v>
      </c>
      <c r="G570" s="2"/>
      <c r="H570" s="2"/>
      <c r="I570" s="2" t="s">
        <v>13774</v>
      </c>
      <c r="J570" s="2"/>
      <c r="K570" s="2" t="n">
        <v>126</v>
      </c>
      <c r="L570" s="2"/>
      <c r="M570" s="2" t="s">
        <v>13775</v>
      </c>
      <c r="N570" s="2" t="n">
        <f aca="false">COUNTA('Layout Mercado Libre'!AH570:AM570)</f>
        <v>1</v>
      </c>
      <c r="O570" s="2" t="s">
        <v>11996</v>
      </c>
      <c r="P570" s="2" t="n">
        <v>0</v>
      </c>
      <c r="Q570" s="2" t="s">
        <v>13776</v>
      </c>
    </row>
    <row r="571" customFormat="false" ht="15" hidden="false" customHeight="false" outlineLevel="0" collapsed="false">
      <c r="A571" s="8" t="s">
        <v>6122</v>
      </c>
      <c r="B571" s="10" t="str">
        <f aca="false">'Layout Mercado Libre'!C571</f>
        <v>Argliptin-D Sitagliptina/Metformina 50/850 mg 56 Tabletas</v>
      </c>
      <c r="C571" s="2" t="s">
        <v>89</v>
      </c>
      <c r="D571" s="2" t="s">
        <v>11989</v>
      </c>
      <c r="E571" s="2" t="s">
        <v>11990</v>
      </c>
      <c r="F571" s="2" t="s">
        <v>11991</v>
      </c>
      <c r="G571" s="2" t="s">
        <v>12013</v>
      </c>
      <c r="H571" s="2" t="s">
        <v>12014</v>
      </c>
      <c r="I571" s="2" t="s">
        <v>13777</v>
      </c>
      <c r="J571" s="2"/>
      <c r="K571" s="2" t="n">
        <v>11</v>
      </c>
      <c r="L571" s="2"/>
      <c r="M571" s="2" t="s">
        <v>13778</v>
      </c>
      <c r="N571" s="2" t="n">
        <f aca="false">COUNTA('Layout Mercado Libre'!AH571:AM571)</f>
        <v>1</v>
      </c>
      <c r="O571" s="2" t="s">
        <v>11996</v>
      </c>
      <c r="P571" s="2" t="n">
        <v>0</v>
      </c>
      <c r="Q571" s="2" t="s">
        <v>13779</v>
      </c>
    </row>
    <row r="572" customFormat="false" ht="15" hidden="false" customHeight="false" outlineLevel="0" collapsed="false">
      <c r="A572" s="8" t="s">
        <v>6133</v>
      </c>
      <c r="B572" s="10" t="str">
        <f aca="false">'Layout Mercado Libre'!C572</f>
        <v>Topron Nifuroxazida 400 mg 16 Cápsulas</v>
      </c>
      <c r="C572" s="2" t="s">
        <v>89</v>
      </c>
      <c r="D572" s="2" t="s">
        <v>11989</v>
      </c>
      <c r="E572" s="2" t="s">
        <v>11990</v>
      </c>
      <c r="F572" s="2" t="s">
        <v>12038</v>
      </c>
      <c r="G572" s="2"/>
      <c r="H572" s="2"/>
      <c r="I572" s="2" t="s">
        <v>13780</v>
      </c>
      <c r="J572" s="2"/>
      <c r="K572" s="2" t="n">
        <v>14</v>
      </c>
      <c r="L572" s="2"/>
      <c r="M572" s="2" t="s">
        <v>13781</v>
      </c>
      <c r="N572" s="2" t="n">
        <f aca="false">COUNTA('Layout Mercado Libre'!AH572:AM572)</f>
        <v>1</v>
      </c>
      <c r="O572" s="2" t="s">
        <v>11996</v>
      </c>
      <c r="P572" s="2" t="n">
        <v>0</v>
      </c>
      <c r="Q572" s="2" t="s">
        <v>13776</v>
      </c>
    </row>
    <row r="573" customFormat="false" ht="15" hidden="false" customHeight="false" outlineLevel="0" collapsed="false">
      <c r="A573" s="8" t="s">
        <v>6142</v>
      </c>
      <c r="B573" s="10" t="str">
        <f aca="false">'Layout Mercado Libre'!C573</f>
        <v>Lactulax Lactulosa Jarabe 10 g/15 ml 250 ml</v>
      </c>
      <c r="C573" s="2" t="s">
        <v>89</v>
      </c>
      <c r="D573" s="2" t="s">
        <v>11989</v>
      </c>
      <c r="E573" s="2" t="s">
        <v>11990</v>
      </c>
      <c r="F573" s="2" t="s">
        <v>12038</v>
      </c>
      <c r="G573" s="2"/>
      <c r="H573" s="2"/>
      <c r="I573" s="2" t="s">
        <v>13782</v>
      </c>
      <c r="J573" s="2"/>
      <c r="K573" s="2" t="n">
        <v>106</v>
      </c>
      <c r="L573" s="2"/>
      <c r="M573" s="2" t="s">
        <v>13783</v>
      </c>
      <c r="N573" s="2" t="n">
        <f aca="false">COUNTA('Layout Mercado Libre'!AH573:AM573)</f>
        <v>1</v>
      </c>
      <c r="O573" s="2" t="s">
        <v>11996</v>
      </c>
      <c r="P573" s="2" t="n">
        <v>0</v>
      </c>
      <c r="Q573" s="2" t="s">
        <v>13784</v>
      </c>
    </row>
    <row r="574" customFormat="false" ht="15" hidden="false" customHeight="false" outlineLevel="0" collapsed="false">
      <c r="A574" s="8" t="s">
        <v>6148</v>
      </c>
      <c r="B574" s="10" t="str">
        <f aca="false">'Layout Mercado Libre'!C574</f>
        <v>Talco para Bebé Mennen Baby Magic Rosa 100 g</v>
      </c>
      <c r="C574" s="2" t="s">
        <v>89</v>
      </c>
      <c r="D574" s="2" t="s">
        <v>11989</v>
      </c>
      <c r="E574" s="2" t="s">
        <v>11990</v>
      </c>
      <c r="F574" s="2" t="s">
        <v>11998</v>
      </c>
      <c r="G574" s="2"/>
      <c r="H574" s="2"/>
      <c r="I574" s="2" t="s">
        <v>13785</v>
      </c>
      <c r="J574" s="2"/>
      <c r="K574" s="2" t="n">
        <v>990</v>
      </c>
      <c r="L574" s="2"/>
      <c r="M574" s="2" t="s">
        <v>13786</v>
      </c>
      <c r="N574" s="2" t="n">
        <f aca="false">COUNTA('Layout Mercado Libre'!AH574:AM574)</f>
        <v>1</v>
      </c>
      <c r="O574" s="2" t="s">
        <v>11996</v>
      </c>
      <c r="P574" s="2" t="n">
        <v>0</v>
      </c>
      <c r="Q574" s="2" t="s">
        <v>13787</v>
      </c>
    </row>
    <row r="575" customFormat="false" ht="15" hidden="false" customHeight="false" outlineLevel="0" collapsed="false">
      <c r="A575" s="8" t="s">
        <v>6156</v>
      </c>
      <c r="B575" s="10" t="str">
        <f aca="false">'Layout Mercado Libre'!C575</f>
        <v>Isox 15D Itraconazol 100 mg 15 Cápsulas</v>
      </c>
      <c r="C575" s="2" t="s">
        <v>89</v>
      </c>
      <c r="D575" s="2" t="s">
        <v>11989</v>
      </c>
      <c r="E575" s="2" t="s">
        <v>11990</v>
      </c>
      <c r="F575" s="2" t="s">
        <v>11991</v>
      </c>
      <c r="G575" s="2" t="s">
        <v>12093</v>
      </c>
      <c r="H575" s="2" t="s">
        <v>12094</v>
      </c>
      <c r="I575" s="2" t="s">
        <v>13788</v>
      </c>
      <c r="J575" s="2"/>
      <c r="K575" s="2" t="n">
        <v>138</v>
      </c>
      <c r="L575" s="2"/>
      <c r="M575" s="2" t="s">
        <v>13789</v>
      </c>
      <c r="N575" s="2" t="n">
        <f aca="false">COUNTA('Layout Mercado Libre'!AH575:AM575)</f>
        <v>1</v>
      </c>
      <c r="O575" s="2" t="s">
        <v>11996</v>
      </c>
      <c r="P575" s="2" t="n">
        <v>0</v>
      </c>
      <c r="Q575" s="2" t="s">
        <v>13776</v>
      </c>
    </row>
    <row r="576" customFormat="false" ht="15" hidden="false" customHeight="false" outlineLevel="0" collapsed="false">
      <c r="A576" s="8" t="s">
        <v>6167</v>
      </c>
      <c r="B576" s="10" t="str">
        <f aca="false">'Layout Mercado Libre'!C576</f>
        <v>Crema Dental Colgate Triple Acción Menta Original 100 ml</v>
      </c>
      <c r="C576" s="2" t="s">
        <v>89</v>
      </c>
      <c r="D576" s="2" t="s">
        <v>11989</v>
      </c>
      <c r="E576" s="2" t="s">
        <v>11990</v>
      </c>
      <c r="F576" s="2" t="s">
        <v>11998</v>
      </c>
      <c r="G576" s="2"/>
      <c r="H576" s="2"/>
      <c r="I576" s="2" t="s">
        <v>13790</v>
      </c>
      <c r="J576" s="2"/>
      <c r="K576" s="2" t="n">
        <v>817</v>
      </c>
      <c r="L576" s="2"/>
      <c r="M576" s="2" t="s">
        <v>13791</v>
      </c>
      <c r="N576" s="2" t="n">
        <f aca="false">COUNTA('Layout Mercado Libre'!AH576:AM576)</f>
        <v>2</v>
      </c>
      <c r="O576" s="2" t="s">
        <v>11996</v>
      </c>
      <c r="P576" s="2" t="n">
        <v>0</v>
      </c>
      <c r="Q576" s="2" t="s">
        <v>13792</v>
      </c>
    </row>
    <row r="577" customFormat="false" ht="15" hidden="false" customHeight="false" outlineLevel="0" collapsed="false">
      <c r="A577" s="8" t="s">
        <v>6174</v>
      </c>
      <c r="B577" s="10" t="str">
        <f aca="false">'Layout Mercado Libre'!C577</f>
        <v>Spasmopriv Fenoverina 200 mg 24 Cápsulas</v>
      </c>
      <c r="C577" s="2" t="s">
        <v>89</v>
      </c>
      <c r="D577" s="2" t="s">
        <v>11989</v>
      </c>
      <c r="E577" s="2" t="s">
        <v>11990</v>
      </c>
      <c r="F577" s="2" t="s">
        <v>11991</v>
      </c>
      <c r="G577" s="2" t="s">
        <v>12013</v>
      </c>
      <c r="H577" s="2" t="s">
        <v>12014</v>
      </c>
      <c r="I577" s="2" t="s">
        <v>13793</v>
      </c>
      <c r="J577" s="2"/>
      <c r="K577" s="2" t="n">
        <v>96</v>
      </c>
      <c r="L577" s="2"/>
      <c r="M577" s="2" t="s">
        <v>13794</v>
      </c>
      <c r="N577" s="2" t="n">
        <f aca="false">COUNTA('Layout Mercado Libre'!AH577:AM577)</f>
        <v>2</v>
      </c>
      <c r="O577" s="2" t="s">
        <v>11996</v>
      </c>
      <c r="P577" s="2" t="n">
        <v>0</v>
      </c>
      <c r="Q577" s="2" t="s">
        <v>13795</v>
      </c>
    </row>
    <row r="578" customFormat="false" ht="15" hidden="false" customHeight="false" outlineLevel="0" collapsed="false">
      <c r="A578" s="8" t="s">
        <v>6186</v>
      </c>
      <c r="B578" s="10" t="str">
        <f aca="false">'Layout Mercado Libre'!C578</f>
        <v>Tums Antiácido 750 mg Sabores Surtidos 48 Tabletas</v>
      </c>
      <c r="C578" s="2" t="s">
        <v>89</v>
      </c>
      <c r="D578" s="2" t="s">
        <v>11989</v>
      </c>
      <c r="E578" s="2" t="s">
        <v>11990</v>
      </c>
      <c r="F578" s="2" t="s">
        <v>12038</v>
      </c>
      <c r="G578" s="2"/>
      <c r="H578" s="2"/>
      <c r="I578" s="2" t="s">
        <v>13796</v>
      </c>
      <c r="J578" s="2"/>
      <c r="K578" s="2" t="n">
        <v>227</v>
      </c>
      <c r="L578" s="2"/>
      <c r="M578" s="2" t="s">
        <v>13797</v>
      </c>
      <c r="N578" s="2" t="n">
        <f aca="false">COUNTA('Layout Mercado Libre'!AH578:AM578)</f>
        <v>1</v>
      </c>
      <c r="O578" s="2" t="s">
        <v>11996</v>
      </c>
      <c r="P578" s="2" t="n">
        <v>0</v>
      </c>
      <c r="Q578" s="2" t="s">
        <v>13798</v>
      </c>
    </row>
    <row r="579" customFormat="false" ht="15" hidden="false" customHeight="false" outlineLevel="0" collapsed="false">
      <c r="A579" s="8" t="s">
        <v>6196</v>
      </c>
      <c r="B579" s="10" t="str">
        <f aca="false">'Layout Mercado Libre'!C579</f>
        <v>Sinuberase Colitis Probiótico 4 Billones 10 Ampolletas</v>
      </c>
      <c r="C579" s="2" t="s">
        <v>89</v>
      </c>
      <c r="D579" s="2" t="s">
        <v>12068</v>
      </c>
      <c r="E579" s="2" t="s">
        <v>12069</v>
      </c>
      <c r="F579" s="2" t="s">
        <v>12038</v>
      </c>
      <c r="G579" s="2"/>
      <c r="H579" s="2"/>
      <c r="I579" s="2" t="s">
        <v>13799</v>
      </c>
      <c r="J579" s="2"/>
      <c r="K579" s="2" t="n">
        <v>149</v>
      </c>
      <c r="L579" s="2"/>
      <c r="M579" s="2" t="s">
        <v>13800</v>
      </c>
      <c r="N579" s="2" t="n">
        <f aca="false">COUNTA('Layout Mercado Libre'!AH579:AM579)</f>
        <v>0</v>
      </c>
      <c r="O579" s="2"/>
      <c r="P579" s="2" t="n">
        <v>0</v>
      </c>
      <c r="Q579" s="2" t="s">
        <v>13801</v>
      </c>
    </row>
    <row r="580" customFormat="false" ht="15" hidden="false" customHeight="false" outlineLevel="0" collapsed="false">
      <c r="A580" s="8" t="s">
        <v>6202</v>
      </c>
      <c r="B580" s="10" t="str">
        <f aca="false">'Layout Mercado Libre'!C580</f>
        <v>Despamen LBD Testosterona Estradiol 50/2.5 mg Jeringa</v>
      </c>
      <c r="C580" s="2" t="s">
        <v>89</v>
      </c>
      <c r="D580" s="2" t="s">
        <v>11989</v>
      </c>
      <c r="E580" s="2" t="s">
        <v>11990</v>
      </c>
      <c r="F580" s="2" t="s">
        <v>11991</v>
      </c>
      <c r="G580" s="2" t="s">
        <v>12349</v>
      </c>
      <c r="H580" s="2" t="s">
        <v>12350</v>
      </c>
      <c r="I580" s="2" t="s">
        <v>13802</v>
      </c>
      <c r="J580" s="2"/>
      <c r="K580" s="2" t="n">
        <v>32</v>
      </c>
      <c r="L580" s="2"/>
      <c r="M580" s="2" t="s">
        <v>13803</v>
      </c>
      <c r="N580" s="2" t="n">
        <f aca="false">COUNTA('Layout Mercado Libre'!AH580:AM580)</f>
        <v>1</v>
      </c>
      <c r="O580" s="2" t="s">
        <v>11996</v>
      </c>
      <c r="P580" s="2" t="n">
        <v>0</v>
      </c>
      <c r="Q580" s="2" t="s">
        <v>13776</v>
      </c>
    </row>
    <row r="581" customFormat="false" ht="15" hidden="false" customHeight="false" outlineLevel="0" collapsed="false">
      <c r="A581" s="8" t="s">
        <v>6215</v>
      </c>
      <c r="B581" s="10" t="str">
        <f aca="false">'Layout Mercado Libre'!C581</f>
        <v>Caltrate 600+D Carbonato de Calcio Vitamina D 30 Tabletas</v>
      </c>
      <c r="C581" s="2" t="s">
        <v>89</v>
      </c>
      <c r="D581" s="2" t="s">
        <v>11989</v>
      </c>
      <c r="E581" s="2" t="s">
        <v>11990</v>
      </c>
      <c r="F581" s="2" t="s">
        <v>12038</v>
      </c>
      <c r="G581" s="2"/>
      <c r="H581" s="2"/>
      <c r="I581" s="2" t="s">
        <v>13804</v>
      </c>
      <c r="J581" s="2"/>
      <c r="K581" s="2" t="n">
        <v>98</v>
      </c>
      <c r="L581" s="2"/>
      <c r="M581" s="2" t="s">
        <v>13805</v>
      </c>
      <c r="N581" s="2" t="n">
        <f aca="false">COUNTA('Layout Mercado Libre'!AH581:AM581)</f>
        <v>2</v>
      </c>
      <c r="O581" s="2" t="s">
        <v>11996</v>
      </c>
      <c r="P581" s="2" t="n">
        <v>0</v>
      </c>
      <c r="Q581" s="2" t="s">
        <v>13806</v>
      </c>
    </row>
    <row r="582" customFormat="false" ht="15" hidden="false" customHeight="false" outlineLevel="0" collapsed="false">
      <c r="A582" s="8" t="s">
        <v>6226</v>
      </c>
      <c r="B582" s="10" t="str">
        <f aca="false">'Layout Mercado Libre'!C582</f>
        <v>Galvus Met Vildagliptina/Metformina 50/850 mg 60 Comprimidos</v>
      </c>
      <c r="C582" s="2" t="s">
        <v>89</v>
      </c>
      <c r="D582" s="2" t="s">
        <v>11989</v>
      </c>
      <c r="E582" s="2" t="s">
        <v>11990</v>
      </c>
      <c r="F582" s="2" t="s">
        <v>11991</v>
      </c>
      <c r="G582" s="2" t="s">
        <v>12013</v>
      </c>
      <c r="H582" s="2" t="s">
        <v>12014</v>
      </c>
      <c r="I582" s="2" t="s">
        <v>13807</v>
      </c>
      <c r="J582" s="2"/>
      <c r="K582" s="2" t="n">
        <v>0</v>
      </c>
      <c r="L582" s="2"/>
      <c r="M582" s="2" t="s">
        <v>13808</v>
      </c>
      <c r="N582" s="2" t="n">
        <f aca="false">COUNTA('Layout Mercado Libre'!AH582:AM582)</f>
        <v>1</v>
      </c>
      <c r="O582" s="2" t="s">
        <v>11996</v>
      </c>
      <c r="P582" s="2" t="n">
        <v>0</v>
      </c>
      <c r="Q582" s="2" t="s">
        <v>13809</v>
      </c>
    </row>
    <row r="583" customFormat="false" ht="15" hidden="false" customHeight="false" outlineLevel="0" collapsed="false">
      <c r="A583" s="8" t="s">
        <v>6234</v>
      </c>
      <c r="B583" s="10" t="str">
        <f aca="false">'Layout Mercado Libre'!C583</f>
        <v>Ardosons Indometacina/Betametasona/Metocarbamol 20 Cápsulas</v>
      </c>
      <c r="C583" s="2" t="s">
        <v>89</v>
      </c>
      <c r="D583" s="2" t="s">
        <v>11989</v>
      </c>
      <c r="E583" s="2" t="s">
        <v>11990</v>
      </c>
      <c r="F583" s="2" t="s">
        <v>11991</v>
      </c>
      <c r="G583" s="2" t="s">
        <v>12063</v>
      </c>
      <c r="H583" s="2" t="s">
        <v>12064</v>
      </c>
      <c r="I583" s="2" t="s">
        <v>13810</v>
      </c>
      <c r="J583" s="2"/>
      <c r="K583" s="2" t="n">
        <v>1918</v>
      </c>
      <c r="L583" s="2"/>
      <c r="M583" s="2" t="s">
        <v>13811</v>
      </c>
      <c r="N583" s="2" t="n">
        <f aca="false">COUNTA('Layout Mercado Libre'!AH583:AM583)</f>
        <v>1</v>
      </c>
      <c r="O583" s="2" t="s">
        <v>11996</v>
      </c>
      <c r="P583" s="2" t="n">
        <v>0</v>
      </c>
      <c r="Q583" s="2" t="s">
        <v>13812</v>
      </c>
    </row>
    <row r="584" customFormat="false" ht="15" hidden="false" customHeight="false" outlineLevel="0" collapsed="false">
      <c r="A584" s="8" t="s">
        <v>6244</v>
      </c>
      <c r="B584" s="10" t="str">
        <f aca="false">'Layout Mercado Libre'!C584</f>
        <v>Gel Antibacterial Dibar Aroma Limón 1 Litro</v>
      </c>
      <c r="C584" s="2" t="s">
        <v>89</v>
      </c>
      <c r="D584" s="2" t="s">
        <v>12068</v>
      </c>
      <c r="E584" s="2" t="s">
        <v>12069</v>
      </c>
      <c r="F584" s="2" t="s">
        <v>11998</v>
      </c>
      <c r="G584" s="2"/>
      <c r="H584" s="2"/>
      <c r="I584" s="2" t="s">
        <v>13813</v>
      </c>
      <c r="J584" s="2"/>
      <c r="K584" s="2" t="n">
        <v>64</v>
      </c>
      <c r="L584" s="2"/>
      <c r="M584" s="2" t="s">
        <v>13814</v>
      </c>
      <c r="N584" s="2" t="n">
        <f aca="false">COUNTA('Layout Mercado Libre'!AH584:AM584)</f>
        <v>1</v>
      </c>
      <c r="O584" s="2" t="s">
        <v>11996</v>
      </c>
      <c r="P584" s="2" t="n">
        <v>0</v>
      </c>
      <c r="Q584" s="2" t="s">
        <v>13815</v>
      </c>
    </row>
    <row r="585" customFormat="false" ht="15" hidden="false" customHeight="false" outlineLevel="0" collapsed="false">
      <c r="A585" s="8" t="s">
        <v>6254</v>
      </c>
      <c r="B585" s="10" t="str">
        <f aca="false">'Layout Mercado Libre'!C585</f>
        <v>Cialis Tadalafilo 20 mg 1 Tableta</v>
      </c>
      <c r="C585" s="2" t="s">
        <v>89</v>
      </c>
      <c r="D585" s="2" t="s">
        <v>11989</v>
      </c>
      <c r="E585" s="2" t="s">
        <v>11990</v>
      </c>
      <c r="F585" s="2" t="s">
        <v>11991</v>
      </c>
      <c r="G585" s="2" t="s">
        <v>12266</v>
      </c>
      <c r="H585" s="2" t="s">
        <v>12267</v>
      </c>
      <c r="I585" s="2" t="s">
        <v>13816</v>
      </c>
      <c r="J585" s="2"/>
      <c r="K585" s="2" t="n">
        <v>26</v>
      </c>
      <c r="L585" s="2"/>
      <c r="M585" s="2" t="s">
        <v>13817</v>
      </c>
      <c r="N585" s="2" t="n">
        <f aca="false">COUNTA('Layout Mercado Libre'!AH585:AM585)</f>
        <v>1</v>
      </c>
      <c r="O585" s="2" t="s">
        <v>11996</v>
      </c>
      <c r="P585" s="2" t="n">
        <v>0</v>
      </c>
      <c r="Q585" s="2" t="s">
        <v>13818</v>
      </c>
    </row>
    <row r="586" customFormat="false" ht="15" hidden="false" customHeight="false" outlineLevel="0" collapsed="false">
      <c r="A586" s="8" t="s">
        <v>6264</v>
      </c>
      <c r="B586" s="10" t="str">
        <f aca="false">'Layout Mercado Libre'!C586</f>
        <v>Celestamine NS Loratadina/Betametasona 5/0.25 mg 10 Tabletas</v>
      </c>
      <c r="C586" s="2" t="s">
        <v>89</v>
      </c>
      <c r="D586" s="2" t="s">
        <v>11989</v>
      </c>
      <c r="E586" s="2" t="s">
        <v>11990</v>
      </c>
      <c r="F586" s="2" t="s">
        <v>11991</v>
      </c>
      <c r="G586" s="2" t="s">
        <v>12526</v>
      </c>
      <c r="H586" s="2" t="s">
        <v>12527</v>
      </c>
      <c r="I586" s="2" t="s">
        <v>13819</v>
      </c>
      <c r="J586" s="2"/>
      <c r="K586" s="2" t="n">
        <v>0</v>
      </c>
      <c r="L586" s="2"/>
      <c r="M586" s="2" t="s">
        <v>13820</v>
      </c>
      <c r="N586" s="2" t="n">
        <f aca="false">COUNTA('Layout Mercado Libre'!AH586:AM586)</f>
        <v>1</v>
      </c>
      <c r="O586" s="2" t="s">
        <v>11996</v>
      </c>
      <c r="P586" s="2" t="n">
        <v>0</v>
      </c>
      <c r="Q586" s="2" t="s">
        <v>13821</v>
      </c>
    </row>
    <row r="587" customFormat="false" ht="15" hidden="false" customHeight="false" outlineLevel="0" collapsed="false">
      <c r="A587" s="8" t="s">
        <v>6274</v>
      </c>
      <c r="B587" s="10" t="str">
        <f aca="false">'Layout Mercado Libre'!C587</f>
        <v>Vibramicina Doxiciclina 100 mg 10 Cápsulas</v>
      </c>
      <c r="C587" s="2" t="s">
        <v>89</v>
      </c>
      <c r="D587" s="2" t="s">
        <v>11989</v>
      </c>
      <c r="E587" s="2" t="s">
        <v>11990</v>
      </c>
      <c r="F587" s="2" t="s">
        <v>11991</v>
      </c>
      <c r="G587" s="2" t="s">
        <v>12093</v>
      </c>
      <c r="H587" s="2" t="s">
        <v>12094</v>
      </c>
      <c r="I587" s="2" t="s">
        <v>13822</v>
      </c>
      <c r="J587" s="2"/>
      <c r="K587" s="2" t="n">
        <v>0</v>
      </c>
      <c r="L587" s="2"/>
      <c r="M587" s="2" t="s">
        <v>13823</v>
      </c>
      <c r="N587" s="2" t="n">
        <f aca="false">COUNTA('Layout Mercado Libre'!AH587:AM587)</f>
        <v>1</v>
      </c>
      <c r="O587" s="2" t="s">
        <v>11996</v>
      </c>
      <c r="P587" s="2" t="n">
        <v>0</v>
      </c>
      <c r="Q587" s="2" t="s">
        <v>13824</v>
      </c>
    </row>
    <row r="588" customFormat="false" ht="15" hidden="false" customHeight="false" outlineLevel="0" collapsed="false">
      <c r="A588" s="8" t="s">
        <v>6282</v>
      </c>
      <c r="B588" s="10" t="str">
        <f aca="false">'Layout Mercado Libre'!C588</f>
        <v>Pañales KleenBebé Suavelastic Etapa 2 Chico 16 Piezas</v>
      </c>
      <c r="C588" s="2" t="s">
        <v>89</v>
      </c>
      <c r="D588" s="2" t="s">
        <v>11989</v>
      </c>
      <c r="E588" s="2" t="s">
        <v>11990</v>
      </c>
      <c r="F588" s="2" t="s">
        <v>11998</v>
      </c>
      <c r="G588" s="2"/>
      <c r="H588" s="2"/>
      <c r="I588" s="2" t="s">
        <v>13825</v>
      </c>
      <c r="J588" s="2"/>
      <c r="K588" s="2" t="n">
        <v>122</v>
      </c>
      <c r="L588" s="2"/>
      <c r="M588" s="2" t="s">
        <v>13826</v>
      </c>
      <c r="N588" s="2" t="n">
        <f aca="false">COUNTA('Layout Mercado Libre'!AH588:AM588)</f>
        <v>1</v>
      </c>
      <c r="O588" s="2" t="s">
        <v>11996</v>
      </c>
      <c r="P588" s="2" t="n">
        <v>0</v>
      </c>
      <c r="Q588" s="2" t="s">
        <v>13827</v>
      </c>
    </row>
    <row r="589" customFormat="false" ht="15" hidden="false" customHeight="false" outlineLevel="0" collapsed="false">
      <c r="A589" s="8" t="s">
        <v>6289</v>
      </c>
      <c r="B589" s="10" t="str">
        <f aca="false">'Layout Mercado Libre'!C589</f>
        <v>Libertrim SII 100 mg/37.5 mg 20 Comprimidos</v>
      </c>
      <c r="C589" s="2" t="s">
        <v>89</v>
      </c>
      <c r="D589" s="2" t="s">
        <v>11989</v>
      </c>
      <c r="E589" s="2" t="s">
        <v>11990</v>
      </c>
      <c r="F589" s="2" t="s">
        <v>11991</v>
      </c>
      <c r="G589" s="2" t="s">
        <v>12013</v>
      </c>
      <c r="H589" s="2" t="s">
        <v>12014</v>
      </c>
      <c r="I589" s="2" t="s">
        <v>13828</v>
      </c>
      <c r="J589" s="2"/>
      <c r="K589" s="2" t="n">
        <v>0</v>
      </c>
      <c r="L589" s="2"/>
      <c r="M589" s="2" t="s">
        <v>13829</v>
      </c>
      <c r="N589" s="2" t="n">
        <f aca="false">COUNTA('Layout Mercado Libre'!AH589:AM589)</f>
        <v>3</v>
      </c>
      <c r="O589" s="2" t="s">
        <v>11996</v>
      </c>
      <c r="P589" s="2" t="n">
        <v>0</v>
      </c>
      <c r="Q589" s="2" t="s">
        <v>13830</v>
      </c>
    </row>
    <row r="590" customFormat="false" ht="15" hidden="false" customHeight="false" outlineLevel="0" collapsed="false">
      <c r="A590" s="8" t="s">
        <v>6303</v>
      </c>
      <c r="B590" s="10" t="str">
        <f aca="false">'Layout Mercado Libre'!C590</f>
        <v>Vaso Recolector Kohn Coprológico 120 ml 1 Pieza</v>
      </c>
      <c r="C590" s="2" t="s">
        <v>89</v>
      </c>
      <c r="D590" s="2" t="s">
        <v>11989</v>
      </c>
      <c r="E590" s="2" t="s">
        <v>11990</v>
      </c>
      <c r="F590" s="2" t="s">
        <v>11998</v>
      </c>
      <c r="G590" s="2"/>
      <c r="H590" s="2"/>
      <c r="I590" s="2" t="s">
        <v>13831</v>
      </c>
      <c r="J590" s="2" t="s">
        <v>13832</v>
      </c>
      <c r="K590" s="2" t="n">
        <v>5525</v>
      </c>
      <c r="L590" s="2"/>
      <c r="M590" s="2" t="s">
        <v>13833</v>
      </c>
      <c r="N590" s="2" t="n">
        <f aca="false">COUNTA('Layout Mercado Libre'!AH590:AM590)</f>
        <v>2</v>
      </c>
      <c r="O590" s="2" t="s">
        <v>11996</v>
      </c>
      <c r="P590" s="2" t="n">
        <v>0</v>
      </c>
      <c r="Q590" s="2" t="s">
        <v>13834</v>
      </c>
    </row>
    <row r="591" customFormat="false" ht="15" hidden="false" customHeight="false" outlineLevel="0" collapsed="false">
      <c r="A591" s="8" t="s">
        <v>6312</v>
      </c>
      <c r="B591" s="10" t="str">
        <f aca="false">'Layout Mercado Libre'!C591</f>
        <v>Tri-Vi-Sol Pediátrico Gotas Vitaminas A, D y C 50 ml</v>
      </c>
      <c r="C591" s="2" t="s">
        <v>89</v>
      </c>
      <c r="D591" s="2" t="s">
        <v>11989</v>
      </c>
      <c r="E591" s="2" t="s">
        <v>11990</v>
      </c>
      <c r="F591" s="2" t="s">
        <v>12038</v>
      </c>
      <c r="G591" s="2"/>
      <c r="H591" s="2"/>
      <c r="I591" s="2" t="s">
        <v>13835</v>
      </c>
      <c r="J591" s="2"/>
      <c r="K591" s="2" t="n">
        <v>222</v>
      </c>
      <c r="L591" s="2"/>
      <c r="M591" s="2" t="s">
        <v>13836</v>
      </c>
      <c r="N591" s="2" t="n">
        <f aca="false">COUNTA('Layout Mercado Libre'!AH591:AM591)</f>
        <v>4</v>
      </c>
      <c r="O591" s="2" t="s">
        <v>11996</v>
      </c>
      <c r="P591" s="2" t="n">
        <v>0</v>
      </c>
      <c r="Q591" s="2" t="s">
        <v>13837</v>
      </c>
    </row>
    <row r="592" customFormat="false" ht="15" hidden="false" customHeight="false" outlineLevel="0" collapsed="false">
      <c r="A592" s="8" t="s">
        <v>6329</v>
      </c>
      <c r="B592" s="10" t="str">
        <f aca="false">'Layout Mercado Libre'!C592</f>
        <v>Ropa Interior Tena Pants Nocturno Talla G 10 Piezas</v>
      </c>
      <c r="C592" s="2" t="s">
        <v>89</v>
      </c>
      <c r="D592" s="2" t="s">
        <v>11989</v>
      </c>
      <c r="E592" s="2" t="s">
        <v>11990</v>
      </c>
      <c r="F592" s="2" t="s">
        <v>11998</v>
      </c>
      <c r="G592" s="2"/>
      <c r="H592" s="2"/>
      <c r="I592" s="2" t="s">
        <v>13838</v>
      </c>
      <c r="J592" s="2"/>
      <c r="K592" s="2" t="n">
        <v>91</v>
      </c>
      <c r="L592" s="2" t="s">
        <v>13839</v>
      </c>
      <c r="M592" s="2" t="s">
        <v>13840</v>
      </c>
      <c r="N592" s="2" t="n">
        <f aca="false">COUNTA('Layout Mercado Libre'!AH592:AM592)</f>
        <v>1</v>
      </c>
      <c r="O592" s="2" t="s">
        <v>12024</v>
      </c>
      <c r="P592" s="2" t="n">
        <v>0</v>
      </c>
      <c r="Q592" s="2" t="s">
        <v>13841</v>
      </c>
    </row>
    <row r="593" customFormat="false" ht="15" hidden="false" customHeight="false" outlineLevel="0" collapsed="false">
      <c r="A593" s="8" t="s">
        <v>6338</v>
      </c>
      <c r="B593" s="10" t="str">
        <f aca="false">'Layout Mercado Libre'!C593</f>
        <v>Pharmaton Complete con Ginseng G115 30 Tabletas</v>
      </c>
      <c r="C593" s="2" t="s">
        <v>89</v>
      </c>
      <c r="D593" s="2" t="s">
        <v>11989</v>
      </c>
      <c r="E593" s="2" t="s">
        <v>11990</v>
      </c>
      <c r="F593" s="2" t="s">
        <v>11998</v>
      </c>
      <c r="G593" s="2"/>
      <c r="H593" s="2"/>
      <c r="I593" s="2" t="s">
        <v>13842</v>
      </c>
      <c r="J593" s="2"/>
      <c r="K593" s="2" t="n">
        <v>353</v>
      </c>
      <c r="L593" s="2"/>
      <c r="M593" s="2" t="s">
        <v>13843</v>
      </c>
      <c r="N593" s="2" t="n">
        <f aca="false">COUNTA('Layout Mercado Libre'!AH593:AM593)</f>
        <v>3</v>
      </c>
      <c r="O593" s="2" t="s">
        <v>11996</v>
      </c>
      <c r="P593" s="2" t="n">
        <v>0</v>
      </c>
      <c r="Q593" s="2" t="s">
        <v>13844</v>
      </c>
    </row>
    <row r="594" customFormat="false" ht="15" hidden="false" customHeight="false" outlineLevel="0" collapsed="false">
      <c r="A594" s="8" t="s">
        <v>6352</v>
      </c>
      <c r="B594" s="10" t="str">
        <f aca="false">'Layout Mercado Libre'!C594</f>
        <v>Talco Mexsana Polvo Desodorante Corporal 160 g</v>
      </c>
      <c r="C594" s="2" t="s">
        <v>89</v>
      </c>
      <c r="D594" s="2" t="s">
        <v>11989</v>
      </c>
      <c r="E594" s="2" t="s">
        <v>11990</v>
      </c>
      <c r="F594" s="2" t="s">
        <v>11998</v>
      </c>
      <c r="G594" s="2"/>
      <c r="H594" s="2"/>
      <c r="I594" s="2" t="s">
        <v>13845</v>
      </c>
      <c r="J594" s="2"/>
      <c r="K594" s="2" t="n">
        <v>48</v>
      </c>
      <c r="L594" s="2"/>
      <c r="M594" s="2" t="s">
        <v>13846</v>
      </c>
      <c r="N594" s="2" t="n">
        <f aca="false">COUNTA('Layout Mercado Libre'!AH594:AM594)</f>
        <v>1</v>
      </c>
      <c r="O594" s="2" t="s">
        <v>11996</v>
      </c>
      <c r="P594" s="2" t="n">
        <v>0</v>
      </c>
      <c r="Q594" s="2" t="s">
        <v>13847</v>
      </c>
    </row>
    <row r="595" customFormat="false" ht="15" hidden="false" customHeight="false" outlineLevel="0" collapsed="false">
      <c r="A595" s="8" t="s">
        <v>6362</v>
      </c>
      <c r="B595" s="10" t="str">
        <f aca="false">'Layout Mercado Libre'!C595</f>
        <v>Incresina Duo 12.5 mg/850 mg 56 Tabletas</v>
      </c>
      <c r="C595" s="2" t="s">
        <v>89</v>
      </c>
      <c r="D595" s="2" t="s">
        <v>11989</v>
      </c>
      <c r="E595" s="2" t="s">
        <v>11990</v>
      </c>
      <c r="F595" s="2" t="s">
        <v>11991</v>
      </c>
      <c r="G595" s="2" t="s">
        <v>12013</v>
      </c>
      <c r="H595" s="2" t="s">
        <v>12014</v>
      </c>
      <c r="I595" s="2" t="s">
        <v>13848</v>
      </c>
      <c r="J595" s="2"/>
      <c r="K595" s="2" t="n">
        <v>15</v>
      </c>
      <c r="L595" s="2"/>
      <c r="M595" s="2" t="s">
        <v>13849</v>
      </c>
      <c r="N595" s="2" t="n">
        <f aca="false">COUNTA('Layout Mercado Libre'!AH595:AM595)</f>
        <v>2</v>
      </c>
      <c r="O595" s="2" t="s">
        <v>11996</v>
      </c>
      <c r="P595" s="2" t="n">
        <v>0</v>
      </c>
      <c r="Q595" s="2" t="s">
        <v>13850</v>
      </c>
    </row>
    <row r="596" customFormat="false" ht="15" hidden="false" customHeight="false" outlineLevel="0" collapsed="false">
      <c r="A596" s="8" t="s">
        <v>6374</v>
      </c>
      <c r="B596" s="10" t="str">
        <f aca="false">'Layout Mercado Libre'!C596</f>
        <v>Pasta Adhesiva Fixodent Fresh para Dentadura 40 ml</v>
      </c>
      <c r="C596" s="2" t="s">
        <v>89</v>
      </c>
      <c r="D596" s="2" t="s">
        <v>11989</v>
      </c>
      <c r="E596" s="2" t="s">
        <v>11990</v>
      </c>
      <c r="F596" s="2" t="s">
        <v>11998</v>
      </c>
      <c r="G596" s="2"/>
      <c r="H596" s="2"/>
      <c r="I596" s="2" t="s">
        <v>13851</v>
      </c>
      <c r="J596" s="2"/>
      <c r="K596" s="2" t="n">
        <v>723</v>
      </c>
      <c r="L596" s="2"/>
      <c r="M596" s="2" t="s">
        <v>13852</v>
      </c>
      <c r="N596" s="2" t="n">
        <f aca="false">COUNTA('Layout Mercado Libre'!AH596:AM596)</f>
        <v>1</v>
      </c>
      <c r="O596" s="2" t="s">
        <v>11996</v>
      </c>
      <c r="P596" s="2" t="n">
        <v>0</v>
      </c>
      <c r="Q596" s="2" t="s">
        <v>13853</v>
      </c>
    </row>
    <row r="597" customFormat="false" ht="15" hidden="false" customHeight="false" outlineLevel="0" collapsed="false">
      <c r="A597" s="8" t="s">
        <v>6382</v>
      </c>
      <c r="B597" s="10" t="str">
        <f aca="false">'Layout Mercado Libre'!C597</f>
        <v>Dabex Metformina 850 mg 30 Tabletas</v>
      </c>
      <c r="C597" s="2" t="s">
        <v>89</v>
      </c>
      <c r="D597" s="2" t="s">
        <v>11989</v>
      </c>
      <c r="E597" s="2" t="s">
        <v>11990</v>
      </c>
      <c r="F597" s="2" t="s">
        <v>11991</v>
      </c>
      <c r="G597" s="2" t="s">
        <v>12013</v>
      </c>
      <c r="H597" s="2" t="s">
        <v>12014</v>
      </c>
      <c r="I597" s="2" t="s">
        <v>13854</v>
      </c>
      <c r="J597" s="2"/>
      <c r="K597" s="2" t="n">
        <v>118</v>
      </c>
      <c r="L597" s="2"/>
      <c r="M597" s="2" t="s">
        <v>13855</v>
      </c>
      <c r="N597" s="2" t="n">
        <f aca="false">COUNTA('Layout Mercado Libre'!AH597:AM597)</f>
        <v>1</v>
      </c>
      <c r="O597" s="2" t="s">
        <v>11996</v>
      </c>
      <c r="P597" s="2" t="n">
        <v>0</v>
      </c>
      <c r="Q597" s="2" t="s">
        <v>13856</v>
      </c>
    </row>
    <row r="598" customFormat="false" ht="15" hidden="false" customHeight="false" outlineLevel="0" collapsed="false">
      <c r="A598" s="8" t="s">
        <v>6391</v>
      </c>
      <c r="B598" s="10" t="str">
        <f aca="false">'Layout Mercado Libre'!C598</f>
        <v>Hepa-Merz Granulado 3 g L-Ornitina L-Aspartato 30 Sobres</v>
      </c>
      <c r="C598" s="2" t="s">
        <v>89</v>
      </c>
      <c r="D598" s="2" t="s">
        <v>11989</v>
      </c>
      <c r="E598" s="2" t="s">
        <v>11990</v>
      </c>
      <c r="F598" s="2" t="s">
        <v>11991</v>
      </c>
      <c r="G598" s="2" t="s">
        <v>12013</v>
      </c>
      <c r="H598" s="2" t="s">
        <v>12014</v>
      </c>
      <c r="I598" s="2" t="s">
        <v>13857</v>
      </c>
      <c r="J598" s="2"/>
      <c r="K598" s="2" t="n">
        <v>0</v>
      </c>
      <c r="L598" s="2"/>
      <c r="M598" s="2" t="s">
        <v>13858</v>
      </c>
      <c r="N598" s="2" t="n">
        <f aca="false">COUNTA('Layout Mercado Libre'!AH598:AM598)</f>
        <v>1</v>
      </c>
      <c r="O598" s="2" t="s">
        <v>11996</v>
      </c>
      <c r="P598" s="2" t="n">
        <v>0</v>
      </c>
      <c r="Q598" s="2" t="s">
        <v>13859</v>
      </c>
    </row>
    <row r="599" customFormat="false" ht="15" hidden="false" customHeight="false" outlineLevel="0" collapsed="false">
      <c r="A599" s="8" t="s">
        <v>6403</v>
      </c>
      <c r="B599" s="10" t="str">
        <f aca="false">'Layout Mercado Libre'!C599</f>
        <v>Pañal para Adulto Tena Slip Nocturno Talla G 8 Piezas</v>
      </c>
      <c r="C599" s="2" t="s">
        <v>89</v>
      </c>
      <c r="D599" s="2" t="s">
        <v>11989</v>
      </c>
      <c r="E599" s="2" t="s">
        <v>11990</v>
      </c>
      <c r="F599" s="2" t="s">
        <v>11998</v>
      </c>
      <c r="G599" s="2"/>
      <c r="H599" s="2"/>
      <c r="I599" s="2" t="s">
        <v>13860</v>
      </c>
      <c r="J599" s="2"/>
      <c r="K599" s="2" t="n">
        <v>65</v>
      </c>
      <c r="L599" s="2" t="s">
        <v>13861</v>
      </c>
      <c r="M599" s="2" t="s">
        <v>13862</v>
      </c>
      <c r="N599" s="2" t="n">
        <f aca="false">COUNTA('Layout Mercado Libre'!AH599:AM599)</f>
        <v>2</v>
      </c>
      <c r="O599" s="2" t="s">
        <v>12029</v>
      </c>
      <c r="P599" s="2" t="n">
        <v>0</v>
      </c>
      <c r="Q599" s="2" t="s">
        <v>13863</v>
      </c>
    </row>
    <row r="600" customFormat="false" ht="15" hidden="false" customHeight="false" outlineLevel="0" collapsed="false">
      <c r="A600" s="8" t="s">
        <v>6412</v>
      </c>
      <c r="B600" s="10" t="str">
        <f aca="false">'Layout Mercado Libre'!C600</f>
        <v>Alcohol Etílico Dibar 96° 125 ml Caja con 48 Piezas</v>
      </c>
      <c r="C600" s="2" t="s">
        <v>89</v>
      </c>
      <c r="D600" s="2" t="s">
        <v>12068</v>
      </c>
      <c r="E600" s="2" t="s">
        <v>11990</v>
      </c>
      <c r="F600" s="2" t="s">
        <v>11998</v>
      </c>
      <c r="G600" s="2"/>
      <c r="H600" s="2"/>
      <c r="I600" s="2" t="s">
        <v>13864</v>
      </c>
      <c r="J600" s="2"/>
      <c r="K600" s="2" t="n">
        <v>40</v>
      </c>
      <c r="L600" s="2"/>
      <c r="M600" s="2" t="s">
        <v>13865</v>
      </c>
      <c r="N600" s="2" t="n">
        <f aca="false">COUNTA('Layout Mercado Libre'!AH600:AM600)</f>
        <v>1</v>
      </c>
      <c r="O600" s="2" t="s">
        <v>11996</v>
      </c>
      <c r="P600" s="2" t="n">
        <v>0</v>
      </c>
      <c r="Q600" s="2" t="s">
        <v>13866</v>
      </c>
    </row>
    <row r="601" customFormat="false" ht="15" hidden="false" customHeight="false" outlineLevel="0" collapsed="false">
      <c r="A601" s="8" t="s">
        <v>6421</v>
      </c>
      <c r="B601" s="10" t="str">
        <f aca="false">'Layout Mercado Libre'!C601</f>
        <v>Pañal para Adulto Tena Slip Comfort Talla G 10 Piezas</v>
      </c>
      <c r="C601" s="2" t="s">
        <v>89</v>
      </c>
      <c r="D601" s="2" t="s">
        <v>11989</v>
      </c>
      <c r="E601" s="2" t="s">
        <v>11990</v>
      </c>
      <c r="F601" s="2" t="s">
        <v>11998</v>
      </c>
      <c r="G601" s="2"/>
      <c r="H601" s="2"/>
      <c r="I601" s="2" t="s">
        <v>13867</v>
      </c>
      <c r="J601" s="2"/>
      <c r="K601" s="2" t="n">
        <v>70</v>
      </c>
      <c r="L601" s="2" t="s">
        <v>13868</v>
      </c>
      <c r="M601" s="2" t="s">
        <v>13869</v>
      </c>
      <c r="N601" s="2" t="n">
        <f aca="false">COUNTA('Layout Mercado Libre'!AH601:AM601)</f>
        <v>1</v>
      </c>
      <c r="O601" s="2" t="s">
        <v>12024</v>
      </c>
      <c r="P601" s="2" t="n">
        <v>0</v>
      </c>
      <c r="Q601" s="2" t="s">
        <v>13841</v>
      </c>
    </row>
    <row r="602" customFormat="false" ht="15" hidden="false" customHeight="false" outlineLevel="0" collapsed="false">
      <c r="A602" s="8" t="s">
        <v>6429</v>
      </c>
      <c r="B602" s="10" t="str">
        <f aca="false">'Layout Mercado Libre'!C602</f>
        <v>Ceftriaxona 1 g Solución Inyectable Bruluagsa</v>
      </c>
      <c r="C602" s="2" t="s">
        <v>89</v>
      </c>
      <c r="D602" s="2" t="s">
        <v>11989</v>
      </c>
      <c r="E602" s="2" t="s">
        <v>11990</v>
      </c>
      <c r="F602" s="2" t="s">
        <v>11991</v>
      </c>
      <c r="G602" s="2" t="s">
        <v>12093</v>
      </c>
      <c r="H602" s="2" t="s">
        <v>12094</v>
      </c>
      <c r="I602" s="2" t="s">
        <v>13870</v>
      </c>
      <c r="J602" s="2"/>
      <c r="K602" s="2" t="n">
        <v>9325</v>
      </c>
      <c r="L602" s="2"/>
      <c r="M602" s="2" t="s">
        <v>13871</v>
      </c>
      <c r="N602" s="2" t="n">
        <f aca="false">COUNTA('Layout Mercado Libre'!AH602:AM602)</f>
        <v>1</v>
      </c>
      <c r="O602" s="2" t="s">
        <v>11996</v>
      </c>
      <c r="P602" s="2" t="n">
        <v>0</v>
      </c>
      <c r="Q602" s="2" t="s">
        <v>13872</v>
      </c>
    </row>
    <row r="603" customFormat="false" ht="15" hidden="false" customHeight="false" outlineLevel="0" collapsed="false">
      <c r="A603" s="8" t="s">
        <v>6442</v>
      </c>
      <c r="B603" s="10" t="str">
        <f aca="false">'Layout Mercado Libre'!C603</f>
        <v>Topron Nifuroxazida Suspensión 4.4 g/100 ml 120 ml</v>
      </c>
      <c r="C603" s="2" t="s">
        <v>89</v>
      </c>
      <c r="D603" s="2" t="s">
        <v>11989</v>
      </c>
      <c r="E603" s="2" t="s">
        <v>11990</v>
      </c>
      <c r="F603" s="2" t="s">
        <v>12038</v>
      </c>
      <c r="G603" s="2"/>
      <c r="H603" s="2"/>
      <c r="I603" s="2" t="s">
        <v>13873</v>
      </c>
      <c r="J603" s="2"/>
      <c r="K603" s="2" t="n">
        <v>67</v>
      </c>
      <c r="L603" s="2"/>
      <c r="M603" s="2" t="s">
        <v>13874</v>
      </c>
      <c r="N603" s="2" t="n">
        <f aca="false">COUNTA('Layout Mercado Libre'!AH603:AM603)</f>
        <v>3</v>
      </c>
      <c r="O603" s="2" t="s">
        <v>11996</v>
      </c>
      <c r="P603" s="2" t="n">
        <v>0</v>
      </c>
      <c r="Q603" s="2" t="s">
        <v>13875</v>
      </c>
    </row>
    <row r="604" customFormat="false" ht="15" hidden="false" customHeight="false" outlineLevel="0" collapsed="false">
      <c r="A604" s="8" t="s">
        <v>6456</v>
      </c>
      <c r="B604" s="10" t="str">
        <f aca="false">'Layout Mercado Libre'!C604</f>
        <v>Histiacil Fam Infantil Jarabe Sabor Fresa 140 ml</v>
      </c>
      <c r="C604" s="2" t="s">
        <v>89</v>
      </c>
      <c r="D604" s="2" t="s">
        <v>11989</v>
      </c>
      <c r="E604" s="2" t="s">
        <v>11990</v>
      </c>
      <c r="F604" s="2" t="s">
        <v>12038</v>
      </c>
      <c r="G604" s="2"/>
      <c r="H604" s="2"/>
      <c r="I604" s="2" t="s">
        <v>13876</v>
      </c>
      <c r="J604" s="2"/>
      <c r="K604" s="2" t="n">
        <v>135</v>
      </c>
      <c r="L604" s="2"/>
      <c r="M604" s="2" t="s">
        <v>13877</v>
      </c>
      <c r="N604" s="2" t="n">
        <f aca="false">COUNTA('Layout Mercado Libre'!AH604:AM604)</f>
        <v>3</v>
      </c>
      <c r="O604" s="2" t="s">
        <v>11996</v>
      </c>
      <c r="P604" s="2" t="n">
        <v>0</v>
      </c>
      <c r="Q604" s="2" t="s">
        <v>13878</v>
      </c>
    </row>
    <row r="605" customFormat="false" ht="15" hidden="false" customHeight="false" outlineLevel="0" collapsed="false">
      <c r="A605" s="8" t="s">
        <v>6471</v>
      </c>
      <c r="B605" s="10" t="str">
        <f aca="false">'Layout Mercado Libre'!C605</f>
        <v>Brillantina Palmolive Líquida con Aceite de Oliva 52 ml</v>
      </c>
      <c r="C605" s="2" t="s">
        <v>89</v>
      </c>
      <c r="D605" s="2" t="s">
        <v>11989</v>
      </c>
      <c r="E605" s="2" t="s">
        <v>11990</v>
      </c>
      <c r="F605" s="2" t="s">
        <v>11998</v>
      </c>
      <c r="G605" s="2"/>
      <c r="H605" s="2"/>
      <c r="I605" s="2" t="s">
        <v>13879</v>
      </c>
      <c r="J605" s="2"/>
      <c r="K605" s="2" t="n">
        <v>16</v>
      </c>
      <c r="L605" s="2"/>
      <c r="M605" s="2" t="s">
        <v>13880</v>
      </c>
      <c r="N605" s="2" t="n">
        <f aca="false">COUNTA('Layout Mercado Libre'!AH605:AM605)</f>
        <v>1</v>
      </c>
      <c r="O605" s="2" t="s">
        <v>11996</v>
      </c>
      <c r="P605" s="2" t="n">
        <v>0</v>
      </c>
      <c r="Q605" s="2" t="s">
        <v>13881</v>
      </c>
    </row>
    <row r="606" customFormat="false" ht="15" hidden="false" customHeight="false" outlineLevel="0" collapsed="false">
      <c r="A606" s="8" t="s">
        <v>6479</v>
      </c>
      <c r="B606" s="10" t="str">
        <f aca="false">'Layout Mercado Libre'!C606</f>
        <v>Pasta Lassar Andrómaco Óxido de Zinc 25% Tarro 30 g</v>
      </c>
      <c r="C606" s="2" t="s">
        <v>89</v>
      </c>
      <c r="D606" s="2" t="s">
        <v>11989</v>
      </c>
      <c r="E606" s="2" t="s">
        <v>11990</v>
      </c>
      <c r="F606" s="2" t="s">
        <v>12038</v>
      </c>
      <c r="G606" s="2"/>
      <c r="H606" s="2"/>
      <c r="I606" s="2" t="s">
        <v>13882</v>
      </c>
      <c r="J606" s="2"/>
      <c r="K606" s="2" t="n">
        <v>0</v>
      </c>
      <c r="L606" s="2"/>
      <c r="M606" s="2" t="s">
        <v>13883</v>
      </c>
      <c r="N606" s="2" t="n">
        <f aca="false">COUNTA('Layout Mercado Libre'!AH606:AM606)</f>
        <v>2</v>
      </c>
      <c r="O606" s="2" t="s">
        <v>11996</v>
      </c>
      <c r="P606" s="2" t="n">
        <v>0</v>
      </c>
      <c r="Q606" s="2" t="s">
        <v>13884</v>
      </c>
    </row>
    <row r="607" customFormat="false" ht="15" hidden="false" customHeight="false" outlineLevel="0" collapsed="false">
      <c r="A607" s="8" t="s">
        <v>6491</v>
      </c>
      <c r="B607" s="10" t="str">
        <f aca="false">'Layout Mercado Libre'!C607</f>
        <v>Uroclasio NF Solución Citrato de Potasio 150 ml</v>
      </c>
      <c r="C607" s="2" t="s">
        <v>89</v>
      </c>
      <c r="D607" s="2" t="s">
        <v>11989</v>
      </c>
      <c r="E607" s="2" t="s">
        <v>11990</v>
      </c>
      <c r="F607" s="2" t="s">
        <v>11991</v>
      </c>
      <c r="G607" s="2" t="s">
        <v>12266</v>
      </c>
      <c r="H607" s="2" t="s">
        <v>12267</v>
      </c>
      <c r="I607" s="2" t="s">
        <v>13885</v>
      </c>
      <c r="J607" s="2"/>
      <c r="K607" s="2" t="n">
        <v>0</v>
      </c>
      <c r="L607" s="2"/>
      <c r="M607" s="2" t="s">
        <v>13886</v>
      </c>
      <c r="N607" s="2" t="n">
        <f aca="false">COUNTA('Layout Mercado Libre'!AH607:AM607)</f>
        <v>2</v>
      </c>
      <c r="O607" s="2" t="s">
        <v>11996</v>
      </c>
      <c r="P607" s="2" t="n">
        <v>0</v>
      </c>
      <c r="Q607" s="2" t="s">
        <v>13887</v>
      </c>
    </row>
    <row r="608" customFormat="false" ht="15" hidden="false" customHeight="false" outlineLevel="0" collapsed="false">
      <c r="A608" s="8" t="s">
        <v>6503</v>
      </c>
      <c r="B608" s="10" t="str">
        <f aca="false">'Layout Mercado Libre'!C608</f>
        <v>Desodorante en Aerosol Stefano Royal Hombre 159 ml</v>
      </c>
      <c r="C608" s="2" t="s">
        <v>89</v>
      </c>
      <c r="D608" s="2" t="s">
        <v>11989</v>
      </c>
      <c r="E608" s="2" t="s">
        <v>11990</v>
      </c>
      <c r="F608" s="2" t="s">
        <v>11998</v>
      </c>
      <c r="G608" s="2"/>
      <c r="H608" s="2"/>
      <c r="I608" s="2" t="s">
        <v>13888</v>
      </c>
      <c r="J608" s="2"/>
      <c r="K608" s="2" t="n">
        <v>412</v>
      </c>
      <c r="L608" s="2"/>
      <c r="M608" s="2" t="s">
        <v>13889</v>
      </c>
      <c r="N608" s="2" t="n">
        <f aca="false">COUNTA('Layout Mercado Libre'!AH608:AM608)</f>
        <v>2</v>
      </c>
      <c r="O608" s="2" t="s">
        <v>11996</v>
      </c>
      <c r="P608" s="2" t="n">
        <v>0</v>
      </c>
      <c r="Q608" s="2" t="s">
        <v>13890</v>
      </c>
    </row>
    <row r="609" customFormat="false" ht="15" hidden="false" customHeight="false" outlineLevel="0" collapsed="false">
      <c r="A609" s="8" t="s">
        <v>6515</v>
      </c>
      <c r="B609" s="10" t="str">
        <f aca="false">'Layout Mercado Libre'!C609</f>
        <v>Troferit Flow Dropropizina/Ambroxol 30 mg/30 mg 15 Tabletas</v>
      </c>
      <c r="C609" s="2" t="s">
        <v>89</v>
      </c>
      <c r="D609" s="2" t="s">
        <v>12068</v>
      </c>
      <c r="E609" s="2" t="s">
        <v>11990</v>
      </c>
      <c r="F609" s="2" t="s">
        <v>12056</v>
      </c>
      <c r="G609" s="2"/>
      <c r="H609" s="2"/>
      <c r="I609" s="2" t="s">
        <v>13891</v>
      </c>
      <c r="J609" s="2"/>
      <c r="K609" s="2" t="n">
        <v>4</v>
      </c>
      <c r="L609" s="2"/>
      <c r="M609" s="2" t="s">
        <v>13892</v>
      </c>
      <c r="N609" s="2" t="n">
        <f aca="false">COUNTA('Layout Mercado Libre'!AH609:AM609)</f>
        <v>2</v>
      </c>
      <c r="O609" s="2" t="s">
        <v>11996</v>
      </c>
      <c r="P609" s="2" t="n">
        <v>0</v>
      </c>
      <c r="Q609" s="2" t="s">
        <v>13893</v>
      </c>
    </row>
    <row r="610" customFormat="false" ht="15" hidden="false" customHeight="false" outlineLevel="0" collapsed="false">
      <c r="A610" s="8" t="s">
        <v>6528</v>
      </c>
      <c r="B610" s="10" t="str">
        <f aca="false">'Layout Mercado Libre'!C610</f>
        <v>Flausiver Diosmina/Hesperidina 450 mg/50 mg 20 Tabletas</v>
      </c>
      <c r="C610" s="2" t="s">
        <v>89</v>
      </c>
      <c r="D610" s="2" t="s">
        <v>11989</v>
      </c>
      <c r="E610" s="2" t="s">
        <v>11990</v>
      </c>
      <c r="F610" s="2" t="s">
        <v>11991</v>
      </c>
      <c r="G610" s="2" t="s">
        <v>12596</v>
      </c>
      <c r="H610" s="2" t="s">
        <v>12597</v>
      </c>
      <c r="I610" s="2" t="s">
        <v>13894</v>
      </c>
      <c r="J610" s="2"/>
      <c r="K610" s="2" t="n">
        <v>232</v>
      </c>
      <c r="L610" s="2"/>
      <c r="M610" s="2" t="s">
        <v>13895</v>
      </c>
      <c r="N610" s="2" t="n">
        <f aca="false">COUNTA('Layout Mercado Libre'!AH610:AM610)</f>
        <v>3</v>
      </c>
      <c r="O610" s="2" t="s">
        <v>11996</v>
      </c>
      <c r="P610" s="2" t="n">
        <v>0</v>
      </c>
      <c r="Q610" s="2" t="s">
        <v>13896</v>
      </c>
    </row>
    <row r="611" customFormat="false" ht="15" hidden="false" customHeight="false" outlineLevel="0" collapsed="false">
      <c r="A611" s="8" t="s">
        <v>6539</v>
      </c>
      <c r="B611" s="10" t="str">
        <f aca="false">'Layout Mercado Libre'!C611</f>
        <v>Desodorante en Aerosol Axe Fusion Men 150 ml</v>
      </c>
      <c r="C611" s="2" t="s">
        <v>89</v>
      </c>
      <c r="D611" s="2" t="s">
        <v>11989</v>
      </c>
      <c r="E611" s="2" t="s">
        <v>11990</v>
      </c>
      <c r="F611" s="2" t="s">
        <v>11998</v>
      </c>
      <c r="G611" s="2"/>
      <c r="H611" s="2"/>
      <c r="I611" s="2" t="s">
        <v>13897</v>
      </c>
      <c r="J611" s="2"/>
      <c r="K611" s="2" t="n">
        <v>213</v>
      </c>
      <c r="L611" s="2" t="s">
        <v>13898</v>
      </c>
      <c r="M611" s="2" t="s">
        <v>13899</v>
      </c>
      <c r="N611" s="2" t="n">
        <f aca="false">COUNTA('Layout Mercado Libre'!AH611:AM611)</f>
        <v>1</v>
      </c>
      <c r="O611" s="2" t="s">
        <v>11996</v>
      </c>
      <c r="P611" s="2" t="n">
        <v>0</v>
      </c>
      <c r="Q611" s="2" t="s">
        <v>13900</v>
      </c>
    </row>
    <row r="612" customFormat="false" ht="15" hidden="false" customHeight="false" outlineLevel="0" collapsed="false">
      <c r="A612" s="8" t="s">
        <v>6550</v>
      </c>
      <c r="B612" s="10" t="str">
        <f aca="false">'Layout Mercado Libre'!C612</f>
        <v>Condones Prudence Clásico Lubricados Vitrolero 100 Piezas</v>
      </c>
      <c r="C612" s="2" t="s">
        <v>89</v>
      </c>
      <c r="D612" s="2" t="s">
        <v>11989</v>
      </c>
      <c r="E612" s="2" t="s">
        <v>11990</v>
      </c>
      <c r="F612" s="2" t="s">
        <v>11998</v>
      </c>
      <c r="G612" s="2"/>
      <c r="H612" s="2"/>
      <c r="I612" s="2" t="s">
        <v>13901</v>
      </c>
      <c r="J612" s="2"/>
      <c r="K612" s="2" t="n">
        <v>180</v>
      </c>
      <c r="L612" s="2"/>
      <c r="M612" s="2" t="s">
        <v>13902</v>
      </c>
      <c r="N612" s="2" t="n">
        <f aca="false">COUNTA('Layout Mercado Libre'!AH612:AM612)</f>
        <v>2</v>
      </c>
      <c r="O612" s="2" t="s">
        <v>11996</v>
      </c>
      <c r="P612" s="2" t="n">
        <v>0</v>
      </c>
      <c r="Q612" s="2" t="s">
        <v>13903</v>
      </c>
    </row>
    <row r="613" customFormat="false" ht="15" hidden="false" customHeight="false" outlineLevel="0" collapsed="false">
      <c r="A613" s="8" t="s">
        <v>6563</v>
      </c>
      <c r="B613" s="10" t="str">
        <f aca="false">'Layout Mercado Libre'!C613</f>
        <v>Evipress Lercanidipino 10 mg 30 Tabletas</v>
      </c>
      <c r="C613" s="2" t="s">
        <v>89</v>
      </c>
      <c r="D613" s="2" t="s">
        <v>11989</v>
      </c>
      <c r="E613" s="2" t="s">
        <v>11990</v>
      </c>
      <c r="F613" s="2" t="s">
        <v>11991</v>
      </c>
      <c r="G613" s="2" t="s">
        <v>12596</v>
      </c>
      <c r="H613" s="2" t="s">
        <v>12597</v>
      </c>
      <c r="I613" s="2" t="s">
        <v>13904</v>
      </c>
      <c r="J613" s="2"/>
      <c r="K613" s="2" t="n">
        <v>25</v>
      </c>
      <c r="L613" s="2"/>
      <c r="M613" s="2" t="s">
        <v>13905</v>
      </c>
      <c r="N613" s="2" t="n">
        <f aca="false">COUNTA('Layout Mercado Libre'!AH613:AM613)</f>
        <v>2</v>
      </c>
      <c r="O613" s="2" t="s">
        <v>11996</v>
      </c>
      <c r="P613" s="2" t="n">
        <v>0</v>
      </c>
      <c r="Q613" s="2" t="s">
        <v>13906</v>
      </c>
    </row>
    <row r="614" customFormat="false" ht="15" hidden="false" customHeight="false" outlineLevel="0" collapsed="false">
      <c r="A614" s="8" t="s">
        <v>6572</v>
      </c>
      <c r="B614" s="10" t="str">
        <f aca="false">'Layout Mercado Libre'!C614</f>
        <v>BioGaia Protectis Probiótico en Gotas 5 ml</v>
      </c>
      <c r="C614" s="2" t="s">
        <v>89</v>
      </c>
      <c r="D614" s="2" t="s">
        <v>11989</v>
      </c>
      <c r="E614" s="2" t="s">
        <v>11990</v>
      </c>
      <c r="F614" s="2" t="s">
        <v>11998</v>
      </c>
      <c r="G614" s="2"/>
      <c r="H614" s="2"/>
      <c r="I614" s="2" t="s">
        <v>13907</v>
      </c>
      <c r="J614" s="2"/>
      <c r="K614" s="2" t="n">
        <v>2</v>
      </c>
      <c r="L614" s="2"/>
      <c r="M614" s="2" t="s">
        <v>13908</v>
      </c>
      <c r="N614" s="2" t="n">
        <f aca="false">COUNTA('Layout Mercado Libre'!AH614:AM614)</f>
        <v>2</v>
      </c>
      <c r="O614" s="2" t="s">
        <v>11996</v>
      </c>
      <c r="P614" s="2" t="n">
        <v>0</v>
      </c>
      <c r="Q614" s="2" t="s">
        <v>13909</v>
      </c>
    </row>
    <row r="615" customFormat="false" ht="15" hidden="false" customHeight="false" outlineLevel="0" collapsed="false">
      <c r="A615" s="8" t="s">
        <v>6585</v>
      </c>
      <c r="B615" s="10" t="str">
        <f aca="false">'Layout Mercado Libre'!C615</f>
        <v>Ciprolisina Solución Oral 220 ml Ciproheptadina</v>
      </c>
      <c r="C615" s="2" t="s">
        <v>89</v>
      </c>
      <c r="D615" s="2" t="s">
        <v>11989</v>
      </c>
      <c r="E615" s="2" t="s">
        <v>11990</v>
      </c>
      <c r="F615" s="2" t="s">
        <v>12056</v>
      </c>
      <c r="G615" s="2"/>
      <c r="H615" s="2"/>
      <c r="I615" s="2" t="s">
        <v>13910</v>
      </c>
      <c r="J615" s="2"/>
      <c r="K615" s="2" t="n">
        <v>0</v>
      </c>
      <c r="L615" s="2"/>
      <c r="M615" s="2" t="s">
        <v>13911</v>
      </c>
      <c r="N615" s="2" t="n">
        <f aca="false">COUNTA('Layout Mercado Libre'!AH615:AM615)</f>
        <v>1</v>
      </c>
      <c r="O615" s="2" t="s">
        <v>11996</v>
      </c>
      <c r="P615" s="2" t="n">
        <v>0</v>
      </c>
      <c r="Q615" s="2" t="s">
        <v>13912</v>
      </c>
    </row>
    <row r="616" customFormat="false" ht="15" hidden="false" customHeight="false" outlineLevel="0" collapsed="false">
      <c r="A616" s="8" t="s">
        <v>6595</v>
      </c>
      <c r="B616" s="10" t="str">
        <f aca="false">'Layout Mercado Libre'!C616</f>
        <v>Fosfocil Fosfomicina Suspensión 250 mg/5 ml 60 ml</v>
      </c>
      <c r="C616" s="2" t="s">
        <v>89</v>
      </c>
      <c r="D616" s="2" t="s">
        <v>11989</v>
      </c>
      <c r="E616" s="2" t="s">
        <v>11990</v>
      </c>
      <c r="F616" s="2" t="s">
        <v>11991</v>
      </c>
      <c r="G616" s="2" t="s">
        <v>12093</v>
      </c>
      <c r="H616" s="2" t="s">
        <v>12094</v>
      </c>
      <c r="I616" s="2" t="s">
        <v>13913</v>
      </c>
      <c r="J616" s="2"/>
      <c r="K616" s="2" t="n">
        <v>24</v>
      </c>
      <c r="L616" s="2"/>
      <c r="M616" s="2" t="s">
        <v>13914</v>
      </c>
      <c r="N616" s="2" t="n">
        <f aca="false">COUNTA('Layout Mercado Libre'!AH616:AM616)</f>
        <v>2</v>
      </c>
      <c r="O616" s="2" t="s">
        <v>11996</v>
      </c>
      <c r="P616" s="2" t="n">
        <v>0</v>
      </c>
      <c r="Q616" s="2" t="s">
        <v>13915</v>
      </c>
    </row>
    <row r="617" customFormat="false" ht="15" hidden="false" customHeight="false" outlineLevel="0" collapsed="false">
      <c r="A617" s="8" t="s">
        <v>6606</v>
      </c>
      <c r="B617" s="10" t="str">
        <f aca="false">'Layout Mercado Libre'!C617</f>
        <v>Allegra Fexofenadina 180 mg 10 Tabletas</v>
      </c>
      <c r="C617" s="2" t="s">
        <v>89</v>
      </c>
      <c r="D617" s="2" t="s">
        <v>11989</v>
      </c>
      <c r="E617" s="2" t="s">
        <v>11990</v>
      </c>
      <c r="F617" s="2" t="s">
        <v>12038</v>
      </c>
      <c r="G617" s="2"/>
      <c r="H617" s="2"/>
      <c r="I617" s="2" t="s">
        <v>13916</v>
      </c>
      <c r="J617" s="2"/>
      <c r="K617" s="2" t="n">
        <v>0</v>
      </c>
      <c r="L617" s="2"/>
      <c r="M617" s="2" t="s">
        <v>13917</v>
      </c>
      <c r="N617" s="2" t="n">
        <f aca="false">COUNTA('Layout Mercado Libre'!AH617:AM617)</f>
        <v>2</v>
      </c>
      <c r="O617" s="2" t="s">
        <v>11996</v>
      </c>
      <c r="P617" s="2" t="n">
        <v>0</v>
      </c>
      <c r="Q617" s="2" t="s">
        <v>13918</v>
      </c>
    </row>
    <row r="618" customFormat="false" ht="15" hidden="false" customHeight="false" outlineLevel="0" collapsed="false">
      <c r="A618" s="8" t="s">
        <v>6617</v>
      </c>
      <c r="B618" s="10" t="str">
        <f aca="false">'Layout Mercado Libre'!C618</f>
        <v>Jarsix Loratadina Betametasona 5 mg/0.25 mg 10 Tabletas</v>
      </c>
      <c r="C618" s="2" t="s">
        <v>89</v>
      </c>
      <c r="D618" s="2" t="s">
        <v>11989</v>
      </c>
      <c r="E618" s="2" t="s">
        <v>11990</v>
      </c>
      <c r="F618" s="2" t="s">
        <v>11991</v>
      </c>
      <c r="G618" s="2" t="s">
        <v>12526</v>
      </c>
      <c r="H618" s="2" t="s">
        <v>12527</v>
      </c>
      <c r="I618" s="2" t="s">
        <v>13919</v>
      </c>
      <c r="J618" s="2"/>
      <c r="K618" s="2" t="n">
        <v>98</v>
      </c>
      <c r="L618" s="2"/>
      <c r="M618" s="2" t="s">
        <v>13920</v>
      </c>
      <c r="N618" s="2" t="n">
        <f aca="false">COUNTA('Layout Mercado Libre'!AH618:AM618)</f>
        <v>1</v>
      </c>
      <c r="O618" s="2" t="s">
        <v>11996</v>
      </c>
      <c r="P618" s="2" t="n">
        <v>0</v>
      </c>
      <c r="Q618" s="2" t="s">
        <v>13921</v>
      </c>
    </row>
    <row r="619" customFormat="false" ht="15" hidden="false" customHeight="false" outlineLevel="0" collapsed="false">
      <c r="A619" s="8" t="s">
        <v>6626</v>
      </c>
      <c r="B619" s="10" t="str">
        <f aca="false">'Layout Mercado Libre'!C619</f>
        <v>Suma-B Solución Inyectable 2 ml 5 Ampolletas con Jeringas</v>
      </c>
      <c r="C619" s="2" t="s">
        <v>89</v>
      </c>
      <c r="D619" s="2" t="s">
        <v>11989</v>
      </c>
      <c r="E619" s="2" t="s">
        <v>11990</v>
      </c>
      <c r="F619" s="2" t="s">
        <v>12056</v>
      </c>
      <c r="G619" s="2"/>
      <c r="H619" s="2"/>
      <c r="I619" s="2" t="s">
        <v>13922</v>
      </c>
      <c r="J619" s="2"/>
      <c r="K619" s="2" t="n">
        <v>14</v>
      </c>
      <c r="L619" s="2"/>
      <c r="M619" s="2" t="s">
        <v>13923</v>
      </c>
      <c r="N619" s="2" t="n">
        <f aca="false">COUNTA('Layout Mercado Libre'!AH619:AM619)</f>
        <v>1</v>
      </c>
      <c r="O619" s="2" t="s">
        <v>11996</v>
      </c>
      <c r="P619" s="2" t="n">
        <v>0</v>
      </c>
      <c r="Q619" s="2" t="s">
        <v>13924</v>
      </c>
    </row>
    <row r="620" customFormat="false" ht="15" hidden="false" customHeight="false" outlineLevel="0" collapsed="false">
      <c r="A620" s="8" t="s">
        <v>6637</v>
      </c>
      <c r="B620" s="10" t="str">
        <f aca="false">'Layout Mercado Libre'!C620</f>
        <v>Alka-Seltzer Antiácido Analgésico 12 Tabletas Efervescentes</v>
      </c>
      <c r="C620" s="2" t="s">
        <v>89</v>
      </c>
      <c r="D620" s="2" t="s">
        <v>11989</v>
      </c>
      <c r="E620" s="2" t="s">
        <v>11990</v>
      </c>
      <c r="F620" s="2" t="s">
        <v>12038</v>
      </c>
      <c r="G620" s="2"/>
      <c r="H620" s="2"/>
      <c r="I620" s="2" t="s">
        <v>13925</v>
      </c>
      <c r="J620" s="2"/>
      <c r="K620" s="2" t="n">
        <v>524</v>
      </c>
      <c r="L620" s="2"/>
      <c r="M620" s="2" t="s">
        <v>13926</v>
      </c>
      <c r="N620" s="2" t="n">
        <f aca="false">COUNTA('Layout Mercado Libre'!AH620:AM620)</f>
        <v>1</v>
      </c>
      <c r="O620" s="2" t="s">
        <v>11996</v>
      </c>
      <c r="P620" s="2" t="n">
        <v>0</v>
      </c>
      <c r="Q620" s="2" t="s">
        <v>13912</v>
      </c>
    </row>
    <row r="621" customFormat="false" ht="15" hidden="false" customHeight="false" outlineLevel="0" collapsed="false">
      <c r="A621" s="8" t="s">
        <v>6646</v>
      </c>
      <c r="B621" s="10" t="str">
        <f aca="false">'Layout Mercado Libre'!C621</f>
        <v>Tampones Kotex Unika Súper Plus 12 Piezas</v>
      </c>
      <c r="C621" s="2" t="s">
        <v>89</v>
      </c>
      <c r="D621" s="2" t="s">
        <v>11989</v>
      </c>
      <c r="E621" s="2" t="s">
        <v>11990</v>
      </c>
      <c r="F621" s="2" t="s">
        <v>11998</v>
      </c>
      <c r="G621" s="2"/>
      <c r="H621" s="2"/>
      <c r="I621" s="2" t="s">
        <v>13927</v>
      </c>
      <c r="J621" s="2"/>
      <c r="K621" s="2" t="n">
        <v>37</v>
      </c>
      <c r="L621" s="2"/>
      <c r="M621" s="2" t="s">
        <v>13928</v>
      </c>
      <c r="N621" s="2" t="n">
        <f aca="false">COUNTA('Layout Mercado Libre'!AH621:AM621)</f>
        <v>1</v>
      </c>
      <c r="O621" s="2" t="s">
        <v>11996</v>
      </c>
      <c r="P621" s="2" t="n">
        <v>0</v>
      </c>
      <c r="Q621" s="2" t="s">
        <v>13929</v>
      </c>
    </row>
    <row r="622" customFormat="false" ht="15" hidden="false" customHeight="false" outlineLevel="0" collapsed="false">
      <c r="A622" s="8" t="s">
        <v>6658</v>
      </c>
      <c r="B622" s="10" t="str">
        <f aca="false">'Layout Mercado Libre'!C622</f>
        <v>Desodorante Lady Speed Stick 24/7 Gel Floral Fresh 65 g</v>
      </c>
      <c r="C622" s="2" t="s">
        <v>89</v>
      </c>
      <c r="D622" s="2" t="s">
        <v>11989</v>
      </c>
      <c r="E622" s="2" t="s">
        <v>11990</v>
      </c>
      <c r="F622" s="2" t="s">
        <v>11998</v>
      </c>
      <c r="G622" s="2"/>
      <c r="H622" s="2"/>
      <c r="I622" s="2" t="s">
        <v>13930</v>
      </c>
      <c r="J622" s="2"/>
      <c r="K622" s="2" t="n">
        <v>60</v>
      </c>
      <c r="L622" s="2"/>
      <c r="M622" s="2" t="s">
        <v>13931</v>
      </c>
      <c r="N622" s="2" t="n">
        <f aca="false">COUNTA('Layout Mercado Libre'!AH622:AM622)</f>
        <v>1</v>
      </c>
      <c r="O622" s="2" t="s">
        <v>11996</v>
      </c>
      <c r="P622" s="2" t="n">
        <v>0</v>
      </c>
      <c r="Q622" s="2" t="s">
        <v>13932</v>
      </c>
    </row>
    <row r="623" customFormat="false" ht="15" hidden="false" customHeight="false" outlineLevel="0" collapsed="false">
      <c r="A623" s="8" t="s">
        <v>6668</v>
      </c>
      <c r="B623" s="10" t="str">
        <f aca="false">'Layout Mercado Libre'!C623</f>
        <v>Alcohol Etílico Dibar 500 ml Caja con 24 Piezas</v>
      </c>
      <c r="C623" s="2" t="s">
        <v>89</v>
      </c>
      <c r="D623" s="2" t="s">
        <v>12068</v>
      </c>
      <c r="E623" s="2" t="s">
        <v>11990</v>
      </c>
      <c r="F623" s="2" t="s">
        <v>11998</v>
      </c>
      <c r="G623" s="2"/>
      <c r="H623" s="2"/>
      <c r="I623" s="2" t="s">
        <v>13933</v>
      </c>
      <c r="J623" s="2"/>
      <c r="K623" s="2" t="n">
        <v>26</v>
      </c>
      <c r="L623" s="2"/>
      <c r="M623" s="2" t="s">
        <v>13934</v>
      </c>
      <c r="N623" s="2" t="n">
        <f aca="false">COUNTA('Layout Mercado Libre'!AH623:AM623)</f>
        <v>1</v>
      </c>
      <c r="O623" s="2" t="s">
        <v>11996</v>
      </c>
      <c r="P623" s="2" t="n">
        <v>1</v>
      </c>
      <c r="Q623" s="2" t="s">
        <v>13935</v>
      </c>
    </row>
    <row r="624" customFormat="false" ht="15" hidden="false" customHeight="false" outlineLevel="0" collapsed="false">
      <c r="A624" s="8" t="s">
        <v>6676</v>
      </c>
      <c r="B624" s="10" t="str">
        <f aca="false">'Layout Mercado Libre'!C624</f>
        <v>Keflex Cefalexina 500 mg 12 Tabletas</v>
      </c>
      <c r="C624" s="2" t="s">
        <v>89</v>
      </c>
      <c r="D624" s="2" t="s">
        <v>11989</v>
      </c>
      <c r="E624" s="2" t="s">
        <v>11990</v>
      </c>
      <c r="F624" s="2" t="s">
        <v>11991</v>
      </c>
      <c r="G624" s="2" t="s">
        <v>12093</v>
      </c>
      <c r="H624" s="2" t="s">
        <v>12094</v>
      </c>
      <c r="I624" s="2" t="s">
        <v>13936</v>
      </c>
      <c r="J624" s="2"/>
      <c r="K624" s="2" t="n">
        <v>4</v>
      </c>
      <c r="L624" s="2"/>
      <c r="M624" s="2" t="s">
        <v>13937</v>
      </c>
      <c r="N624" s="2" t="n">
        <f aca="false">COUNTA('Layout Mercado Libre'!AH624:AM624)</f>
        <v>2</v>
      </c>
      <c r="O624" s="2" t="s">
        <v>11996</v>
      </c>
      <c r="P624" s="2" t="n">
        <v>0</v>
      </c>
      <c r="Q624" s="2" t="s">
        <v>13938</v>
      </c>
    </row>
    <row r="625" customFormat="false" ht="15" hidden="false" customHeight="false" outlineLevel="0" collapsed="false">
      <c r="A625" s="8" t="s">
        <v>6686</v>
      </c>
      <c r="B625" s="10" t="str">
        <f aca="false">'Layout Mercado Libre'!C625</f>
        <v>Crema Dental Colgate Máxima Protección Anticaries 50 ml</v>
      </c>
      <c r="C625" s="2" t="s">
        <v>89</v>
      </c>
      <c r="D625" s="2" t="s">
        <v>11989</v>
      </c>
      <c r="E625" s="2" t="s">
        <v>11990</v>
      </c>
      <c r="F625" s="2" t="s">
        <v>11998</v>
      </c>
      <c r="G625" s="2"/>
      <c r="H625" s="2"/>
      <c r="I625" s="2" t="s">
        <v>13939</v>
      </c>
      <c r="J625" s="2"/>
      <c r="K625" s="2" t="n">
        <v>969</v>
      </c>
      <c r="L625" s="2"/>
      <c r="M625" s="2" t="s">
        <v>13940</v>
      </c>
      <c r="N625" s="2" t="n">
        <f aca="false">COUNTA('Layout Mercado Libre'!AH625:AM625)</f>
        <v>1</v>
      </c>
      <c r="O625" s="2" t="s">
        <v>11996</v>
      </c>
      <c r="P625" s="2" t="n">
        <v>0</v>
      </c>
      <c r="Q625" s="2" t="s">
        <v>13941</v>
      </c>
    </row>
    <row r="626" customFormat="false" ht="15" hidden="false" customHeight="false" outlineLevel="0" collapsed="false">
      <c r="A626" s="8" t="s">
        <v>6692</v>
      </c>
      <c r="B626" s="10" t="str">
        <f aca="false">'Layout Mercado Libre'!C626</f>
        <v>Solutina F Gotas Oftálmicas Feniramina Nafazolina 15 ml</v>
      </c>
      <c r="C626" s="2" t="s">
        <v>89</v>
      </c>
      <c r="D626" s="2" t="s">
        <v>11989</v>
      </c>
      <c r="E626" s="2" t="s">
        <v>11990</v>
      </c>
      <c r="F626" s="2" t="s">
        <v>12038</v>
      </c>
      <c r="G626" s="2"/>
      <c r="H626" s="2"/>
      <c r="I626" s="2" t="s">
        <v>13942</v>
      </c>
      <c r="J626" s="2"/>
      <c r="K626" s="2" t="n">
        <v>46</v>
      </c>
      <c r="L626" s="2"/>
      <c r="M626" s="2" t="s">
        <v>13943</v>
      </c>
      <c r="N626" s="2" t="n">
        <f aca="false">COUNTA('Layout Mercado Libre'!AH626:AM626)</f>
        <v>1</v>
      </c>
      <c r="O626" s="2" t="s">
        <v>11996</v>
      </c>
      <c r="P626" s="2" t="n">
        <v>0</v>
      </c>
      <c r="Q626" s="2" t="s">
        <v>13944</v>
      </c>
    </row>
    <row r="627" customFormat="false" ht="15" hidden="false" customHeight="false" outlineLevel="0" collapsed="false">
      <c r="A627" s="8" t="s">
        <v>6703</v>
      </c>
      <c r="B627" s="10" t="str">
        <f aca="false">'Layout Mercado Libre'!C627</f>
        <v>Nene-Dent Gel Pediátrico Lidocaína Polidocanol 10 g</v>
      </c>
      <c r="C627" s="2" t="s">
        <v>89</v>
      </c>
      <c r="D627" s="2" t="s">
        <v>11989</v>
      </c>
      <c r="E627" s="2" t="s">
        <v>11990</v>
      </c>
      <c r="F627" s="2" t="s">
        <v>12038</v>
      </c>
      <c r="G627" s="2"/>
      <c r="H627" s="2"/>
      <c r="I627" s="2" t="s">
        <v>13945</v>
      </c>
      <c r="J627" s="2"/>
      <c r="K627" s="2" t="n">
        <v>427</v>
      </c>
      <c r="L627" s="2"/>
      <c r="M627" s="2" t="s">
        <v>13946</v>
      </c>
      <c r="N627" s="2" t="n">
        <f aca="false">COUNTA('Layout Mercado Libre'!AH627:AM627)</f>
        <v>2</v>
      </c>
      <c r="O627" s="2" t="s">
        <v>11996</v>
      </c>
      <c r="P627" s="2" t="n">
        <v>0</v>
      </c>
      <c r="Q627" s="2" t="s">
        <v>13947</v>
      </c>
    </row>
    <row r="628" customFormat="false" ht="15" hidden="false" customHeight="false" outlineLevel="0" collapsed="false">
      <c r="A628" s="8" t="s">
        <v>6717</v>
      </c>
      <c r="B628" s="10" t="str">
        <f aca="false">'Layout Mercado Libre'!C628</f>
        <v>Electrolit Suero Rehidratante Fresa Kiwi 625 ml</v>
      </c>
      <c r="C628" s="2" t="s">
        <v>89</v>
      </c>
      <c r="D628" s="2" t="s">
        <v>11989</v>
      </c>
      <c r="E628" s="2" t="s">
        <v>11990</v>
      </c>
      <c r="F628" s="2" t="s">
        <v>12038</v>
      </c>
      <c r="G628" s="2"/>
      <c r="H628" s="2"/>
      <c r="I628" s="2" t="s">
        <v>13948</v>
      </c>
      <c r="J628" s="2"/>
      <c r="K628" s="2" t="n">
        <v>791</v>
      </c>
      <c r="L628" s="2"/>
      <c r="M628" s="2" t="s">
        <v>13949</v>
      </c>
      <c r="N628" s="2" t="n">
        <f aca="false">COUNTA('Layout Mercado Libre'!AH628:AM628)</f>
        <v>1</v>
      </c>
      <c r="O628" s="2" t="s">
        <v>11996</v>
      </c>
      <c r="P628" s="2" t="n">
        <v>0</v>
      </c>
      <c r="Q628" s="2" t="s">
        <v>13950</v>
      </c>
    </row>
    <row r="629" customFormat="false" ht="15" hidden="false" customHeight="false" outlineLevel="0" collapsed="false">
      <c r="A629" s="8" t="s">
        <v>6726</v>
      </c>
      <c r="B629" s="10" t="str">
        <f aca="false">'Layout Mercado Libre'!C629</f>
        <v>Condones Prudence 2 Pack Extra Time y Zero 6 Piezas</v>
      </c>
      <c r="C629" s="2" t="s">
        <v>89</v>
      </c>
      <c r="D629" s="2" t="s">
        <v>12068</v>
      </c>
      <c r="E629" s="2" t="s">
        <v>12069</v>
      </c>
      <c r="F629" s="2" t="s">
        <v>11998</v>
      </c>
      <c r="G629" s="2"/>
      <c r="H629" s="2"/>
      <c r="I629" s="2" t="s">
        <v>13951</v>
      </c>
      <c r="J629" s="2"/>
      <c r="K629" s="2" t="n">
        <v>1683</v>
      </c>
      <c r="L629" s="2"/>
      <c r="M629" s="2" t="s">
        <v>13952</v>
      </c>
      <c r="N629" s="2" t="n">
        <f aca="false">COUNTA('Layout Mercado Libre'!AH629:AM629)</f>
        <v>2</v>
      </c>
      <c r="O629" s="2" t="s">
        <v>11996</v>
      </c>
      <c r="P629" s="2" t="n">
        <v>0</v>
      </c>
      <c r="Q629" s="2" t="s">
        <v>13953</v>
      </c>
    </row>
    <row r="630" customFormat="false" ht="15" hidden="false" customHeight="false" outlineLevel="0" collapsed="false">
      <c r="A630" s="8" t="s">
        <v>6737</v>
      </c>
      <c r="B630" s="10" t="str">
        <f aca="false">'Layout Mercado Libre'!C630</f>
        <v>Desodorante Axe Excite Aerosol para Hombre 150 ml</v>
      </c>
      <c r="C630" s="2" t="s">
        <v>89</v>
      </c>
      <c r="D630" s="2" t="s">
        <v>11989</v>
      </c>
      <c r="E630" s="2" t="s">
        <v>11990</v>
      </c>
      <c r="F630" s="2" t="s">
        <v>11998</v>
      </c>
      <c r="G630" s="2"/>
      <c r="H630" s="2"/>
      <c r="I630" s="2" t="s">
        <v>13954</v>
      </c>
      <c r="J630" s="2"/>
      <c r="K630" s="2" t="n">
        <v>194</v>
      </c>
      <c r="L630" s="2" t="s">
        <v>13955</v>
      </c>
      <c r="M630" s="2" t="s">
        <v>13956</v>
      </c>
      <c r="N630" s="2" t="n">
        <f aca="false">COUNTA('Layout Mercado Libre'!AH630:AM630)</f>
        <v>1</v>
      </c>
      <c r="O630" s="2" t="s">
        <v>11996</v>
      </c>
      <c r="P630" s="2" t="n">
        <v>0</v>
      </c>
      <c r="Q630" s="2" t="s">
        <v>13957</v>
      </c>
    </row>
    <row r="631" customFormat="false" ht="15" hidden="false" customHeight="false" outlineLevel="0" collapsed="false">
      <c r="A631" s="8" t="s">
        <v>6744</v>
      </c>
      <c r="B631" s="10" t="str">
        <f aca="false">'Layout Mercado Libre'!C631</f>
        <v>Entresto Sacubitrilo/Valsartán 100 mg 60 Comprimidos</v>
      </c>
      <c r="C631" s="2" t="s">
        <v>89</v>
      </c>
      <c r="D631" s="2" t="s">
        <v>11989</v>
      </c>
      <c r="E631" s="2" t="s">
        <v>11990</v>
      </c>
      <c r="F631" s="2" t="s">
        <v>11991</v>
      </c>
      <c r="G631" s="2" t="s">
        <v>12596</v>
      </c>
      <c r="H631" s="2" t="s">
        <v>12597</v>
      </c>
      <c r="I631" s="2" t="s">
        <v>13958</v>
      </c>
      <c r="J631" s="2"/>
      <c r="K631" s="2" t="n">
        <v>0</v>
      </c>
      <c r="L631" s="2"/>
      <c r="M631" s="2" t="s">
        <v>13959</v>
      </c>
      <c r="N631" s="2" t="n">
        <f aca="false">COUNTA('Layout Mercado Libre'!AH631:AM631)</f>
        <v>1</v>
      </c>
      <c r="O631" s="2" t="s">
        <v>11996</v>
      </c>
      <c r="P631" s="2" t="n">
        <v>0</v>
      </c>
      <c r="Q631" s="2" t="s">
        <v>13960</v>
      </c>
    </row>
    <row r="632" customFormat="false" ht="15" hidden="false" customHeight="false" outlineLevel="0" collapsed="false">
      <c r="A632" s="8" t="s">
        <v>6754</v>
      </c>
      <c r="B632" s="10" t="str">
        <f aca="false">'Layout Mercado Libre'!C632</f>
        <v>Remexa Oleoderm Crema Corporal para Piel Seca 225 ml</v>
      </c>
      <c r="C632" s="2" t="s">
        <v>89</v>
      </c>
      <c r="D632" s="2" t="s">
        <v>11989</v>
      </c>
      <c r="E632" s="2" t="s">
        <v>11990</v>
      </c>
      <c r="F632" s="2" t="s">
        <v>11998</v>
      </c>
      <c r="G632" s="2"/>
      <c r="H632" s="2"/>
      <c r="I632" s="2" t="s">
        <v>13961</v>
      </c>
      <c r="J632" s="2"/>
      <c r="K632" s="2" t="n">
        <v>0</v>
      </c>
      <c r="L632" s="2"/>
      <c r="M632" s="2" t="s">
        <v>13962</v>
      </c>
      <c r="N632" s="2" t="n">
        <f aca="false">COUNTA('Layout Mercado Libre'!AH632:AM632)</f>
        <v>1</v>
      </c>
      <c r="O632" s="2" t="s">
        <v>11996</v>
      </c>
      <c r="P632" s="2" t="n">
        <v>0</v>
      </c>
      <c r="Q632" s="2" t="s">
        <v>13963</v>
      </c>
    </row>
    <row r="633" customFormat="false" ht="15" hidden="false" customHeight="false" outlineLevel="0" collapsed="false">
      <c r="A633" s="8" t="s">
        <v>6763</v>
      </c>
      <c r="B633" s="10" t="str">
        <f aca="false">'Layout Mercado Libre'!C633</f>
        <v>Fluoning Levofloxacino 500 mg 7 Tabletas</v>
      </c>
      <c r="C633" s="2" t="s">
        <v>89</v>
      </c>
      <c r="D633" s="2" t="s">
        <v>11989</v>
      </c>
      <c r="E633" s="2" t="s">
        <v>11990</v>
      </c>
      <c r="F633" s="2" t="s">
        <v>11991</v>
      </c>
      <c r="G633" s="2" t="s">
        <v>12093</v>
      </c>
      <c r="H633" s="2" t="s">
        <v>12094</v>
      </c>
      <c r="I633" s="2" t="s">
        <v>13964</v>
      </c>
      <c r="J633" s="2"/>
      <c r="K633" s="2" t="n">
        <v>90</v>
      </c>
      <c r="L633" s="2"/>
      <c r="M633" s="2" t="s">
        <v>13965</v>
      </c>
      <c r="N633" s="2" t="n">
        <f aca="false">COUNTA('Layout Mercado Libre'!AH633:AM633)</f>
        <v>2</v>
      </c>
      <c r="O633" s="2" t="s">
        <v>11996</v>
      </c>
      <c r="P633" s="2" t="n">
        <v>0</v>
      </c>
      <c r="Q633" s="2" t="s">
        <v>13966</v>
      </c>
    </row>
    <row r="634" customFormat="false" ht="15" hidden="false" customHeight="false" outlineLevel="0" collapsed="false">
      <c r="A634" s="8" t="s">
        <v>6772</v>
      </c>
      <c r="B634" s="10" t="str">
        <f aca="false">'Layout Mercado Libre'!C634</f>
        <v>Kitoscell Gel de Pirfenidona para Piel Tubo 3.5 g</v>
      </c>
      <c r="C634" s="2" t="s">
        <v>89</v>
      </c>
      <c r="D634" s="2" t="s">
        <v>11989</v>
      </c>
      <c r="E634" s="2" t="s">
        <v>11990</v>
      </c>
      <c r="F634" s="2" t="s">
        <v>12038</v>
      </c>
      <c r="G634" s="2"/>
      <c r="H634" s="2"/>
      <c r="I634" s="2" t="s">
        <v>13967</v>
      </c>
      <c r="J634" s="2"/>
      <c r="K634" s="2" t="n">
        <v>27</v>
      </c>
      <c r="L634" s="2"/>
      <c r="M634" s="2" t="s">
        <v>13968</v>
      </c>
      <c r="N634" s="2" t="n">
        <f aca="false">COUNTA('Layout Mercado Libre'!AH634:AM634)</f>
        <v>2</v>
      </c>
      <c r="O634" s="2" t="s">
        <v>11996</v>
      </c>
      <c r="P634" s="2" t="n">
        <v>0</v>
      </c>
      <c r="Q634" s="2" t="s">
        <v>13969</v>
      </c>
    </row>
    <row r="635" customFormat="false" ht="15" hidden="false" customHeight="false" outlineLevel="0" collapsed="false">
      <c r="A635" s="8" t="s">
        <v>6783</v>
      </c>
      <c r="B635" s="10" t="str">
        <f aca="false">'Layout Mercado Libre'!C635</f>
        <v>Cepillo Dental Clinic Inter-Ortho Mediano 38 Caja 12 Piezas</v>
      </c>
      <c r="C635" s="2" t="s">
        <v>89</v>
      </c>
      <c r="D635" s="2" t="s">
        <v>12068</v>
      </c>
      <c r="E635" s="2" t="s">
        <v>11990</v>
      </c>
      <c r="F635" s="2" t="s">
        <v>11998</v>
      </c>
      <c r="G635" s="2"/>
      <c r="H635" s="2"/>
      <c r="I635" s="2" t="s">
        <v>13970</v>
      </c>
      <c r="J635" s="2"/>
      <c r="K635" s="2" t="n">
        <v>0</v>
      </c>
      <c r="L635" s="2"/>
      <c r="M635" s="2" t="s">
        <v>13971</v>
      </c>
      <c r="N635" s="2" t="n">
        <f aca="false">COUNTA('Layout Mercado Libre'!AH635:AM635)</f>
        <v>3</v>
      </c>
      <c r="O635" s="2" t="s">
        <v>11996</v>
      </c>
      <c r="P635" s="2" t="n">
        <v>0</v>
      </c>
      <c r="Q635" s="2" t="s">
        <v>13972</v>
      </c>
    </row>
    <row r="636" customFormat="false" ht="15" hidden="false" customHeight="false" outlineLevel="0" collapsed="false">
      <c r="A636" s="8" t="s">
        <v>6795</v>
      </c>
      <c r="B636" s="10" t="str">
        <f aca="false">'Layout Mercado Libre'!C636</f>
        <v>Metamucil Fibra en Polvo Sabor Natural 210 g</v>
      </c>
      <c r="C636" s="2" t="s">
        <v>89</v>
      </c>
      <c r="D636" s="2" t="s">
        <v>11989</v>
      </c>
      <c r="E636" s="2" t="s">
        <v>11990</v>
      </c>
      <c r="F636" s="2" t="s">
        <v>12038</v>
      </c>
      <c r="G636" s="2"/>
      <c r="H636" s="2"/>
      <c r="I636" s="2" t="s">
        <v>13973</v>
      </c>
      <c r="J636" s="2"/>
      <c r="K636" s="2" t="n">
        <v>7</v>
      </c>
      <c r="L636" s="2"/>
      <c r="M636" s="2" t="s">
        <v>13974</v>
      </c>
      <c r="N636" s="2" t="n">
        <f aca="false">COUNTA('Layout Mercado Libre'!AH636:AM636)</f>
        <v>1</v>
      </c>
      <c r="O636" s="2" t="s">
        <v>11996</v>
      </c>
      <c r="P636" s="2" t="n">
        <v>0</v>
      </c>
      <c r="Q636" s="2" t="s">
        <v>13975</v>
      </c>
    </row>
    <row r="637" customFormat="false" ht="15" hidden="false" customHeight="false" outlineLevel="0" collapsed="false">
      <c r="A637" s="8" t="s">
        <v>6807</v>
      </c>
      <c r="B637" s="10" t="str">
        <f aca="false">'Layout Mercado Libre'!C637</f>
        <v>Sico SoftLube Original Gel Lubricante Íntimo 56.7 g</v>
      </c>
      <c r="C637" s="2" t="s">
        <v>89</v>
      </c>
      <c r="D637" s="2" t="s">
        <v>11989</v>
      </c>
      <c r="E637" s="2" t="s">
        <v>11990</v>
      </c>
      <c r="F637" s="2" t="s">
        <v>11998</v>
      </c>
      <c r="G637" s="2"/>
      <c r="H637" s="2"/>
      <c r="I637" s="2" t="s">
        <v>13976</v>
      </c>
      <c r="J637" s="2"/>
      <c r="K637" s="2" t="n">
        <v>445</v>
      </c>
      <c r="L637" s="2"/>
      <c r="M637" s="2" t="s">
        <v>13977</v>
      </c>
      <c r="N637" s="2" t="n">
        <f aca="false">COUNTA('Layout Mercado Libre'!AH637:AM637)</f>
        <v>1</v>
      </c>
      <c r="O637" s="2" t="s">
        <v>11996</v>
      </c>
      <c r="P637" s="2" t="n">
        <v>0</v>
      </c>
      <c r="Q637" s="2" t="s">
        <v>13978</v>
      </c>
    </row>
    <row r="638" customFormat="false" ht="15" hidden="false" customHeight="false" outlineLevel="0" collapsed="false">
      <c r="A638" s="8" t="s">
        <v>6817</v>
      </c>
      <c r="B638" s="10" t="str">
        <f aca="false">'Layout Mercado Libre'!C638</f>
        <v>Clavulin 12h Amoxicilina Clavulanato 875/125 mg 15 Tabletas</v>
      </c>
      <c r="C638" s="2" t="s">
        <v>89</v>
      </c>
      <c r="D638" s="2" t="s">
        <v>11989</v>
      </c>
      <c r="E638" s="2" t="s">
        <v>11990</v>
      </c>
      <c r="F638" s="2" t="s">
        <v>11991</v>
      </c>
      <c r="G638" s="2" t="s">
        <v>12093</v>
      </c>
      <c r="H638" s="2" t="s">
        <v>12094</v>
      </c>
      <c r="I638" s="2" t="s">
        <v>13979</v>
      </c>
      <c r="J638" s="2"/>
      <c r="K638" s="2" t="n">
        <v>23</v>
      </c>
      <c r="L638" s="2"/>
      <c r="M638" s="2" t="s">
        <v>13980</v>
      </c>
      <c r="N638" s="2" t="n">
        <f aca="false">COUNTA('Layout Mercado Libre'!AH638:AM638)</f>
        <v>2</v>
      </c>
      <c r="O638" s="2" t="s">
        <v>11996</v>
      </c>
      <c r="P638" s="2" t="n">
        <v>0</v>
      </c>
      <c r="Q638" s="2" t="s">
        <v>13981</v>
      </c>
    </row>
    <row r="639" customFormat="false" ht="15" hidden="false" customHeight="false" outlineLevel="0" collapsed="false">
      <c r="A639" s="8" t="s">
        <v>6829</v>
      </c>
      <c r="B639" s="10" t="str">
        <f aca="false">'Layout Mercado Libre'!C639</f>
        <v>Refresh Fusion Solución Oftálmica Lubricante 10 ml</v>
      </c>
      <c r="C639" s="2" t="s">
        <v>89</v>
      </c>
      <c r="D639" s="2" t="s">
        <v>11989</v>
      </c>
      <c r="E639" s="2" t="s">
        <v>11990</v>
      </c>
      <c r="F639" s="2" t="s">
        <v>12038</v>
      </c>
      <c r="G639" s="2"/>
      <c r="H639" s="2"/>
      <c r="I639" s="2" t="s">
        <v>13982</v>
      </c>
      <c r="J639" s="2"/>
      <c r="K639" s="2" t="n">
        <v>3</v>
      </c>
      <c r="L639" s="2"/>
      <c r="M639" s="2" t="s">
        <v>13983</v>
      </c>
      <c r="N639" s="2" t="n">
        <f aca="false">COUNTA('Layout Mercado Libre'!AH639:AM639)</f>
        <v>1</v>
      </c>
      <c r="O639" s="2" t="s">
        <v>11996</v>
      </c>
      <c r="P639" s="2" t="n">
        <v>0</v>
      </c>
      <c r="Q639" s="2" t="s">
        <v>13984</v>
      </c>
    </row>
    <row r="640" customFormat="false" ht="15" hidden="false" customHeight="false" outlineLevel="0" collapsed="false">
      <c r="A640" s="8" t="s">
        <v>6838</v>
      </c>
      <c r="B640" s="10" t="str">
        <f aca="false">'Layout Mercado Libre'!C640</f>
        <v>Soldrin Ótico Solución en Gotas 10 ml</v>
      </c>
      <c r="C640" s="2" t="s">
        <v>89</v>
      </c>
      <c r="D640" s="2" t="s">
        <v>11989</v>
      </c>
      <c r="E640" s="2" t="s">
        <v>11990</v>
      </c>
      <c r="F640" s="2" t="s">
        <v>11991</v>
      </c>
      <c r="G640" s="2" t="s">
        <v>12203</v>
      </c>
      <c r="H640" s="2" t="s">
        <v>12204</v>
      </c>
      <c r="I640" s="2" t="s">
        <v>13985</v>
      </c>
      <c r="J640" s="2"/>
      <c r="K640" s="2" t="n">
        <v>61</v>
      </c>
      <c r="L640" s="2"/>
      <c r="M640" s="2" t="s">
        <v>13986</v>
      </c>
      <c r="N640" s="2" t="n">
        <f aca="false">COUNTA('Layout Mercado Libre'!AH640:AM640)</f>
        <v>2</v>
      </c>
      <c r="O640" s="2" t="s">
        <v>11996</v>
      </c>
      <c r="P640" s="2" t="n">
        <v>0</v>
      </c>
      <c r="Q640" s="2" t="s">
        <v>13987</v>
      </c>
    </row>
    <row r="641" customFormat="false" ht="15" hidden="false" customHeight="false" outlineLevel="0" collapsed="false">
      <c r="A641" s="8" t="s">
        <v>6851</v>
      </c>
      <c r="B641" s="10" t="str">
        <f aca="false">'Layout Mercado Libre'!C641</f>
        <v>Pilas Alcalinas Duracell AA Blíster con 5 Piezas</v>
      </c>
      <c r="C641" s="2" t="s">
        <v>89</v>
      </c>
      <c r="D641" s="2" t="s">
        <v>11989</v>
      </c>
      <c r="E641" s="2" t="s">
        <v>11990</v>
      </c>
      <c r="F641" s="2" t="s">
        <v>11998</v>
      </c>
      <c r="G641" s="2"/>
      <c r="H641" s="2"/>
      <c r="I641" s="2" t="s">
        <v>13988</v>
      </c>
      <c r="J641" s="2"/>
      <c r="K641" s="2" t="n">
        <v>1583</v>
      </c>
      <c r="L641" s="2"/>
      <c r="M641" s="2" t="s">
        <v>13989</v>
      </c>
      <c r="N641" s="2" t="n">
        <f aca="false">COUNTA('Layout Mercado Libre'!AH641:AM641)</f>
        <v>2</v>
      </c>
      <c r="O641" s="2" t="s">
        <v>11996</v>
      </c>
      <c r="P641" s="2" t="n">
        <v>0</v>
      </c>
      <c r="Q641" s="2" t="s">
        <v>13990</v>
      </c>
    </row>
    <row r="642" customFormat="false" ht="15" hidden="false" customHeight="false" outlineLevel="0" collapsed="false">
      <c r="A642" s="8" t="s">
        <v>6865</v>
      </c>
      <c r="B642" s="10" t="str">
        <f aca="false">'Layout Mercado Libre'!C642</f>
        <v>Combesteral Solución Inyectable 3 Ampolletas y 3 Jeringas</v>
      </c>
      <c r="C642" s="2" t="s">
        <v>89</v>
      </c>
      <c r="D642" s="2" t="s">
        <v>11989</v>
      </c>
      <c r="E642" s="2" t="s">
        <v>11990</v>
      </c>
      <c r="F642" s="2" t="s">
        <v>11991</v>
      </c>
      <c r="G642" s="2" t="s">
        <v>12063</v>
      </c>
      <c r="H642" s="2" t="s">
        <v>12064</v>
      </c>
      <c r="I642" s="2" t="s">
        <v>13991</v>
      </c>
      <c r="J642" s="2"/>
      <c r="K642" s="2" t="n">
        <v>63</v>
      </c>
      <c r="L642" s="2"/>
      <c r="M642" s="2" t="s">
        <v>13992</v>
      </c>
      <c r="N642" s="2" t="n">
        <f aca="false">COUNTA('Layout Mercado Libre'!AH642:AM642)</f>
        <v>2</v>
      </c>
      <c r="O642" s="2" t="s">
        <v>11996</v>
      </c>
      <c r="P642" s="2" t="n">
        <v>0</v>
      </c>
      <c r="Q642" s="2" t="s">
        <v>13993</v>
      </c>
    </row>
    <row r="643" customFormat="false" ht="15" hidden="false" customHeight="false" outlineLevel="0" collapsed="false">
      <c r="A643" s="8" t="s">
        <v>6876</v>
      </c>
      <c r="B643" s="10" t="str">
        <f aca="false">'Layout Mercado Libre'!C643</f>
        <v>Aliren Antigripal 50/3/300 mg 24 Cápsulas</v>
      </c>
      <c r="C643" s="2" t="s">
        <v>89</v>
      </c>
      <c r="D643" s="2" t="s">
        <v>11989</v>
      </c>
      <c r="E643" s="2" t="s">
        <v>11990</v>
      </c>
      <c r="F643" s="2" t="s">
        <v>12038</v>
      </c>
      <c r="G643" s="2"/>
      <c r="H643" s="2"/>
      <c r="I643" s="2" t="s">
        <v>13994</v>
      </c>
      <c r="J643" s="2"/>
      <c r="K643" s="2" t="n">
        <v>318</v>
      </c>
      <c r="L643" s="2"/>
      <c r="M643" s="2" t="s">
        <v>13995</v>
      </c>
      <c r="N643" s="2" t="n">
        <f aca="false">COUNTA('Layout Mercado Libre'!AH643:AM643)</f>
        <v>2</v>
      </c>
      <c r="O643" s="2" t="s">
        <v>11996</v>
      </c>
      <c r="P643" s="2" t="n">
        <v>0</v>
      </c>
      <c r="Q643" s="2" t="s">
        <v>13996</v>
      </c>
    </row>
    <row r="644" customFormat="false" ht="15" hidden="false" customHeight="false" outlineLevel="0" collapsed="false">
      <c r="A644" s="8" t="s">
        <v>6888</v>
      </c>
      <c r="B644" s="10" t="str">
        <f aca="false">'Layout Mercado Libre'!C644</f>
        <v>Pulmonarom Lisados Bacterianos 20 Ampolletas de 3 ml</v>
      </c>
      <c r="C644" s="2" t="s">
        <v>89</v>
      </c>
      <c r="D644" s="2" t="s">
        <v>11989</v>
      </c>
      <c r="E644" s="2" t="s">
        <v>11990</v>
      </c>
      <c r="F644" s="2" t="s">
        <v>11991</v>
      </c>
      <c r="G644" s="2" t="s">
        <v>12526</v>
      </c>
      <c r="H644" s="2" t="s">
        <v>12527</v>
      </c>
      <c r="I644" s="2" t="s">
        <v>13997</v>
      </c>
      <c r="J644" s="2"/>
      <c r="K644" s="2" t="n">
        <v>123</v>
      </c>
      <c r="L644" s="2"/>
      <c r="M644" s="2" t="s">
        <v>13998</v>
      </c>
      <c r="N644" s="2" t="n">
        <f aca="false">COUNTA('Layout Mercado Libre'!AH644:AM644)</f>
        <v>1</v>
      </c>
      <c r="O644" s="2" t="s">
        <v>11996</v>
      </c>
      <c r="P644" s="2" t="n">
        <v>0</v>
      </c>
      <c r="Q644" s="2" t="s">
        <v>13999</v>
      </c>
    </row>
    <row r="645" customFormat="false" ht="15" hidden="false" customHeight="false" outlineLevel="0" collapsed="false">
      <c r="A645" s="8" t="s">
        <v>6897</v>
      </c>
      <c r="B645" s="10" t="str">
        <f aca="false">'Layout Mercado Libre'!C645</f>
        <v>Desodorante Palmolive Neutro Balance Aerosol 91 g</v>
      </c>
      <c r="C645" s="2" t="s">
        <v>89</v>
      </c>
      <c r="D645" s="2" t="s">
        <v>11989</v>
      </c>
      <c r="E645" s="2" t="s">
        <v>11990</v>
      </c>
      <c r="F645" s="2" t="s">
        <v>11998</v>
      </c>
      <c r="G645" s="2"/>
      <c r="H645" s="2"/>
      <c r="I645" s="2" t="s">
        <v>14000</v>
      </c>
      <c r="J645" s="2"/>
      <c r="K645" s="2" t="n">
        <v>216</v>
      </c>
      <c r="L645" s="2"/>
      <c r="M645" s="2" t="s">
        <v>14001</v>
      </c>
      <c r="N645" s="2" t="n">
        <f aca="false">COUNTA('Layout Mercado Libre'!AH645:AM645)</f>
        <v>2</v>
      </c>
      <c r="O645" s="2" t="s">
        <v>11996</v>
      </c>
      <c r="P645" s="2" t="n">
        <v>0</v>
      </c>
      <c r="Q645" s="2" t="s">
        <v>14002</v>
      </c>
    </row>
    <row r="646" customFormat="false" ht="15" hidden="false" customHeight="false" outlineLevel="0" collapsed="false">
      <c r="A646" s="8" t="s">
        <v>6905</v>
      </c>
      <c r="B646" s="10" t="str">
        <f aca="false">'Layout Mercado Libre'!C646</f>
        <v>Dapagliflozina Metformina 10 mg/1000 mg MSN 28 Tabletas</v>
      </c>
      <c r="C646" s="2" t="s">
        <v>89</v>
      </c>
      <c r="D646" s="2" t="s">
        <v>12068</v>
      </c>
      <c r="E646" s="2" t="s">
        <v>12069</v>
      </c>
      <c r="F646" s="2" t="s">
        <v>11991</v>
      </c>
      <c r="G646" s="2" t="s">
        <v>12013</v>
      </c>
      <c r="H646" s="2" t="s">
        <v>12014</v>
      </c>
      <c r="I646" s="2" t="s">
        <v>14003</v>
      </c>
      <c r="J646" s="2"/>
      <c r="K646" s="2" t="n">
        <v>0</v>
      </c>
      <c r="L646" s="2"/>
      <c r="M646" s="2" t="s">
        <v>14004</v>
      </c>
      <c r="N646" s="2" t="n">
        <f aca="false">COUNTA('Layout Mercado Libre'!AH646:AM646)</f>
        <v>2</v>
      </c>
      <c r="O646" s="2" t="s">
        <v>11996</v>
      </c>
      <c r="P646" s="2" t="n">
        <v>0</v>
      </c>
      <c r="Q646" s="2" t="s">
        <v>14005</v>
      </c>
    </row>
    <row r="647" customFormat="false" ht="15" hidden="false" customHeight="false" outlineLevel="0" collapsed="false">
      <c r="A647" s="8" t="s">
        <v>6918</v>
      </c>
      <c r="B647" s="10" t="str">
        <f aca="false">'Layout Mercado Libre'!C647</f>
        <v>Calzón Entrenador Huggies Pull-Ups Niño Talla XL 30 Piezas</v>
      </c>
      <c r="C647" s="2" t="s">
        <v>89</v>
      </c>
      <c r="D647" s="2" t="s">
        <v>11989</v>
      </c>
      <c r="E647" s="2" t="s">
        <v>11990</v>
      </c>
      <c r="F647" s="2" t="s">
        <v>11998</v>
      </c>
      <c r="G647" s="2"/>
      <c r="H647" s="2"/>
      <c r="I647" s="2" t="s">
        <v>14006</v>
      </c>
      <c r="J647" s="2"/>
      <c r="K647" s="2" t="n">
        <v>36</v>
      </c>
      <c r="L647" s="2"/>
      <c r="M647" s="2" t="s">
        <v>14007</v>
      </c>
      <c r="N647" s="2" t="n">
        <f aca="false">COUNTA('Layout Mercado Libre'!AH647:AM647)</f>
        <v>2</v>
      </c>
      <c r="O647" s="2" t="s">
        <v>11996</v>
      </c>
      <c r="P647" s="2" t="n">
        <v>0</v>
      </c>
      <c r="Q647" s="2" t="s">
        <v>14008</v>
      </c>
    </row>
    <row r="648" customFormat="false" ht="15" hidden="false" customHeight="false" outlineLevel="0" collapsed="false">
      <c r="A648" s="8" t="s">
        <v>6930</v>
      </c>
      <c r="B648" s="10" t="str">
        <f aca="false">'Layout Mercado Libre'!C648</f>
        <v>Stérimar Uso Diario Solución Nasal Agua de Mar 50 ml</v>
      </c>
      <c r="C648" s="2" t="s">
        <v>89</v>
      </c>
      <c r="D648" s="2" t="s">
        <v>11989</v>
      </c>
      <c r="E648" s="2" t="s">
        <v>11990</v>
      </c>
      <c r="F648" s="2" t="s">
        <v>12038</v>
      </c>
      <c r="G648" s="2"/>
      <c r="H648" s="2"/>
      <c r="I648" s="2" t="s">
        <v>14009</v>
      </c>
      <c r="J648" s="2"/>
      <c r="K648" s="2" t="n">
        <v>194</v>
      </c>
      <c r="L648" s="2"/>
      <c r="M648" s="2" t="s">
        <v>14010</v>
      </c>
      <c r="N648" s="2" t="n">
        <f aca="false">COUNTA('Layout Mercado Libre'!AH648:AM648)</f>
        <v>1</v>
      </c>
      <c r="O648" s="2" t="s">
        <v>11996</v>
      </c>
      <c r="P648" s="2" t="n">
        <v>0</v>
      </c>
      <c r="Q648" s="2" t="s">
        <v>14011</v>
      </c>
    </row>
    <row r="649" customFormat="false" ht="15" hidden="false" customHeight="false" outlineLevel="0" collapsed="false">
      <c r="A649" s="8" t="s">
        <v>6943</v>
      </c>
      <c r="B649" s="10" t="str">
        <f aca="false">'Layout Mercado Libre'!C649</f>
        <v>Norfenon Propafenona 150 mg 30 Tabletas</v>
      </c>
      <c r="C649" s="2" t="s">
        <v>89</v>
      </c>
      <c r="D649" s="2" t="s">
        <v>11989</v>
      </c>
      <c r="E649" s="2" t="s">
        <v>11990</v>
      </c>
      <c r="F649" s="2" t="s">
        <v>11991</v>
      </c>
      <c r="G649" s="2" t="s">
        <v>12596</v>
      </c>
      <c r="H649" s="2" t="s">
        <v>12597</v>
      </c>
      <c r="I649" s="2" t="s">
        <v>14012</v>
      </c>
      <c r="J649" s="2"/>
      <c r="K649" s="2" t="n">
        <v>0</v>
      </c>
      <c r="L649" s="2" t="s">
        <v>14013</v>
      </c>
      <c r="M649" s="2" t="s">
        <v>14014</v>
      </c>
      <c r="N649" s="2" t="n">
        <f aca="false">COUNTA('Layout Mercado Libre'!AH649:AM649)</f>
        <v>4</v>
      </c>
      <c r="O649" s="2" t="s">
        <v>12024</v>
      </c>
      <c r="P649" s="2" t="n">
        <v>0</v>
      </c>
      <c r="Q649" s="2" t="s">
        <v>14015</v>
      </c>
    </row>
    <row r="650" customFormat="false" ht="15" hidden="false" customHeight="false" outlineLevel="0" collapsed="false">
      <c r="A650" s="8" t="s">
        <v>6958</v>
      </c>
      <c r="B650" s="10" t="str">
        <f aca="false">'Layout Mercado Libre'!C650</f>
        <v>Shampoo Palmolive Optims 2 en 1 Extra Intensivo 700 ml</v>
      </c>
      <c r="C650" s="2" t="s">
        <v>89</v>
      </c>
      <c r="D650" s="2" t="s">
        <v>11989</v>
      </c>
      <c r="E650" s="2" t="s">
        <v>11990</v>
      </c>
      <c r="F650" s="2" t="s">
        <v>11998</v>
      </c>
      <c r="G650" s="2"/>
      <c r="H650" s="2"/>
      <c r="I650" s="2" t="s">
        <v>14016</v>
      </c>
      <c r="J650" s="2"/>
      <c r="K650" s="2" t="n">
        <v>65</v>
      </c>
      <c r="L650" s="2"/>
      <c r="M650" s="2" t="s">
        <v>14017</v>
      </c>
      <c r="N650" s="2" t="n">
        <f aca="false">COUNTA('Layout Mercado Libre'!AH650:AM650)</f>
        <v>2</v>
      </c>
      <c r="O650" s="2" t="s">
        <v>11996</v>
      </c>
      <c r="P650" s="2" t="n">
        <v>0</v>
      </c>
      <c r="Q650" s="2" t="s">
        <v>14018</v>
      </c>
    </row>
    <row r="651" customFormat="false" ht="15" hidden="false" customHeight="false" outlineLevel="0" collapsed="false">
      <c r="A651" s="8" t="s">
        <v>6967</v>
      </c>
      <c r="B651" s="10" t="str">
        <f aca="false">'Layout Mercado Libre'!C651</f>
        <v>Pañal para Adulto TENA Slip Maxi Protect CH/M 10 Piezas</v>
      </c>
      <c r="C651" s="2" t="s">
        <v>89</v>
      </c>
      <c r="D651" s="2" t="s">
        <v>11989</v>
      </c>
      <c r="E651" s="2" t="s">
        <v>11990</v>
      </c>
      <c r="F651" s="2" t="s">
        <v>11998</v>
      </c>
      <c r="G651" s="2"/>
      <c r="H651" s="2"/>
      <c r="I651" s="2" t="s">
        <v>14019</v>
      </c>
      <c r="J651" s="2"/>
      <c r="K651" s="2" t="n">
        <v>41</v>
      </c>
      <c r="L651" s="2" t="s">
        <v>14020</v>
      </c>
      <c r="M651" s="2" t="s">
        <v>14021</v>
      </c>
      <c r="N651" s="2" t="n">
        <f aca="false">COUNTA('Layout Mercado Libre'!AH651:AM651)</f>
        <v>1</v>
      </c>
      <c r="O651" s="2" t="s">
        <v>11996</v>
      </c>
      <c r="P651" s="2" t="n">
        <v>0</v>
      </c>
      <c r="Q651" s="2" t="s">
        <v>14022</v>
      </c>
    </row>
    <row r="652" customFormat="false" ht="15" hidden="false" customHeight="false" outlineLevel="0" collapsed="false">
      <c r="A652" s="8" t="s">
        <v>6976</v>
      </c>
      <c r="B652" s="10" t="str">
        <f aca="false">'Layout Mercado Libre'!C652</f>
        <v>Omuro Bromuro de Otilonio 40 mg 30 Tabletas</v>
      </c>
      <c r="C652" s="2" t="s">
        <v>89</v>
      </c>
      <c r="D652" s="2" t="s">
        <v>11989</v>
      </c>
      <c r="E652" s="2" t="s">
        <v>11990</v>
      </c>
      <c r="F652" s="2" t="s">
        <v>12056</v>
      </c>
      <c r="G652" s="2"/>
      <c r="H652" s="2"/>
      <c r="I652" s="2" t="s">
        <v>14023</v>
      </c>
      <c r="J652" s="2"/>
      <c r="K652" s="2" t="n">
        <v>36</v>
      </c>
      <c r="L652" s="2"/>
      <c r="M652" s="2" t="s">
        <v>14024</v>
      </c>
      <c r="N652" s="2" t="n">
        <f aca="false">COUNTA('Layout Mercado Libre'!AH652:AM652)</f>
        <v>2</v>
      </c>
      <c r="O652" s="2" t="s">
        <v>11996</v>
      </c>
      <c r="P652" s="2" t="n">
        <v>0</v>
      </c>
      <c r="Q652" s="2" t="s">
        <v>14025</v>
      </c>
    </row>
    <row r="653" customFormat="false" ht="15" hidden="false" customHeight="false" outlineLevel="0" collapsed="false">
      <c r="A653" s="8" t="s">
        <v>6987</v>
      </c>
      <c r="B653" s="10" t="str">
        <f aca="false">'Layout Mercado Libre'!C653</f>
        <v>Fosfocil Fosfomicina 250 mg/5 ml Suspensión 120 ml</v>
      </c>
      <c r="C653" s="2" t="s">
        <v>89</v>
      </c>
      <c r="D653" s="2" t="s">
        <v>11989</v>
      </c>
      <c r="E653" s="2" t="s">
        <v>11990</v>
      </c>
      <c r="F653" s="2" t="s">
        <v>11991</v>
      </c>
      <c r="G653" s="2" t="s">
        <v>12093</v>
      </c>
      <c r="H653" s="2" t="s">
        <v>12094</v>
      </c>
      <c r="I653" s="2" t="s">
        <v>14026</v>
      </c>
      <c r="J653" s="2"/>
      <c r="K653" s="2" t="n">
        <v>8</v>
      </c>
      <c r="L653" s="2"/>
      <c r="M653" s="2" t="s">
        <v>14027</v>
      </c>
      <c r="N653" s="2" t="n">
        <f aca="false">COUNTA('Layout Mercado Libre'!AH653:AM653)</f>
        <v>1</v>
      </c>
      <c r="O653" s="2" t="s">
        <v>11996</v>
      </c>
      <c r="P653" s="2" t="n">
        <v>0</v>
      </c>
      <c r="Q653" s="2" t="s">
        <v>14028</v>
      </c>
    </row>
    <row r="654" customFormat="false" ht="15" hidden="false" customHeight="false" outlineLevel="0" collapsed="false">
      <c r="A654" s="8" t="s">
        <v>6997</v>
      </c>
      <c r="B654" s="10" t="str">
        <f aca="false">'Layout Mercado Libre'!C654</f>
        <v>Bredelin Levofloxacino 500 mg 7 Tabletas</v>
      </c>
      <c r="C654" s="2" t="s">
        <v>89</v>
      </c>
      <c r="D654" s="2" t="s">
        <v>11989</v>
      </c>
      <c r="E654" s="2" t="s">
        <v>11990</v>
      </c>
      <c r="F654" s="2" t="s">
        <v>11991</v>
      </c>
      <c r="G654" s="2" t="s">
        <v>12093</v>
      </c>
      <c r="H654" s="2" t="s">
        <v>12094</v>
      </c>
      <c r="I654" s="2" t="s">
        <v>14029</v>
      </c>
      <c r="J654" s="2"/>
      <c r="K654" s="2" t="n">
        <v>59</v>
      </c>
      <c r="L654" s="2"/>
      <c r="M654" s="2" t="s">
        <v>14030</v>
      </c>
      <c r="N654" s="2" t="n">
        <f aca="false">COUNTA('Layout Mercado Libre'!AH654:AM654)</f>
        <v>1</v>
      </c>
      <c r="O654" s="2" t="s">
        <v>11996</v>
      </c>
      <c r="P654" s="2" t="n">
        <v>0</v>
      </c>
      <c r="Q654" s="2" t="s">
        <v>14031</v>
      </c>
    </row>
    <row r="655" customFormat="false" ht="15" hidden="false" customHeight="false" outlineLevel="0" collapsed="false">
      <c r="A655" s="8" t="s">
        <v>7007</v>
      </c>
      <c r="B655" s="10" t="str">
        <f aca="false">'Layout Mercado Libre'!C655</f>
        <v>Dimefor G Metformina Glibenclamida 500/5 mg 60 Tabletas</v>
      </c>
      <c r="C655" s="2" t="s">
        <v>89</v>
      </c>
      <c r="D655" s="2" t="s">
        <v>11989</v>
      </c>
      <c r="E655" s="2" t="s">
        <v>11990</v>
      </c>
      <c r="F655" s="2" t="s">
        <v>11991</v>
      </c>
      <c r="G655" s="2" t="s">
        <v>12013</v>
      </c>
      <c r="H655" s="2" t="s">
        <v>12014</v>
      </c>
      <c r="I655" s="2" t="s">
        <v>14032</v>
      </c>
      <c r="J655" s="2"/>
      <c r="K655" s="2" t="n">
        <v>5</v>
      </c>
      <c r="L655" s="2"/>
      <c r="M655" s="2" t="s">
        <v>14033</v>
      </c>
      <c r="N655" s="2" t="n">
        <f aca="false">COUNTA('Layout Mercado Libre'!AH655:AM655)</f>
        <v>2</v>
      </c>
      <c r="O655" s="2" t="s">
        <v>11996</v>
      </c>
      <c r="P655" s="2" t="n">
        <v>0</v>
      </c>
      <c r="Q655" s="2" t="s">
        <v>14034</v>
      </c>
    </row>
    <row r="656" customFormat="false" ht="15" hidden="false" customHeight="false" outlineLevel="0" collapsed="false">
      <c r="A656" s="8" t="s">
        <v>7019</v>
      </c>
      <c r="B656" s="10" t="str">
        <f aca="false">'Layout Mercado Libre'!C656</f>
        <v>Alcohol Etílico Dibar 71.5° G.L. 250 ml Caja con 36 Piezas</v>
      </c>
      <c r="C656" s="2" t="s">
        <v>89</v>
      </c>
      <c r="D656" s="2" t="s">
        <v>12068</v>
      </c>
      <c r="E656" s="2" t="s">
        <v>11990</v>
      </c>
      <c r="F656" s="2" t="s">
        <v>11998</v>
      </c>
      <c r="G656" s="2"/>
      <c r="H656" s="2"/>
      <c r="I656" s="2" t="s">
        <v>14035</v>
      </c>
      <c r="J656" s="2"/>
      <c r="K656" s="2" t="n">
        <v>58</v>
      </c>
      <c r="L656" s="2"/>
      <c r="M656" s="2" t="s">
        <v>14036</v>
      </c>
      <c r="N656" s="2" t="n">
        <f aca="false">COUNTA('Layout Mercado Libre'!AH656:AM656)</f>
        <v>1</v>
      </c>
      <c r="O656" s="2" t="s">
        <v>11996</v>
      </c>
      <c r="P656" s="2" t="n">
        <v>0</v>
      </c>
      <c r="Q656" s="2" t="s">
        <v>14037</v>
      </c>
    </row>
    <row r="657" customFormat="false" ht="15" hidden="false" customHeight="false" outlineLevel="0" collapsed="false">
      <c r="A657" s="8" t="s">
        <v>7027</v>
      </c>
      <c r="B657" s="10" t="str">
        <f aca="false">'Layout Mercado Libre'!C657</f>
        <v>Crema Dental Colgate Kids Fresantástico Sabor Fresa 50 g</v>
      </c>
      <c r="C657" s="2" t="s">
        <v>89</v>
      </c>
      <c r="D657" s="2" t="s">
        <v>12068</v>
      </c>
      <c r="E657" s="2" t="s">
        <v>11990</v>
      </c>
      <c r="F657" s="2" t="s">
        <v>11998</v>
      </c>
      <c r="G657" s="2"/>
      <c r="H657" s="2"/>
      <c r="I657" s="2" t="s">
        <v>14038</v>
      </c>
      <c r="J657" s="2"/>
      <c r="K657" s="2" t="n">
        <v>366</v>
      </c>
      <c r="L657" s="2" t="s">
        <v>14039</v>
      </c>
      <c r="M657" s="2" t="s">
        <v>14040</v>
      </c>
      <c r="N657" s="2" t="n">
        <f aca="false">COUNTA('Layout Mercado Libre'!AH657:AM657)</f>
        <v>1</v>
      </c>
      <c r="O657" s="2" t="s">
        <v>11996</v>
      </c>
      <c r="P657" s="2" t="n">
        <v>0</v>
      </c>
      <c r="Q657" s="2" t="s">
        <v>14041</v>
      </c>
    </row>
    <row r="658" customFormat="false" ht="15" hidden="false" customHeight="false" outlineLevel="0" collapsed="false">
      <c r="A658" s="8" t="s">
        <v>7035</v>
      </c>
      <c r="B658" s="10" t="str">
        <f aca="false">'Layout Mercado Libre'!C658</f>
        <v>Monurol Fosfomicina 3 g Granulado 1 Sobre</v>
      </c>
      <c r="C658" s="2" t="s">
        <v>89</v>
      </c>
      <c r="D658" s="2" t="s">
        <v>11989</v>
      </c>
      <c r="E658" s="2" t="s">
        <v>11990</v>
      </c>
      <c r="F658" s="2" t="s">
        <v>11991</v>
      </c>
      <c r="G658" s="2" t="s">
        <v>12093</v>
      </c>
      <c r="H658" s="2" t="s">
        <v>12094</v>
      </c>
      <c r="I658" s="2" t="s">
        <v>14042</v>
      </c>
      <c r="J658" s="2"/>
      <c r="K658" s="2" t="n">
        <v>0</v>
      </c>
      <c r="L658" s="2"/>
      <c r="M658" s="2" t="s">
        <v>14043</v>
      </c>
      <c r="N658" s="2" t="n">
        <f aca="false">COUNTA('Layout Mercado Libre'!AH658:AM658)</f>
        <v>1</v>
      </c>
      <c r="O658" s="2" t="s">
        <v>11996</v>
      </c>
      <c r="P658" s="2" t="n">
        <v>0</v>
      </c>
      <c r="Q658" s="2" t="s">
        <v>14044</v>
      </c>
    </row>
    <row r="659" customFormat="false" ht="15" hidden="false" customHeight="false" outlineLevel="0" collapsed="false">
      <c r="A659" s="8" t="s">
        <v>7046</v>
      </c>
      <c r="B659" s="10" t="str">
        <f aca="false">'Layout Mercado Libre'!C659</f>
        <v>Pasta Lassar Andrómaco Óxido de Zinc 25% Tarro 60 g</v>
      </c>
      <c r="C659" s="2" t="s">
        <v>89</v>
      </c>
      <c r="D659" s="2" t="s">
        <v>11989</v>
      </c>
      <c r="E659" s="2" t="s">
        <v>11990</v>
      </c>
      <c r="F659" s="2" t="s">
        <v>12038</v>
      </c>
      <c r="G659" s="2"/>
      <c r="H659" s="2"/>
      <c r="I659" s="2" t="s">
        <v>14045</v>
      </c>
      <c r="J659" s="2"/>
      <c r="K659" s="2" t="n">
        <v>344</v>
      </c>
      <c r="L659" s="2"/>
      <c r="M659" s="2" t="s">
        <v>14046</v>
      </c>
      <c r="N659" s="2" t="n">
        <f aca="false">COUNTA('Layout Mercado Libre'!AH659:AM659)</f>
        <v>2</v>
      </c>
      <c r="O659" s="2" t="s">
        <v>11996</v>
      </c>
      <c r="P659" s="2" t="n">
        <v>0</v>
      </c>
      <c r="Q659" s="2" t="s">
        <v>14047</v>
      </c>
    </row>
    <row r="660" customFormat="false" ht="15" hidden="false" customHeight="false" outlineLevel="0" collapsed="false">
      <c r="A660" s="8" t="s">
        <v>7055</v>
      </c>
      <c r="B660" s="10" t="str">
        <f aca="false">'Layout Mercado Libre'!C660</f>
        <v>Poly-Vi-Sol Pediátrico Multivitamínico Gotas 50 ml</v>
      </c>
      <c r="C660" s="2" t="s">
        <v>89</v>
      </c>
      <c r="D660" s="2" t="s">
        <v>11989</v>
      </c>
      <c r="E660" s="2" t="s">
        <v>11990</v>
      </c>
      <c r="F660" s="2" t="s">
        <v>12038</v>
      </c>
      <c r="G660" s="2"/>
      <c r="H660" s="2"/>
      <c r="I660" s="2" t="s">
        <v>14048</v>
      </c>
      <c r="J660" s="2"/>
      <c r="K660" s="2" t="n">
        <v>0</v>
      </c>
      <c r="L660" s="2"/>
      <c r="M660" s="2" t="s">
        <v>14049</v>
      </c>
      <c r="N660" s="2" t="n">
        <f aca="false">COUNTA('Layout Mercado Libre'!AH660:AM660)</f>
        <v>3</v>
      </c>
      <c r="O660" s="2" t="s">
        <v>11996</v>
      </c>
      <c r="P660" s="2" t="n">
        <v>0</v>
      </c>
      <c r="Q660" s="2" t="s">
        <v>14050</v>
      </c>
    </row>
    <row r="661" customFormat="false" ht="15" hidden="false" customHeight="false" outlineLevel="0" collapsed="false">
      <c r="A661" s="8" t="s">
        <v>7069</v>
      </c>
      <c r="B661" s="10" t="str">
        <f aca="false">'Layout Mercado Libre'!C661</f>
        <v>Jeringa BD Plastipak 3 ml Aguja 21G x 32 mm 100 Piezas</v>
      </c>
      <c r="C661" s="2" t="s">
        <v>89</v>
      </c>
      <c r="D661" s="2" t="s">
        <v>12068</v>
      </c>
      <c r="E661" s="2" t="s">
        <v>12069</v>
      </c>
      <c r="F661" s="2" t="s">
        <v>11998</v>
      </c>
      <c r="G661" s="2"/>
      <c r="H661" s="2"/>
      <c r="I661" s="2" t="s">
        <v>14051</v>
      </c>
      <c r="J661" s="2"/>
      <c r="K661" s="2" t="n">
        <v>139</v>
      </c>
      <c r="L661" s="2"/>
      <c r="M661" s="2" t="s">
        <v>14052</v>
      </c>
      <c r="N661" s="2" t="n">
        <f aca="false">COUNTA('Layout Mercado Libre'!AH661:AM661)</f>
        <v>1</v>
      </c>
      <c r="O661" s="2" t="s">
        <v>11996</v>
      </c>
      <c r="P661" s="2" t="n">
        <v>0</v>
      </c>
      <c r="Q661" s="2" t="s">
        <v>14053</v>
      </c>
    </row>
    <row r="662" customFormat="false" ht="15" hidden="false" customHeight="false" outlineLevel="0" collapsed="false">
      <c r="A662" s="8" t="s">
        <v>7078</v>
      </c>
      <c r="B662" s="10" t="str">
        <f aca="false">'Layout Mercado Libre'!C662</f>
        <v>Alliviax Naproxeno Sódico 550 mg 10 Tabletas</v>
      </c>
      <c r="C662" s="2" t="s">
        <v>89</v>
      </c>
      <c r="D662" s="2" t="s">
        <v>11989</v>
      </c>
      <c r="E662" s="2" t="s">
        <v>11990</v>
      </c>
      <c r="F662" s="2" t="s">
        <v>12056</v>
      </c>
      <c r="G662" s="2"/>
      <c r="H662" s="2"/>
      <c r="I662" s="2" t="s">
        <v>14054</v>
      </c>
      <c r="J662" s="2"/>
      <c r="K662" s="2" t="n">
        <v>0</v>
      </c>
      <c r="L662" s="2"/>
      <c r="M662" s="2" t="s">
        <v>14055</v>
      </c>
      <c r="N662" s="2" t="n">
        <f aca="false">COUNTA('Layout Mercado Libre'!AH662:AM662)</f>
        <v>3</v>
      </c>
      <c r="O662" s="2" t="s">
        <v>11996</v>
      </c>
      <c r="P662" s="2" t="n">
        <v>0</v>
      </c>
      <c r="Q662" s="2" t="s">
        <v>14056</v>
      </c>
    </row>
    <row r="663" customFormat="false" ht="15" hidden="false" customHeight="false" outlineLevel="0" collapsed="false">
      <c r="A663" s="8" t="s">
        <v>7089</v>
      </c>
      <c r="B663" s="10" t="str">
        <f aca="false">'Layout Mercado Libre'!C663</f>
        <v>Vick VapoRub Inhalador Nasal Caja con 12 Piezas</v>
      </c>
      <c r="C663" s="2" t="s">
        <v>89</v>
      </c>
      <c r="D663" s="2" t="s">
        <v>11989</v>
      </c>
      <c r="E663" s="2" t="s">
        <v>11990</v>
      </c>
      <c r="F663" s="2" t="s">
        <v>12038</v>
      </c>
      <c r="G663" s="2"/>
      <c r="H663" s="2"/>
      <c r="I663" s="2" t="s">
        <v>14057</v>
      </c>
      <c r="J663" s="2"/>
      <c r="K663" s="2" t="n">
        <v>52</v>
      </c>
      <c r="L663" s="2"/>
      <c r="M663" s="2" t="s">
        <v>14058</v>
      </c>
      <c r="N663" s="2" t="n">
        <f aca="false">COUNTA('Layout Mercado Libre'!AH663:AM663)</f>
        <v>1</v>
      </c>
      <c r="O663" s="2" t="s">
        <v>11996</v>
      </c>
      <c r="P663" s="2" t="n">
        <v>0</v>
      </c>
      <c r="Q663" s="2" t="s">
        <v>14059</v>
      </c>
    </row>
    <row r="664" customFormat="false" ht="15" hidden="false" customHeight="false" outlineLevel="0" collapsed="false">
      <c r="A664" s="8" t="s">
        <v>7098</v>
      </c>
      <c r="B664" s="10" t="str">
        <f aca="false">'Layout Mercado Libre'!C664</f>
        <v>Caltrate 600+D Calcio y Vitamina D 60 Tabletas</v>
      </c>
      <c r="C664" s="2" t="s">
        <v>89</v>
      </c>
      <c r="D664" s="2" t="s">
        <v>11989</v>
      </c>
      <c r="E664" s="2" t="s">
        <v>11990</v>
      </c>
      <c r="F664" s="2" t="s">
        <v>11998</v>
      </c>
      <c r="G664" s="2"/>
      <c r="H664" s="2"/>
      <c r="I664" s="2" t="s">
        <v>14060</v>
      </c>
      <c r="J664" s="2"/>
      <c r="K664" s="2" t="n">
        <v>0</v>
      </c>
      <c r="L664" s="2"/>
      <c r="M664" s="2" t="s">
        <v>14061</v>
      </c>
      <c r="N664" s="2" t="n">
        <f aca="false">COUNTA('Layout Mercado Libre'!AH664:AM664)</f>
        <v>1</v>
      </c>
      <c r="O664" s="2" t="s">
        <v>11996</v>
      </c>
      <c r="P664" s="2" t="n">
        <v>0</v>
      </c>
      <c r="Q664" s="2" t="s">
        <v>14062</v>
      </c>
    </row>
    <row r="665" customFormat="false" ht="15" hidden="false" customHeight="false" outlineLevel="0" collapsed="false">
      <c r="A665" s="8" t="s">
        <v>7106</v>
      </c>
      <c r="B665" s="10" t="str">
        <f aca="false">'Layout Mercado Libre'!C665</f>
        <v>Tinte en Shampoo Just For Men Negro H-55 60 ml</v>
      </c>
      <c r="C665" s="2" t="s">
        <v>89</v>
      </c>
      <c r="D665" s="2" t="s">
        <v>11989</v>
      </c>
      <c r="E665" s="2" t="s">
        <v>11990</v>
      </c>
      <c r="F665" s="2" t="s">
        <v>11998</v>
      </c>
      <c r="G665" s="2"/>
      <c r="H665" s="2"/>
      <c r="I665" s="2" t="s">
        <v>14063</v>
      </c>
      <c r="J665" s="2"/>
      <c r="K665" s="2" t="n">
        <v>82</v>
      </c>
      <c r="L665" s="2"/>
      <c r="M665" s="2" t="s">
        <v>14064</v>
      </c>
      <c r="N665" s="2" t="n">
        <f aca="false">COUNTA('Layout Mercado Libre'!AH665:AM665)</f>
        <v>1</v>
      </c>
      <c r="O665" s="2" t="s">
        <v>11996</v>
      </c>
      <c r="P665" s="2" t="n">
        <v>0</v>
      </c>
      <c r="Q665" s="2" t="s">
        <v>14065</v>
      </c>
    </row>
    <row r="666" customFormat="false" ht="15" hidden="false" customHeight="false" outlineLevel="0" collapsed="false">
      <c r="A666" s="8" t="s">
        <v>7116</v>
      </c>
      <c r="B666" s="10" t="str">
        <f aca="false">'Layout Mercado Libre'!C666</f>
        <v>Pads Desmaquillantes Protec con Glicerina 100 Piezas</v>
      </c>
      <c r="C666" s="2" t="s">
        <v>89</v>
      </c>
      <c r="D666" s="2" t="s">
        <v>11989</v>
      </c>
      <c r="E666" s="2" t="s">
        <v>11990</v>
      </c>
      <c r="F666" s="2" t="s">
        <v>11998</v>
      </c>
      <c r="G666" s="2"/>
      <c r="H666" s="2"/>
      <c r="I666" s="2" t="s">
        <v>14066</v>
      </c>
      <c r="J666" s="2"/>
      <c r="K666" s="2" t="n">
        <v>2399</v>
      </c>
      <c r="L666" s="2"/>
      <c r="M666" s="2" t="s">
        <v>14067</v>
      </c>
      <c r="N666" s="2" t="n">
        <f aca="false">COUNTA('Layout Mercado Libre'!AH666:AM666)</f>
        <v>1</v>
      </c>
      <c r="O666" s="2" t="s">
        <v>11996</v>
      </c>
      <c r="P666" s="2" t="n">
        <v>0</v>
      </c>
      <c r="Q666" s="2" t="s">
        <v>14068</v>
      </c>
    </row>
    <row r="667" customFormat="false" ht="15" hidden="false" customHeight="false" outlineLevel="0" collapsed="false">
      <c r="A667" s="8" t="s">
        <v>7127</v>
      </c>
      <c r="B667" s="10" t="str">
        <f aca="false">'Layout Mercado Libre'!C667</f>
        <v>Supradol Ketorolaco 30 mg 4 Tabletas Sublinguales</v>
      </c>
      <c r="C667" s="2" t="s">
        <v>89</v>
      </c>
      <c r="D667" s="2" t="s">
        <v>11989</v>
      </c>
      <c r="E667" s="2" t="s">
        <v>11990</v>
      </c>
      <c r="F667" s="2" t="s">
        <v>11991</v>
      </c>
      <c r="G667" s="2" t="s">
        <v>12063</v>
      </c>
      <c r="H667" s="2" t="s">
        <v>12064</v>
      </c>
      <c r="I667" s="2" t="s">
        <v>14069</v>
      </c>
      <c r="J667" s="2"/>
      <c r="K667" s="2" t="n">
        <v>7</v>
      </c>
      <c r="L667" s="2"/>
      <c r="M667" s="2" t="s">
        <v>14070</v>
      </c>
      <c r="N667" s="2" t="n">
        <f aca="false">COUNTA('Layout Mercado Libre'!AH667:AM667)</f>
        <v>3</v>
      </c>
      <c r="O667" s="2" t="s">
        <v>11996</v>
      </c>
      <c r="P667" s="2" t="n">
        <v>0</v>
      </c>
      <c r="Q667" s="2" t="s">
        <v>14071</v>
      </c>
    </row>
    <row r="668" customFormat="false" ht="15" hidden="false" customHeight="false" outlineLevel="0" collapsed="false">
      <c r="A668" s="8" t="s">
        <v>7139</v>
      </c>
      <c r="B668" s="10" t="str">
        <f aca="false">'Layout Mercado Libre'!C668</f>
        <v>Histiacil NF Jarabe Infantil Dextrometorfano 150 ml</v>
      </c>
      <c r="C668" s="2" t="s">
        <v>89</v>
      </c>
      <c r="D668" s="2" t="s">
        <v>11989</v>
      </c>
      <c r="E668" s="2" t="s">
        <v>11990</v>
      </c>
      <c r="F668" s="2" t="s">
        <v>12038</v>
      </c>
      <c r="G668" s="2"/>
      <c r="H668" s="2"/>
      <c r="I668" s="2" t="s">
        <v>14072</v>
      </c>
      <c r="J668" s="2"/>
      <c r="K668" s="2" t="n">
        <v>665</v>
      </c>
      <c r="L668" s="2"/>
      <c r="M668" s="2" t="s">
        <v>14073</v>
      </c>
      <c r="N668" s="2" t="n">
        <f aca="false">COUNTA('Layout Mercado Libre'!AH668:AM668)</f>
        <v>2</v>
      </c>
      <c r="O668" s="2" t="s">
        <v>11996</v>
      </c>
      <c r="P668" s="2" t="n">
        <v>0</v>
      </c>
      <c r="Q668" s="2" t="s">
        <v>14074</v>
      </c>
    </row>
    <row r="669" customFormat="false" ht="15" hidden="false" customHeight="false" outlineLevel="0" collapsed="false">
      <c r="A669" s="8" t="s">
        <v>7150</v>
      </c>
      <c r="B669" s="10" t="str">
        <f aca="false">'Layout Mercado Libre'!C669</f>
        <v>Biberón Evenflo Zoo Friends 2 oz 60 ml</v>
      </c>
      <c r="C669" s="2" t="s">
        <v>89</v>
      </c>
      <c r="D669" s="2" t="s">
        <v>11989</v>
      </c>
      <c r="E669" s="2" t="s">
        <v>11990</v>
      </c>
      <c r="F669" s="2" t="s">
        <v>11998</v>
      </c>
      <c r="G669" s="2"/>
      <c r="H669" s="2"/>
      <c r="I669" s="2" t="s">
        <v>14075</v>
      </c>
      <c r="J669" s="2"/>
      <c r="K669" s="2" t="n">
        <v>149</v>
      </c>
      <c r="L669" s="2"/>
      <c r="M669" s="2" t="s">
        <v>14076</v>
      </c>
      <c r="N669" s="2" t="n">
        <f aca="false">COUNTA('Layout Mercado Libre'!AH669:AM669)</f>
        <v>1</v>
      </c>
      <c r="O669" s="2" t="s">
        <v>11996</v>
      </c>
      <c r="P669" s="2" t="n">
        <v>0</v>
      </c>
      <c r="Q669" s="2" t="s">
        <v>14077</v>
      </c>
    </row>
    <row r="670" customFormat="false" ht="15" hidden="false" customHeight="false" outlineLevel="0" collapsed="false">
      <c r="A670" s="8" t="s">
        <v>7163</v>
      </c>
      <c r="B670" s="10" t="str">
        <f aca="false">'Layout Mercado Libre'!C670</f>
        <v>Crema Dental Colgate Máxima Protección Anticaries 150 ml</v>
      </c>
      <c r="C670" s="2" t="s">
        <v>89</v>
      </c>
      <c r="D670" s="2" t="s">
        <v>11989</v>
      </c>
      <c r="E670" s="2" t="s">
        <v>11990</v>
      </c>
      <c r="F670" s="2" t="s">
        <v>11998</v>
      </c>
      <c r="G670" s="2"/>
      <c r="H670" s="2"/>
      <c r="I670" s="2" t="s">
        <v>14078</v>
      </c>
      <c r="J670" s="2"/>
      <c r="K670" s="2" t="n">
        <v>1815</v>
      </c>
      <c r="L670" s="2"/>
      <c r="M670" s="2" t="s">
        <v>14079</v>
      </c>
      <c r="N670" s="2" t="n">
        <f aca="false">COUNTA('Layout Mercado Libre'!AH670:AM670)</f>
        <v>1</v>
      </c>
      <c r="O670" s="2" t="s">
        <v>11996</v>
      </c>
      <c r="P670" s="2" t="n">
        <v>0</v>
      </c>
      <c r="Q670" s="2" t="s">
        <v>14080</v>
      </c>
    </row>
    <row r="671" customFormat="false" ht="15" hidden="false" customHeight="false" outlineLevel="0" collapsed="false">
      <c r="A671" s="8" t="s">
        <v>7170</v>
      </c>
      <c r="B671" s="10" t="str">
        <f aca="false">'Layout Mercado Libre'!C671</f>
        <v>The Sensual Tea Zisen Tabs Vigorizante 2 Tabletas</v>
      </c>
      <c r="C671" s="2" t="s">
        <v>89</v>
      </c>
      <c r="D671" s="2" t="s">
        <v>11989</v>
      </c>
      <c r="E671" s="2" t="s">
        <v>11990</v>
      </c>
      <c r="F671" s="2" t="s">
        <v>11998</v>
      </c>
      <c r="G671" s="2"/>
      <c r="H671" s="2"/>
      <c r="I671" s="2" t="s">
        <v>14081</v>
      </c>
      <c r="J671" s="2"/>
      <c r="K671" s="2" t="n">
        <v>0</v>
      </c>
      <c r="L671" s="2"/>
      <c r="M671" s="2" t="s">
        <v>14082</v>
      </c>
      <c r="N671" s="2" t="n">
        <f aca="false">COUNTA('Layout Mercado Libre'!AH671:AM671)</f>
        <v>1</v>
      </c>
      <c r="O671" s="2" t="s">
        <v>11996</v>
      </c>
      <c r="P671" s="2" t="n">
        <v>0</v>
      </c>
      <c r="Q671" s="2" t="s">
        <v>14083</v>
      </c>
    </row>
    <row r="672" customFormat="false" ht="15" hidden="false" customHeight="false" outlineLevel="0" collapsed="false">
      <c r="A672" s="8" t="s">
        <v>7182</v>
      </c>
      <c r="B672" s="10" t="str">
        <f aca="false">'Layout Mercado Libre'!C672</f>
        <v>Petrolato Vaseline Bebé Protector Suave 213 g</v>
      </c>
      <c r="C672" s="2" t="s">
        <v>89</v>
      </c>
      <c r="D672" s="2" t="s">
        <v>11989</v>
      </c>
      <c r="E672" s="2" t="s">
        <v>11990</v>
      </c>
      <c r="F672" s="2" t="s">
        <v>11998</v>
      </c>
      <c r="G672" s="2"/>
      <c r="H672" s="2"/>
      <c r="I672" s="2" t="s">
        <v>14084</v>
      </c>
      <c r="J672" s="2"/>
      <c r="K672" s="2" t="n">
        <v>439</v>
      </c>
      <c r="L672" s="2"/>
      <c r="M672" s="2" t="s">
        <v>14085</v>
      </c>
      <c r="N672" s="2" t="n">
        <f aca="false">COUNTA('Layout Mercado Libre'!AH672:AM672)</f>
        <v>1</v>
      </c>
      <c r="O672" s="2" t="s">
        <v>11996</v>
      </c>
      <c r="P672" s="2" t="n">
        <v>0</v>
      </c>
      <c r="Q672" s="2" t="s">
        <v>14086</v>
      </c>
    </row>
    <row r="673" customFormat="false" ht="15" hidden="false" customHeight="false" outlineLevel="0" collapsed="false">
      <c r="A673" s="8" t="s">
        <v>7191</v>
      </c>
      <c r="B673" s="10" t="str">
        <f aca="false">'Layout Mercado Libre'!C673</f>
        <v>Viagra Sildenafil 100 mg 1 Tableta</v>
      </c>
      <c r="C673" s="2" t="s">
        <v>89</v>
      </c>
      <c r="D673" s="2" t="s">
        <v>11989</v>
      </c>
      <c r="E673" s="2" t="s">
        <v>11990</v>
      </c>
      <c r="F673" s="2" t="s">
        <v>11991</v>
      </c>
      <c r="G673" s="2" t="s">
        <v>12266</v>
      </c>
      <c r="H673" s="2" t="s">
        <v>12267</v>
      </c>
      <c r="I673" s="2" t="s">
        <v>14087</v>
      </c>
      <c r="J673" s="2"/>
      <c r="K673" s="2" t="n">
        <v>286</v>
      </c>
      <c r="L673" s="2" t="s">
        <v>14088</v>
      </c>
      <c r="M673" s="2" t="s">
        <v>14089</v>
      </c>
      <c r="N673" s="2" t="n">
        <f aca="false">COUNTA('Layout Mercado Libre'!AH673:AM673)</f>
        <v>3</v>
      </c>
      <c r="O673" s="2" t="s">
        <v>11996</v>
      </c>
      <c r="P673" s="2" t="n">
        <v>0</v>
      </c>
      <c r="Q673" s="2" t="s">
        <v>14090</v>
      </c>
    </row>
    <row r="674" customFormat="false" ht="15" hidden="false" customHeight="false" outlineLevel="0" collapsed="false">
      <c r="A674" s="8" t="s">
        <v>7205</v>
      </c>
      <c r="B674" s="10" t="str">
        <f aca="false">'Layout Mercado Libre'!C674</f>
        <v>Systane Ultra Gotas Oftálmicas Lubricantes 10 ml</v>
      </c>
      <c r="C674" s="2" t="s">
        <v>89</v>
      </c>
      <c r="D674" s="2" t="s">
        <v>11989</v>
      </c>
      <c r="E674" s="2" t="s">
        <v>11990</v>
      </c>
      <c r="F674" s="2" t="s">
        <v>12038</v>
      </c>
      <c r="G674" s="2"/>
      <c r="H674" s="2"/>
      <c r="I674" s="2" t="s">
        <v>14091</v>
      </c>
      <c r="J674" s="2"/>
      <c r="K674" s="2" t="n">
        <v>30</v>
      </c>
      <c r="L674" s="2" t="s">
        <v>14092</v>
      </c>
      <c r="M674" s="2" t="s">
        <v>14093</v>
      </c>
      <c r="N674" s="2" t="n">
        <f aca="false">COUNTA('Layout Mercado Libre'!AH674:AM674)</f>
        <v>1</v>
      </c>
      <c r="O674" s="2" t="s">
        <v>11996</v>
      </c>
      <c r="P674" s="2" t="n">
        <v>0</v>
      </c>
      <c r="Q674" s="2" t="s">
        <v>14094</v>
      </c>
    </row>
    <row r="675" customFormat="false" ht="15" hidden="false" customHeight="false" outlineLevel="0" collapsed="false">
      <c r="A675" s="8" t="s">
        <v>7214</v>
      </c>
      <c r="B675" s="10" t="str">
        <f aca="false">'Layout Mercado Libre'!C675</f>
        <v>Crema Dental Colgate Triple Acción Xtra Blancura 50 ml</v>
      </c>
      <c r="C675" s="2" t="s">
        <v>89</v>
      </c>
      <c r="D675" s="2" t="s">
        <v>11989</v>
      </c>
      <c r="E675" s="2" t="s">
        <v>11990</v>
      </c>
      <c r="F675" s="2" t="s">
        <v>11998</v>
      </c>
      <c r="G675" s="2"/>
      <c r="H675" s="2"/>
      <c r="I675" s="2" t="s">
        <v>14095</v>
      </c>
      <c r="J675" s="2"/>
      <c r="K675" s="2" t="n">
        <v>3629</v>
      </c>
      <c r="L675" s="2"/>
      <c r="M675" s="2" t="s">
        <v>14096</v>
      </c>
      <c r="N675" s="2" t="n">
        <f aca="false">COUNTA('Layout Mercado Libre'!AH675:AM675)</f>
        <v>1</v>
      </c>
      <c r="O675" s="2" t="s">
        <v>11996</v>
      </c>
      <c r="P675" s="2" t="n">
        <v>0</v>
      </c>
      <c r="Q675" s="2" t="s">
        <v>14097</v>
      </c>
    </row>
    <row r="676" customFormat="false" ht="15" hidden="false" customHeight="false" outlineLevel="0" collapsed="false">
      <c r="A676" s="8" t="s">
        <v>7222</v>
      </c>
      <c r="B676" s="10" t="str">
        <f aca="false">'Layout Mercado Libre'!C676</f>
        <v>Venda Elástica Dibar 10 cm x 5 m Caja con 18 Piezas</v>
      </c>
      <c r="C676" s="2" t="s">
        <v>89</v>
      </c>
      <c r="D676" s="2" t="s">
        <v>12068</v>
      </c>
      <c r="E676" s="2" t="s">
        <v>12069</v>
      </c>
      <c r="F676" s="2" t="s">
        <v>11998</v>
      </c>
      <c r="G676" s="2"/>
      <c r="H676" s="2"/>
      <c r="I676" s="2" t="s">
        <v>14098</v>
      </c>
      <c r="J676" s="2"/>
      <c r="K676" s="2" t="n">
        <v>98</v>
      </c>
      <c r="L676" s="2"/>
      <c r="M676" s="2" t="s">
        <v>14099</v>
      </c>
      <c r="N676" s="2" t="n">
        <f aca="false">COUNTA('Layout Mercado Libre'!AH676:AM676)</f>
        <v>1</v>
      </c>
      <c r="O676" s="2" t="s">
        <v>11996</v>
      </c>
      <c r="P676" s="2" t="n">
        <v>1</v>
      </c>
      <c r="Q676" s="2" t="s">
        <v>14100</v>
      </c>
    </row>
    <row r="677" customFormat="false" ht="15" hidden="false" customHeight="false" outlineLevel="0" collapsed="false">
      <c r="A677" s="8" t="s">
        <v>7229</v>
      </c>
      <c r="B677" s="10" t="str">
        <f aca="false">'Layout Mercado Libre'!C677</f>
        <v>Toallitas Húmedas KleenBebé Suavelastic Max 198 Piezas</v>
      </c>
      <c r="C677" s="2" t="s">
        <v>89</v>
      </c>
      <c r="D677" s="2" t="s">
        <v>12068</v>
      </c>
      <c r="E677" s="2" t="s">
        <v>12069</v>
      </c>
      <c r="F677" s="2" t="s">
        <v>11998</v>
      </c>
      <c r="G677" s="2"/>
      <c r="H677" s="2"/>
      <c r="I677" s="2" t="s">
        <v>14101</v>
      </c>
      <c r="J677" s="2"/>
      <c r="K677" s="2" t="n">
        <v>97</v>
      </c>
      <c r="L677" s="2"/>
      <c r="M677" s="2" t="s">
        <v>14102</v>
      </c>
      <c r="N677" s="2" t="n">
        <f aca="false">COUNTA('Layout Mercado Libre'!AH677:AM677)</f>
        <v>0</v>
      </c>
      <c r="O677" s="2"/>
      <c r="P677" s="2" t="n">
        <v>0</v>
      </c>
      <c r="Q677" s="2" t="s">
        <v>14103</v>
      </c>
    </row>
    <row r="678" customFormat="false" ht="15" hidden="false" customHeight="false" outlineLevel="0" collapsed="false">
      <c r="A678" s="8" t="s">
        <v>7234</v>
      </c>
      <c r="B678" s="10" t="str">
        <f aca="false">'Layout Mercado Libre'!C678</f>
        <v>Treda Neomicina Caolín Pectina 30 Tabletas</v>
      </c>
      <c r="C678" s="2" t="s">
        <v>89</v>
      </c>
      <c r="D678" s="2" t="s">
        <v>11989</v>
      </c>
      <c r="E678" s="2" t="s">
        <v>11990</v>
      </c>
      <c r="F678" s="2" t="s">
        <v>12056</v>
      </c>
      <c r="G678" s="2"/>
      <c r="H678" s="2"/>
      <c r="I678" s="2" t="s">
        <v>14104</v>
      </c>
      <c r="J678" s="2"/>
      <c r="K678" s="2" t="n">
        <v>0</v>
      </c>
      <c r="L678" s="2"/>
      <c r="M678" s="2" t="s">
        <v>14105</v>
      </c>
      <c r="N678" s="2" t="n">
        <f aca="false">COUNTA('Layout Mercado Libre'!AH678:AM678)</f>
        <v>1</v>
      </c>
      <c r="O678" s="2" t="s">
        <v>11996</v>
      </c>
      <c r="P678" s="2" t="n">
        <v>1</v>
      </c>
      <c r="Q678" s="2" t="s">
        <v>14106</v>
      </c>
    </row>
    <row r="679" customFormat="false" ht="15" hidden="false" customHeight="false" outlineLevel="0" collapsed="false">
      <c r="A679" s="8" t="s">
        <v>7243</v>
      </c>
      <c r="B679" s="10" t="str">
        <f aca="false">'Layout Mercado Libre'!C679</f>
        <v>Buscapina Fem Hioscina Ibuprofeno 20/400 mg 10 Tabletas</v>
      </c>
      <c r="C679" s="2" t="s">
        <v>89</v>
      </c>
      <c r="D679" s="2" t="s">
        <v>11989</v>
      </c>
      <c r="E679" s="2" t="s">
        <v>11990</v>
      </c>
      <c r="F679" s="2" t="s">
        <v>12038</v>
      </c>
      <c r="G679" s="2"/>
      <c r="H679" s="2"/>
      <c r="I679" s="2" t="s">
        <v>14107</v>
      </c>
      <c r="J679" s="2"/>
      <c r="K679" s="2" t="n">
        <v>110</v>
      </c>
      <c r="L679" s="2"/>
      <c r="M679" s="2" t="s">
        <v>14108</v>
      </c>
      <c r="N679" s="2" t="n">
        <f aca="false">COUNTA('Layout Mercado Libre'!AH679:AM679)</f>
        <v>2</v>
      </c>
      <c r="O679" s="2" t="s">
        <v>11996</v>
      </c>
      <c r="P679" s="2" t="n">
        <v>0</v>
      </c>
      <c r="Q679" s="2" t="s">
        <v>14109</v>
      </c>
    </row>
    <row r="680" customFormat="false" ht="15" hidden="false" customHeight="false" outlineLevel="0" collapsed="false">
      <c r="A680" s="8" t="s">
        <v>7255</v>
      </c>
      <c r="B680" s="10" t="str">
        <f aca="false">'Layout Mercado Libre'!C680</f>
        <v>Floratil Saccharomyces boulardii 250 mg 12 Cápsulas</v>
      </c>
      <c r="C680" s="2" t="s">
        <v>89</v>
      </c>
      <c r="D680" s="2" t="s">
        <v>11989</v>
      </c>
      <c r="E680" s="2" t="s">
        <v>11990</v>
      </c>
      <c r="F680" s="2" t="s">
        <v>12038</v>
      </c>
      <c r="G680" s="2"/>
      <c r="H680" s="2"/>
      <c r="I680" s="2" t="s">
        <v>14110</v>
      </c>
      <c r="J680" s="2"/>
      <c r="K680" s="2" t="n">
        <v>12</v>
      </c>
      <c r="L680" s="2"/>
      <c r="M680" s="2" t="s">
        <v>14111</v>
      </c>
      <c r="N680" s="2" t="n">
        <f aca="false">COUNTA('Layout Mercado Libre'!AH680:AM680)</f>
        <v>3</v>
      </c>
      <c r="O680" s="2" t="s">
        <v>11996</v>
      </c>
      <c r="P680" s="2" t="n">
        <v>0</v>
      </c>
      <c r="Q680" s="2" t="s">
        <v>14112</v>
      </c>
    </row>
    <row r="681" customFormat="false" ht="15" hidden="false" customHeight="false" outlineLevel="0" collapsed="false">
      <c r="A681" s="8" t="s">
        <v>7269</v>
      </c>
      <c r="B681" s="10" t="str">
        <f aca="false">'Layout Mercado Libre'!C681</f>
        <v>Stérimar Uso Diario Solución Nasal Agua de Mar 100 ml</v>
      </c>
      <c r="C681" s="2" t="s">
        <v>89</v>
      </c>
      <c r="D681" s="2" t="s">
        <v>11989</v>
      </c>
      <c r="E681" s="2" t="s">
        <v>11990</v>
      </c>
      <c r="F681" s="2" t="s">
        <v>12038</v>
      </c>
      <c r="G681" s="2"/>
      <c r="H681" s="2"/>
      <c r="I681" s="2" t="s">
        <v>14113</v>
      </c>
      <c r="J681" s="2"/>
      <c r="K681" s="2" t="n">
        <v>299</v>
      </c>
      <c r="L681" s="2"/>
      <c r="M681" s="2" t="s">
        <v>14114</v>
      </c>
      <c r="N681" s="2" t="n">
        <f aca="false">COUNTA('Layout Mercado Libre'!AH681:AM681)</f>
        <v>2</v>
      </c>
      <c r="O681" s="2" t="s">
        <v>11996</v>
      </c>
      <c r="P681" s="2" t="n">
        <v>0</v>
      </c>
      <c r="Q681" s="2" t="s">
        <v>14115</v>
      </c>
    </row>
    <row r="682" customFormat="false" ht="15" hidden="false" customHeight="false" outlineLevel="0" collapsed="false">
      <c r="A682" s="8" t="s">
        <v>7278</v>
      </c>
      <c r="B682" s="10" t="str">
        <f aca="false">'Layout Mercado Libre'!C682</f>
        <v>Fosfocil Fosfomicina 500 mg 6 Cápsulas</v>
      </c>
      <c r="C682" s="2" t="s">
        <v>89</v>
      </c>
      <c r="D682" s="2" t="s">
        <v>11989</v>
      </c>
      <c r="E682" s="2" t="s">
        <v>11990</v>
      </c>
      <c r="F682" s="2" t="s">
        <v>11991</v>
      </c>
      <c r="G682" s="2" t="s">
        <v>12093</v>
      </c>
      <c r="H682" s="2" t="s">
        <v>12094</v>
      </c>
      <c r="I682" s="2" t="s">
        <v>14116</v>
      </c>
      <c r="J682" s="2"/>
      <c r="K682" s="2" t="n">
        <v>215</v>
      </c>
      <c r="L682" s="2"/>
      <c r="M682" s="2" t="s">
        <v>14117</v>
      </c>
      <c r="N682" s="2" t="n">
        <f aca="false">COUNTA('Layout Mercado Libre'!AH682:AM682)</f>
        <v>3</v>
      </c>
      <c r="O682" s="2" t="s">
        <v>11996</v>
      </c>
      <c r="P682" s="2" t="n">
        <v>0</v>
      </c>
      <c r="Q682" s="2" t="s">
        <v>14118</v>
      </c>
    </row>
    <row r="683" customFormat="false" ht="15" hidden="false" customHeight="false" outlineLevel="0" collapsed="false">
      <c r="A683" s="8" t="s">
        <v>7288</v>
      </c>
      <c r="B683" s="10" t="str">
        <f aca="false">'Layout Mercado Libre'!C683</f>
        <v>Iodex Cristal Ungüento Rubefaciente 60 g</v>
      </c>
      <c r="C683" s="2" t="s">
        <v>89</v>
      </c>
      <c r="D683" s="2" t="s">
        <v>12068</v>
      </c>
      <c r="E683" s="2" t="s">
        <v>11990</v>
      </c>
      <c r="F683" s="2" t="s">
        <v>12038</v>
      </c>
      <c r="G683" s="2"/>
      <c r="H683" s="2"/>
      <c r="I683" s="2" t="s">
        <v>14119</v>
      </c>
      <c r="J683" s="2"/>
      <c r="K683" s="2" t="n">
        <v>640</v>
      </c>
      <c r="L683" s="2"/>
      <c r="M683" s="2" t="s">
        <v>14120</v>
      </c>
      <c r="N683" s="2" t="n">
        <f aca="false">COUNTA('Layout Mercado Libre'!AH683:AM683)</f>
        <v>1</v>
      </c>
      <c r="O683" s="2" t="s">
        <v>11996</v>
      </c>
      <c r="P683" s="2" t="n">
        <v>0</v>
      </c>
      <c r="Q683" s="2" t="s">
        <v>14121</v>
      </c>
    </row>
    <row r="684" customFormat="false" ht="15" hidden="false" customHeight="false" outlineLevel="0" collapsed="false">
      <c r="A684" s="8" t="s">
        <v>7299</v>
      </c>
      <c r="B684" s="10" t="str">
        <f aca="false">'Layout Mercado Libre'!C684</f>
        <v>Seltaferon Oseltamivir 75 mg 10 Cápsulas</v>
      </c>
      <c r="C684" s="2" t="s">
        <v>89</v>
      </c>
      <c r="D684" s="2" t="s">
        <v>11989</v>
      </c>
      <c r="E684" s="2" t="s">
        <v>11990</v>
      </c>
      <c r="F684" s="2" t="s">
        <v>11991</v>
      </c>
      <c r="G684" s="2" t="s">
        <v>12093</v>
      </c>
      <c r="H684" s="2" t="s">
        <v>12094</v>
      </c>
      <c r="I684" s="2" t="s">
        <v>14122</v>
      </c>
      <c r="J684" s="2"/>
      <c r="K684" s="2" t="n">
        <v>13</v>
      </c>
      <c r="L684" s="2"/>
      <c r="M684" s="2" t="s">
        <v>14123</v>
      </c>
      <c r="N684" s="2" t="n">
        <f aca="false">COUNTA('Layout Mercado Libre'!AH684:AM684)</f>
        <v>3</v>
      </c>
      <c r="O684" s="2" t="s">
        <v>11996</v>
      </c>
      <c r="P684" s="2" t="n">
        <v>0</v>
      </c>
      <c r="Q684" s="2" t="s">
        <v>14124</v>
      </c>
    </row>
    <row r="685" customFormat="false" ht="15" hidden="false" customHeight="false" outlineLevel="0" collapsed="false">
      <c r="A685" s="8" t="s">
        <v>7310</v>
      </c>
      <c r="B685" s="10" t="str">
        <f aca="false">'Layout Mercado Libre'!C685</f>
        <v>Arfla Rifaximina 200 mg 12 Tabletas</v>
      </c>
      <c r="C685" s="2" t="s">
        <v>89</v>
      </c>
      <c r="D685" s="2" t="s">
        <v>11989</v>
      </c>
      <c r="E685" s="2" t="s">
        <v>11990</v>
      </c>
      <c r="F685" s="2" t="s">
        <v>11991</v>
      </c>
      <c r="G685" s="2" t="s">
        <v>12093</v>
      </c>
      <c r="H685" s="2" t="s">
        <v>12094</v>
      </c>
      <c r="I685" s="2" t="s">
        <v>14125</v>
      </c>
      <c r="J685" s="2"/>
      <c r="K685" s="2" t="n">
        <v>94</v>
      </c>
      <c r="L685" s="2"/>
      <c r="M685" s="2" t="s">
        <v>14126</v>
      </c>
      <c r="N685" s="2" t="n">
        <f aca="false">COUNTA('Layout Mercado Libre'!AH685:AM685)</f>
        <v>1</v>
      </c>
      <c r="O685" s="2" t="s">
        <v>11996</v>
      </c>
      <c r="P685" s="2" t="n">
        <v>0</v>
      </c>
      <c r="Q685" s="2" t="s">
        <v>14127</v>
      </c>
    </row>
    <row r="686" customFormat="false" ht="15" hidden="false" customHeight="false" outlineLevel="0" collapsed="false">
      <c r="A686" s="8" t="s">
        <v>7316</v>
      </c>
      <c r="B686" s="10" t="str">
        <f aca="false">'Layout Mercado Libre'!C686</f>
        <v>Lysomucil Acetilcisteína 600 mg 20 Tabletas Efervescentes</v>
      </c>
      <c r="C686" s="2" t="s">
        <v>89</v>
      </c>
      <c r="D686" s="2" t="s">
        <v>11989</v>
      </c>
      <c r="E686" s="2" t="s">
        <v>11990</v>
      </c>
      <c r="F686" s="2" t="s">
        <v>12038</v>
      </c>
      <c r="G686" s="2"/>
      <c r="H686" s="2"/>
      <c r="I686" s="2" t="s">
        <v>14128</v>
      </c>
      <c r="J686" s="2"/>
      <c r="K686" s="2" t="n">
        <v>22</v>
      </c>
      <c r="L686" s="2"/>
      <c r="M686" s="2" t="s">
        <v>14129</v>
      </c>
      <c r="N686" s="2" t="n">
        <f aca="false">COUNTA('Layout Mercado Libre'!AH686:AM686)</f>
        <v>3</v>
      </c>
      <c r="O686" s="2" t="s">
        <v>11996</v>
      </c>
      <c r="P686" s="2" t="n">
        <v>0</v>
      </c>
      <c r="Q686" s="2" t="s">
        <v>14130</v>
      </c>
    </row>
    <row r="687" customFormat="false" ht="15" hidden="false" customHeight="false" outlineLevel="0" collapsed="false">
      <c r="A687" s="8" t="s">
        <v>7330</v>
      </c>
      <c r="B687" s="10" t="str">
        <f aca="false">'Layout Mercado Libre'!C687</f>
        <v>Centrum Performance Multivitamínico 30 Tabletas</v>
      </c>
      <c r="C687" s="2" t="s">
        <v>89</v>
      </c>
      <c r="D687" s="2" t="s">
        <v>11989</v>
      </c>
      <c r="E687" s="2" t="s">
        <v>11990</v>
      </c>
      <c r="F687" s="2" t="s">
        <v>11998</v>
      </c>
      <c r="G687" s="2"/>
      <c r="H687" s="2"/>
      <c r="I687" s="2" t="s">
        <v>14131</v>
      </c>
      <c r="J687" s="2"/>
      <c r="K687" s="2" t="n">
        <v>164</v>
      </c>
      <c r="L687" s="2"/>
      <c r="M687" s="2" t="s">
        <v>14132</v>
      </c>
      <c r="N687" s="2" t="n">
        <f aca="false">COUNTA('Layout Mercado Libre'!AH687:AM687)</f>
        <v>1</v>
      </c>
      <c r="O687" s="2" t="s">
        <v>11996</v>
      </c>
      <c r="P687" s="2" t="n">
        <v>0</v>
      </c>
      <c r="Q687" s="2" t="s">
        <v>14133</v>
      </c>
    </row>
    <row r="688" customFormat="false" ht="15" hidden="false" customHeight="false" outlineLevel="0" collapsed="false">
      <c r="A688" s="8" t="s">
        <v>7338</v>
      </c>
      <c r="B688" s="10" t="str">
        <f aca="false">'Layout Mercado Libre'!C688</f>
        <v>Vitacilina Ungüento Neomicina y Retinol 28 g</v>
      </c>
      <c r="C688" s="2" t="s">
        <v>89</v>
      </c>
      <c r="D688" s="2" t="s">
        <v>12068</v>
      </c>
      <c r="E688" s="2" t="s">
        <v>12069</v>
      </c>
      <c r="F688" s="2" t="s">
        <v>12038</v>
      </c>
      <c r="G688" s="2"/>
      <c r="H688" s="2"/>
      <c r="I688" s="2" t="s">
        <v>14134</v>
      </c>
      <c r="J688" s="2"/>
      <c r="K688" s="2" t="n">
        <v>0</v>
      </c>
      <c r="L688" s="2"/>
      <c r="M688" s="2" t="s">
        <v>14135</v>
      </c>
      <c r="N688" s="2" t="n">
        <f aca="false">COUNTA('Layout Mercado Libre'!AH688:AM688)</f>
        <v>1</v>
      </c>
      <c r="O688" s="2" t="s">
        <v>11996</v>
      </c>
      <c r="P688" s="2" t="n">
        <v>0</v>
      </c>
      <c r="Q688" s="2" t="s">
        <v>14136</v>
      </c>
    </row>
    <row r="689" customFormat="false" ht="15" hidden="false" customHeight="false" outlineLevel="0" collapsed="false">
      <c r="A689" s="8" t="s">
        <v>7347</v>
      </c>
      <c r="B689" s="10" t="str">
        <f aca="false">'Layout Mercado Libre'!C689</f>
        <v>Pepto-Bismol Suspensión Sabor Cereza 118 ml</v>
      </c>
      <c r="C689" s="2" t="s">
        <v>89</v>
      </c>
      <c r="D689" s="2" t="s">
        <v>11989</v>
      </c>
      <c r="E689" s="2" t="s">
        <v>11990</v>
      </c>
      <c r="F689" s="2" t="s">
        <v>12038</v>
      </c>
      <c r="G689" s="2"/>
      <c r="H689" s="2"/>
      <c r="I689" s="2" t="s">
        <v>14137</v>
      </c>
      <c r="J689" s="2"/>
      <c r="K689" s="2" t="n">
        <v>371</v>
      </c>
      <c r="L689" s="2"/>
      <c r="M689" s="2" t="s">
        <v>14138</v>
      </c>
      <c r="N689" s="2" t="n">
        <f aca="false">COUNTA('Layout Mercado Libre'!AH689:AM689)</f>
        <v>1</v>
      </c>
      <c r="O689" s="2" t="s">
        <v>11996</v>
      </c>
      <c r="P689" s="2" t="n">
        <v>0</v>
      </c>
      <c r="Q689" s="2" t="s">
        <v>14139</v>
      </c>
    </row>
    <row r="690" customFormat="false" ht="15" hidden="false" customHeight="false" outlineLevel="0" collapsed="false">
      <c r="A690" s="8" t="s">
        <v>7357</v>
      </c>
      <c r="B690" s="10" t="str">
        <f aca="false">'Layout Mercado Libre'!C690</f>
        <v>Canesten V Clotrimazol 500 mg 1 Óvulo Vaginal</v>
      </c>
      <c r="C690" s="2" t="s">
        <v>89</v>
      </c>
      <c r="D690" s="2" t="s">
        <v>11989</v>
      </c>
      <c r="E690" s="2" t="s">
        <v>11990</v>
      </c>
      <c r="F690" s="2" t="s">
        <v>12038</v>
      </c>
      <c r="G690" s="2"/>
      <c r="H690" s="2"/>
      <c r="I690" s="2" t="s">
        <v>14140</v>
      </c>
      <c r="J690" s="2"/>
      <c r="K690" s="2" t="n">
        <v>158</v>
      </c>
      <c r="L690" s="2"/>
      <c r="M690" s="2" t="s">
        <v>14141</v>
      </c>
      <c r="N690" s="2" t="n">
        <f aca="false">COUNTA('Layout Mercado Libre'!AH690:AM690)</f>
        <v>1</v>
      </c>
      <c r="O690" s="2" t="s">
        <v>11996</v>
      </c>
      <c r="P690" s="2" t="n">
        <v>0</v>
      </c>
      <c r="Q690" s="2" t="s">
        <v>14142</v>
      </c>
    </row>
    <row r="691" customFormat="false" ht="15" hidden="false" customHeight="false" outlineLevel="0" collapsed="false">
      <c r="A691" s="8" t="s">
        <v>7366</v>
      </c>
      <c r="B691" s="10" t="str">
        <f aca="false">'Layout Mercado Libre'!C691</f>
        <v>Binotal Ampicilina 1 g 28 Tabletas</v>
      </c>
      <c r="C691" s="2" t="s">
        <v>89</v>
      </c>
      <c r="D691" s="2" t="s">
        <v>11989</v>
      </c>
      <c r="E691" s="2" t="s">
        <v>11990</v>
      </c>
      <c r="F691" s="2" t="s">
        <v>11991</v>
      </c>
      <c r="G691" s="2" t="s">
        <v>12093</v>
      </c>
      <c r="H691" s="2" t="s">
        <v>12094</v>
      </c>
      <c r="I691" s="2" t="s">
        <v>14143</v>
      </c>
      <c r="J691" s="2"/>
      <c r="K691" s="2" t="n">
        <v>0</v>
      </c>
      <c r="L691" s="2"/>
      <c r="M691" s="2" t="s">
        <v>14144</v>
      </c>
      <c r="N691" s="2" t="n">
        <f aca="false">COUNTA('Layout Mercado Libre'!AH691:AM691)</f>
        <v>1</v>
      </c>
      <c r="O691" s="2" t="s">
        <v>11996</v>
      </c>
      <c r="P691" s="2" t="n">
        <v>0</v>
      </c>
      <c r="Q691" s="2" t="s">
        <v>14145</v>
      </c>
    </row>
    <row r="692" customFormat="false" ht="15" hidden="false" customHeight="false" outlineLevel="0" collapsed="false">
      <c r="A692" s="8" t="s">
        <v>7372</v>
      </c>
      <c r="B692" s="10" t="str">
        <f aca="false">'Layout Mercado Libre'!C692</f>
        <v>Lancetas Accu-Chek Softclix 200 Piezas</v>
      </c>
      <c r="C692" s="2" t="s">
        <v>89</v>
      </c>
      <c r="D692" s="2" t="s">
        <v>11989</v>
      </c>
      <c r="E692" s="2" t="s">
        <v>11990</v>
      </c>
      <c r="F692" s="2" t="s">
        <v>11998</v>
      </c>
      <c r="G692" s="2"/>
      <c r="H692" s="2"/>
      <c r="I692" s="2" t="s">
        <v>14146</v>
      </c>
      <c r="J692" s="2"/>
      <c r="K692" s="2" t="n">
        <v>244</v>
      </c>
      <c r="L692" s="2"/>
      <c r="M692" s="2" t="s">
        <v>14147</v>
      </c>
      <c r="N692" s="2" t="n">
        <f aca="false">COUNTA('Layout Mercado Libre'!AH692:AM692)</f>
        <v>1</v>
      </c>
      <c r="O692" s="2" t="s">
        <v>11996</v>
      </c>
      <c r="P692" s="2" t="n">
        <v>0</v>
      </c>
      <c r="Q692" s="2" t="s">
        <v>14148</v>
      </c>
    </row>
    <row r="693" customFormat="false" ht="15" hidden="false" customHeight="false" outlineLevel="0" collapsed="false">
      <c r="A693" s="8" t="s">
        <v>7381</v>
      </c>
      <c r="B693" s="10" t="str">
        <f aca="false">'Layout Mercado Libre'!C693</f>
        <v>Crema Facial Pond's Clarant B3 Antimanchas FPS 15 100 g</v>
      </c>
      <c r="C693" s="2" t="s">
        <v>89</v>
      </c>
      <c r="D693" s="2" t="s">
        <v>11989</v>
      </c>
      <c r="E693" s="2" t="s">
        <v>11990</v>
      </c>
      <c r="F693" s="2" t="s">
        <v>11998</v>
      </c>
      <c r="G693" s="2"/>
      <c r="H693" s="2"/>
      <c r="I693" s="2" t="s">
        <v>14149</v>
      </c>
      <c r="J693" s="2"/>
      <c r="K693" s="2" t="n">
        <v>139</v>
      </c>
      <c r="L693" s="2" t="s">
        <v>14150</v>
      </c>
      <c r="M693" s="2" t="s">
        <v>14151</v>
      </c>
      <c r="N693" s="2" t="n">
        <f aca="false">COUNTA('Layout Mercado Libre'!AH693:AM693)</f>
        <v>2</v>
      </c>
      <c r="O693" s="2" t="s">
        <v>11996</v>
      </c>
      <c r="P693" s="2" t="n">
        <v>0</v>
      </c>
      <c r="Q693" s="2" t="s">
        <v>14152</v>
      </c>
    </row>
    <row r="694" customFormat="false" ht="15" hidden="false" customHeight="false" outlineLevel="0" collapsed="false">
      <c r="A694" s="8" t="s">
        <v>7389</v>
      </c>
      <c r="B694" s="10" t="str">
        <f aca="false">'Layout Mercado Libre'!C694</f>
        <v>Jarabe Vick 44 Todo Tipo de Tos Cereza 240 ml</v>
      </c>
      <c r="C694" s="2" t="s">
        <v>89</v>
      </c>
      <c r="D694" s="2" t="s">
        <v>11989</v>
      </c>
      <c r="E694" s="2" t="s">
        <v>11990</v>
      </c>
      <c r="F694" s="2" t="s">
        <v>12038</v>
      </c>
      <c r="G694" s="2"/>
      <c r="H694" s="2"/>
      <c r="I694" s="2" t="s">
        <v>14153</v>
      </c>
      <c r="J694" s="2"/>
      <c r="K694" s="2" t="n">
        <v>203</v>
      </c>
      <c r="L694" s="2"/>
      <c r="M694" s="2" t="s">
        <v>14154</v>
      </c>
      <c r="N694" s="2" t="n">
        <f aca="false">COUNTA('Layout Mercado Libre'!AH694:AM694)</f>
        <v>1</v>
      </c>
      <c r="O694" s="2" t="s">
        <v>11996</v>
      </c>
      <c r="P694" s="2" t="n">
        <v>0</v>
      </c>
      <c r="Q694" s="2" t="s">
        <v>14155</v>
      </c>
    </row>
    <row r="695" customFormat="false" ht="15" hidden="false" customHeight="false" outlineLevel="0" collapsed="false">
      <c r="A695" s="8" t="s">
        <v>7398</v>
      </c>
      <c r="B695" s="10" t="str">
        <f aca="false">'Layout Mercado Libre'!C695</f>
        <v>Bredelin Levofloxacino 750 mg 7 Tabletas</v>
      </c>
      <c r="C695" s="2" t="s">
        <v>89</v>
      </c>
      <c r="D695" s="2" t="s">
        <v>11989</v>
      </c>
      <c r="E695" s="2" t="s">
        <v>11990</v>
      </c>
      <c r="F695" s="2" t="s">
        <v>11991</v>
      </c>
      <c r="G695" s="2" t="s">
        <v>12093</v>
      </c>
      <c r="H695" s="2" t="s">
        <v>12094</v>
      </c>
      <c r="I695" s="2" t="s">
        <v>14156</v>
      </c>
      <c r="J695" s="2"/>
      <c r="K695" s="2" t="n">
        <v>58</v>
      </c>
      <c r="L695" s="2"/>
      <c r="M695" s="2" t="s">
        <v>14157</v>
      </c>
      <c r="N695" s="2" t="n">
        <f aca="false">COUNTA('Layout Mercado Libre'!AH695:AM695)</f>
        <v>1</v>
      </c>
      <c r="O695" s="2" t="s">
        <v>11996</v>
      </c>
      <c r="P695" s="2" t="n">
        <v>0</v>
      </c>
      <c r="Q695" s="2" t="s">
        <v>14158</v>
      </c>
    </row>
    <row r="696" customFormat="false" ht="15" hidden="false" customHeight="false" outlineLevel="0" collapsed="false">
      <c r="A696" s="8" t="s">
        <v>7405</v>
      </c>
      <c r="B696" s="10" t="str">
        <f aca="false">'Layout Mercado Libre'!C696</f>
        <v>Rosel Amantadina Clorfenamina Paracetamol 24 Cápsulas</v>
      </c>
      <c r="C696" s="2" t="s">
        <v>89</v>
      </c>
      <c r="D696" s="2" t="s">
        <v>11989</v>
      </c>
      <c r="E696" s="2" t="s">
        <v>11990</v>
      </c>
      <c r="F696" s="2" t="s">
        <v>11991</v>
      </c>
      <c r="G696" s="2" t="s">
        <v>12526</v>
      </c>
      <c r="H696" s="2" t="s">
        <v>12527</v>
      </c>
      <c r="I696" s="2" t="s">
        <v>14159</v>
      </c>
      <c r="J696" s="2"/>
      <c r="K696" s="2" t="n">
        <v>2317</v>
      </c>
      <c r="L696" s="2"/>
      <c r="M696" s="2" t="s">
        <v>14160</v>
      </c>
      <c r="N696" s="2" t="n">
        <f aca="false">COUNTA('Layout Mercado Libre'!AH696:AM696)</f>
        <v>2</v>
      </c>
      <c r="O696" s="2" t="s">
        <v>11996</v>
      </c>
      <c r="P696" s="2" t="n">
        <v>0</v>
      </c>
      <c r="Q696" s="2" t="s">
        <v>14161</v>
      </c>
    </row>
    <row r="697" customFormat="false" ht="15" hidden="false" customHeight="false" outlineLevel="0" collapsed="false">
      <c r="A697" s="8" t="s">
        <v>7416</v>
      </c>
      <c r="B697" s="10" t="str">
        <f aca="false">'Layout Mercado Libre'!C697</f>
        <v>Solución CS PiSA Cloruro de Sodio 0.9% 250 ml</v>
      </c>
      <c r="C697" s="2" t="s">
        <v>89</v>
      </c>
      <c r="D697" s="2" t="s">
        <v>11989</v>
      </c>
      <c r="E697" s="2" t="s">
        <v>11990</v>
      </c>
      <c r="F697" s="2" t="s">
        <v>11991</v>
      </c>
      <c r="G697" s="2" t="s">
        <v>12591</v>
      </c>
      <c r="H697" s="2" t="s">
        <v>12592</v>
      </c>
      <c r="I697" s="2" t="s">
        <v>14162</v>
      </c>
      <c r="J697" s="2"/>
      <c r="K697" s="2" t="n">
        <v>267</v>
      </c>
      <c r="L697" s="2"/>
      <c r="M697" s="2" t="s">
        <v>14163</v>
      </c>
      <c r="N697" s="2" t="n">
        <f aca="false">COUNTA('Layout Mercado Libre'!AH697:AM697)</f>
        <v>2</v>
      </c>
      <c r="O697" s="2" t="s">
        <v>11996</v>
      </c>
      <c r="P697" s="2" t="n">
        <v>0</v>
      </c>
      <c r="Q697" s="2" t="s">
        <v>14164</v>
      </c>
    </row>
    <row r="698" customFormat="false" ht="15" hidden="false" customHeight="false" outlineLevel="0" collapsed="false">
      <c r="A698" s="8" t="s">
        <v>7424</v>
      </c>
      <c r="B698" s="10" t="str">
        <f aca="false">'Layout Mercado Libre'!C698</f>
        <v>Desodorante en Aerosol Stefano Black Hombre 159 ml</v>
      </c>
      <c r="C698" s="2" t="s">
        <v>89</v>
      </c>
      <c r="D698" s="2" t="s">
        <v>11989</v>
      </c>
      <c r="E698" s="2" t="s">
        <v>11990</v>
      </c>
      <c r="F698" s="2" t="s">
        <v>11998</v>
      </c>
      <c r="G698" s="2"/>
      <c r="H698" s="2"/>
      <c r="I698" s="2" t="s">
        <v>14165</v>
      </c>
      <c r="J698" s="2"/>
      <c r="K698" s="2" t="n">
        <v>128</v>
      </c>
      <c r="L698" s="2"/>
      <c r="M698" s="2" t="s">
        <v>14166</v>
      </c>
      <c r="N698" s="2" t="n">
        <f aca="false">COUNTA('Layout Mercado Libre'!AH698:AM698)</f>
        <v>2</v>
      </c>
      <c r="O698" s="2" t="s">
        <v>11996</v>
      </c>
      <c r="P698" s="2" t="n">
        <v>0</v>
      </c>
      <c r="Q698" s="2" t="s">
        <v>14167</v>
      </c>
    </row>
    <row r="699" customFormat="false" ht="15" hidden="false" customHeight="false" outlineLevel="0" collapsed="false">
      <c r="A699" s="8" t="s">
        <v>7432</v>
      </c>
      <c r="B699" s="10" t="str">
        <f aca="false">'Layout Mercado Libre'!C699</f>
        <v>Gitrasek Itraconazol Secnidazol 12 Cápsulas</v>
      </c>
      <c r="C699" s="2" t="s">
        <v>89</v>
      </c>
      <c r="D699" s="2" t="s">
        <v>11989</v>
      </c>
      <c r="E699" s="2" t="s">
        <v>11990</v>
      </c>
      <c r="F699" s="2" t="s">
        <v>11991</v>
      </c>
      <c r="G699" s="2" t="s">
        <v>12266</v>
      </c>
      <c r="H699" s="2" t="s">
        <v>12267</v>
      </c>
      <c r="I699" s="2" t="s">
        <v>14168</v>
      </c>
      <c r="J699" s="2"/>
      <c r="K699" s="2" t="n">
        <v>20</v>
      </c>
      <c r="L699" s="2"/>
      <c r="M699" s="2" t="s">
        <v>14169</v>
      </c>
      <c r="N699" s="2" t="n">
        <f aca="false">COUNTA('Layout Mercado Libre'!AH699:AM699)</f>
        <v>1</v>
      </c>
      <c r="O699" s="2" t="s">
        <v>11996</v>
      </c>
      <c r="P699" s="2" t="n">
        <v>0</v>
      </c>
      <c r="Q699" s="2" t="s">
        <v>14170</v>
      </c>
    </row>
    <row r="700" customFormat="false" ht="15" hidden="false" customHeight="false" outlineLevel="0" collapsed="false">
      <c r="A700" s="8" t="s">
        <v>7442</v>
      </c>
      <c r="B700" s="10" t="str">
        <f aca="false">'Layout Mercado Libre'!C700</f>
        <v>Atemperator LP Valproato de Magnesio 600 mg 20 Tabletas</v>
      </c>
      <c r="C700" s="2" t="s">
        <v>89</v>
      </c>
      <c r="D700" s="2" t="s">
        <v>11989</v>
      </c>
      <c r="E700" s="2" t="s">
        <v>11990</v>
      </c>
      <c r="F700" s="2" t="s">
        <v>11991</v>
      </c>
      <c r="G700" s="2" t="s">
        <v>11992</v>
      </c>
      <c r="H700" s="2" t="s">
        <v>11993</v>
      </c>
      <c r="I700" s="2" t="s">
        <v>14171</v>
      </c>
      <c r="J700" s="2"/>
      <c r="K700" s="2" t="n">
        <v>0</v>
      </c>
      <c r="L700" s="2"/>
      <c r="M700" s="2" t="s">
        <v>14172</v>
      </c>
      <c r="N700" s="2" t="n">
        <f aca="false">COUNTA('Layout Mercado Libre'!AH700:AM700)</f>
        <v>1</v>
      </c>
      <c r="O700" s="2" t="s">
        <v>11996</v>
      </c>
      <c r="P700" s="2" t="n">
        <v>0</v>
      </c>
      <c r="Q700" s="2" t="s">
        <v>14173</v>
      </c>
    </row>
    <row r="701" customFormat="false" ht="15" hidden="false" customHeight="false" outlineLevel="0" collapsed="false">
      <c r="A701" s="8" t="s">
        <v>7454</v>
      </c>
      <c r="B701" s="10" t="str">
        <f aca="false">'Layout Mercado Libre'!C701</f>
        <v>Lacteol Fort Lactobacillus LB 10 Mil Millones 16 Cápsulas</v>
      </c>
      <c r="C701" s="2" t="s">
        <v>89</v>
      </c>
      <c r="D701" s="2" t="s">
        <v>11989</v>
      </c>
      <c r="E701" s="2" t="s">
        <v>11990</v>
      </c>
      <c r="F701" s="2" t="s">
        <v>12038</v>
      </c>
      <c r="G701" s="2"/>
      <c r="H701" s="2"/>
      <c r="I701" s="2" t="s">
        <v>14174</v>
      </c>
      <c r="J701" s="2"/>
      <c r="K701" s="2" t="n">
        <v>25</v>
      </c>
      <c r="L701" s="2"/>
      <c r="M701" s="2" t="s">
        <v>14175</v>
      </c>
      <c r="N701" s="2" t="n">
        <f aca="false">COUNTA('Layout Mercado Libre'!AH701:AM701)</f>
        <v>2</v>
      </c>
      <c r="O701" s="2" t="s">
        <v>11996</v>
      </c>
      <c r="P701" s="2" t="n">
        <v>1</v>
      </c>
      <c r="Q701" s="2" t="s">
        <v>14176</v>
      </c>
    </row>
    <row r="702" customFormat="false" ht="15" hidden="false" customHeight="false" outlineLevel="0" collapsed="false">
      <c r="A702" s="8" t="s">
        <v>7467</v>
      </c>
      <c r="B702" s="10" t="str">
        <f aca="false">'Layout Mercado Libre'!C702</f>
        <v>Desodorante en Aerosol Stefano Spazio Hombre 159 ml</v>
      </c>
      <c r="C702" s="2" t="s">
        <v>89</v>
      </c>
      <c r="D702" s="2" t="s">
        <v>11989</v>
      </c>
      <c r="E702" s="2" t="s">
        <v>11990</v>
      </c>
      <c r="F702" s="2" t="s">
        <v>11998</v>
      </c>
      <c r="G702" s="2"/>
      <c r="H702" s="2"/>
      <c r="I702" s="2" t="s">
        <v>14177</v>
      </c>
      <c r="J702" s="2"/>
      <c r="K702" s="2" t="n">
        <v>236</v>
      </c>
      <c r="L702" s="2"/>
      <c r="M702" s="2" t="s">
        <v>14178</v>
      </c>
      <c r="N702" s="2" t="n">
        <f aca="false">COUNTA('Layout Mercado Libre'!AH702:AM702)</f>
        <v>1</v>
      </c>
      <c r="O702" s="2" t="s">
        <v>11996</v>
      </c>
      <c r="P702" s="2" t="n">
        <v>0</v>
      </c>
      <c r="Q702" s="2" t="s">
        <v>14179</v>
      </c>
    </row>
    <row r="703" customFormat="false" ht="15" hidden="false" customHeight="false" outlineLevel="0" collapsed="false">
      <c r="A703" s="8" t="s">
        <v>7473</v>
      </c>
      <c r="B703" s="10" t="str">
        <f aca="false">'Layout Mercado Libre'!C703</f>
        <v>Neurodex Dexametasona Complejo B 12 Tabletas</v>
      </c>
      <c r="C703" s="2" t="s">
        <v>89</v>
      </c>
      <c r="D703" s="2" t="s">
        <v>11989</v>
      </c>
      <c r="E703" s="2" t="s">
        <v>11990</v>
      </c>
      <c r="F703" s="2" t="s">
        <v>11991</v>
      </c>
      <c r="G703" s="2" t="s">
        <v>11992</v>
      </c>
      <c r="H703" s="2" t="s">
        <v>11993</v>
      </c>
      <c r="I703" s="2" t="s">
        <v>14180</v>
      </c>
      <c r="J703" s="2"/>
      <c r="K703" s="2" t="n">
        <v>0</v>
      </c>
      <c r="L703" s="2"/>
      <c r="M703" s="2" t="s">
        <v>14181</v>
      </c>
      <c r="N703" s="2" t="n">
        <f aca="false">COUNTA('Layout Mercado Libre'!AH703:AM703)</f>
        <v>0</v>
      </c>
      <c r="O703" s="2"/>
      <c r="P703" s="2" t="n">
        <v>0</v>
      </c>
      <c r="Q703" s="2" t="s">
        <v>14182</v>
      </c>
    </row>
    <row r="704" customFormat="false" ht="15" hidden="false" customHeight="false" outlineLevel="0" collapsed="false">
      <c r="A704" s="8" t="s">
        <v>7479</v>
      </c>
      <c r="B704" s="10" t="str">
        <f aca="false">'Layout Mercado Libre'!C704</f>
        <v>Supositorios Senosiain Adulto Glicerina 20 Piezas</v>
      </c>
      <c r="C704" s="2" t="s">
        <v>89</v>
      </c>
      <c r="D704" s="2" t="s">
        <v>11989</v>
      </c>
      <c r="E704" s="2" t="s">
        <v>11990</v>
      </c>
      <c r="F704" s="2" t="s">
        <v>12038</v>
      </c>
      <c r="G704" s="2"/>
      <c r="H704" s="2"/>
      <c r="I704" s="2" t="s">
        <v>14183</v>
      </c>
      <c r="J704" s="2"/>
      <c r="K704" s="2" t="n">
        <v>639</v>
      </c>
      <c r="L704" s="2"/>
      <c r="M704" s="2" t="s">
        <v>14184</v>
      </c>
      <c r="N704" s="2" t="n">
        <f aca="false">COUNTA('Layout Mercado Libre'!AH704:AM704)</f>
        <v>2</v>
      </c>
      <c r="O704" s="2" t="s">
        <v>11996</v>
      </c>
      <c r="P704" s="2" t="n">
        <v>0</v>
      </c>
      <c r="Q704" s="2" t="s">
        <v>14185</v>
      </c>
    </row>
    <row r="705" customFormat="false" ht="15" hidden="false" customHeight="false" outlineLevel="0" collapsed="false">
      <c r="A705" s="8" t="s">
        <v>7489</v>
      </c>
      <c r="B705" s="10" t="str">
        <f aca="false">'Layout Mercado Libre'!C705</f>
        <v>Cardispan Levocarnitina 1 g 20 Tabletas Masticables</v>
      </c>
      <c r="C705" s="2" t="s">
        <v>89</v>
      </c>
      <c r="D705" s="2" t="s">
        <v>11989</v>
      </c>
      <c r="E705" s="2" t="s">
        <v>11990</v>
      </c>
      <c r="F705" s="2" t="s">
        <v>12056</v>
      </c>
      <c r="G705" s="2"/>
      <c r="H705" s="2"/>
      <c r="I705" s="2" t="s">
        <v>14186</v>
      </c>
      <c r="J705" s="2"/>
      <c r="K705" s="2" t="n">
        <v>60</v>
      </c>
      <c r="L705" s="2"/>
      <c r="M705" s="2" t="s">
        <v>14187</v>
      </c>
      <c r="N705" s="2" t="n">
        <f aca="false">COUNTA('Layout Mercado Libre'!AH705:AM705)</f>
        <v>2</v>
      </c>
      <c r="O705" s="2" t="s">
        <v>11996</v>
      </c>
      <c r="P705" s="2" t="n">
        <v>0</v>
      </c>
      <c r="Q705" s="2" t="s">
        <v>14188</v>
      </c>
    </row>
    <row r="706" customFormat="false" ht="15" hidden="false" customHeight="false" outlineLevel="0" collapsed="false">
      <c r="A706" s="8" t="s">
        <v>7501</v>
      </c>
      <c r="B706" s="10" t="str">
        <f aca="false">'Layout Mercado Libre'!C706</f>
        <v>Dostein Erdosteína 300 mg 20 Cápsulas</v>
      </c>
      <c r="C706" s="2" t="s">
        <v>89</v>
      </c>
      <c r="D706" s="2" t="s">
        <v>11989</v>
      </c>
      <c r="E706" s="2" t="s">
        <v>11990</v>
      </c>
      <c r="F706" s="2" t="s">
        <v>11991</v>
      </c>
      <c r="G706" s="2" t="s">
        <v>12526</v>
      </c>
      <c r="H706" s="2" t="s">
        <v>12527</v>
      </c>
      <c r="I706" s="2" t="s">
        <v>14189</v>
      </c>
      <c r="J706" s="2"/>
      <c r="K706" s="2" t="n">
        <v>0</v>
      </c>
      <c r="L706" s="2"/>
      <c r="M706" s="2" t="s">
        <v>14190</v>
      </c>
      <c r="N706" s="2" t="n">
        <f aca="false">COUNTA('Layout Mercado Libre'!AH706:AM706)</f>
        <v>1</v>
      </c>
      <c r="O706" s="2" t="s">
        <v>11996</v>
      </c>
      <c r="P706" s="2" t="n">
        <v>0</v>
      </c>
      <c r="Q706" s="2" t="s">
        <v>14191</v>
      </c>
    </row>
    <row r="707" customFormat="false" ht="15" hidden="false" customHeight="false" outlineLevel="0" collapsed="false">
      <c r="A707" s="8" t="s">
        <v>7511</v>
      </c>
      <c r="B707" s="10" t="str">
        <f aca="false">'Layout Mercado Libre'!C707</f>
        <v>Rocainol Bálsamo Salicilato de Metilo y Mentol 45 g</v>
      </c>
      <c r="C707" s="2" t="s">
        <v>89</v>
      </c>
      <c r="D707" s="2" t="s">
        <v>11989</v>
      </c>
      <c r="E707" s="2" t="s">
        <v>11990</v>
      </c>
      <c r="F707" s="2" t="s">
        <v>12038</v>
      </c>
      <c r="G707" s="2"/>
      <c r="H707" s="2"/>
      <c r="I707" s="2" t="s">
        <v>14192</v>
      </c>
      <c r="J707" s="2"/>
      <c r="K707" s="2" t="n">
        <v>755</v>
      </c>
      <c r="L707" s="2"/>
      <c r="M707" s="2" t="s">
        <v>14193</v>
      </c>
      <c r="N707" s="2" t="n">
        <f aca="false">COUNTA('Layout Mercado Libre'!AH707:AM707)</f>
        <v>1</v>
      </c>
      <c r="O707" s="2" t="s">
        <v>11996</v>
      </c>
      <c r="P707" s="2" t="n">
        <v>0</v>
      </c>
      <c r="Q707" s="2" t="s">
        <v>14194</v>
      </c>
    </row>
    <row r="708" customFormat="false" ht="15" hidden="false" customHeight="false" outlineLevel="0" collapsed="false">
      <c r="A708" s="8" t="s">
        <v>7520</v>
      </c>
      <c r="B708" s="10" t="str">
        <f aca="false">'Layout Mercado Libre'!C708</f>
        <v>Januvia Sitagliptina 100 mg 28 Comprimidos</v>
      </c>
      <c r="C708" s="2" t="s">
        <v>89</v>
      </c>
      <c r="D708" s="2" t="s">
        <v>11989</v>
      </c>
      <c r="E708" s="2" t="s">
        <v>11990</v>
      </c>
      <c r="F708" s="2" t="s">
        <v>11991</v>
      </c>
      <c r="G708" s="2" t="s">
        <v>12013</v>
      </c>
      <c r="H708" s="2" t="s">
        <v>12014</v>
      </c>
      <c r="I708" s="2" t="s">
        <v>14195</v>
      </c>
      <c r="J708" s="2"/>
      <c r="K708" s="2" t="n">
        <v>38</v>
      </c>
      <c r="L708" s="2"/>
      <c r="M708" s="2" t="s">
        <v>14196</v>
      </c>
      <c r="N708" s="2" t="n">
        <f aca="false">COUNTA('Layout Mercado Libre'!AH708:AM708)</f>
        <v>1</v>
      </c>
      <c r="O708" s="2" t="s">
        <v>11996</v>
      </c>
      <c r="P708" s="2" t="n">
        <v>0</v>
      </c>
      <c r="Q708" s="2" t="s">
        <v>14197</v>
      </c>
    </row>
    <row r="709" customFormat="false" ht="15" hidden="false" customHeight="false" outlineLevel="0" collapsed="false">
      <c r="A709" s="8" t="s">
        <v>7530</v>
      </c>
      <c r="B709" s="10" t="str">
        <f aca="false">'Layout Mercado Libre'!C709</f>
        <v>Protectores de Lactancia Evenflo Advanced Absorgel 48 Pzas</v>
      </c>
      <c r="C709" s="2" t="s">
        <v>89</v>
      </c>
      <c r="D709" s="2" t="s">
        <v>11989</v>
      </c>
      <c r="E709" s="2" t="s">
        <v>11990</v>
      </c>
      <c r="F709" s="2" t="s">
        <v>11998</v>
      </c>
      <c r="G709" s="2"/>
      <c r="H709" s="2"/>
      <c r="I709" s="2" t="s">
        <v>14198</v>
      </c>
      <c r="J709" s="2"/>
      <c r="K709" s="2" t="n">
        <v>82</v>
      </c>
      <c r="L709" s="2"/>
      <c r="M709" s="2" t="s">
        <v>14199</v>
      </c>
      <c r="N709" s="2" t="n">
        <f aca="false">COUNTA('Layout Mercado Libre'!AH709:AM709)</f>
        <v>5</v>
      </c>
      <c r="O709" s="2" t="s">
        <v>11996</v>
      </c>
      <c r="P709" s="2" t="n">
        <v>0</v>
      </c>
      <c r="Q709" s="2" t="s">
        <v>14200</v>
      </c>
    </row>
    <row r="710" customFormat="false" ht="15" hidden="false" customHeight="false" outlineLevel="0" collapsed="false">
      <c r="A710" s="8" t="s">
        <v>7546</v>
      </c>
      <c r="B710" s="10" t="str">
        <f aca="false">'Layout Mercado Libre'!C710</f>
        <v>Geslutin 100 mg Progesterona 30 Cápsulas</v>
      </c>
      <c r="C710" s="2" t="s">
        <v>89</v>
      </c>
      <c r="D710" s="2" t="s">
        <v>11989</v>
      </c>
      <c r="E710" s="2" t="s">
        <v>11990</v>
      </c>
      <c r="F710" s="2" t="s">
        <v>11991</v>
      </c>
      <c r="G710" s="2" t="s">
        <v>12349</v>
      </c>
      <c r="H710" s="2" t="s">
        <v>12350</v>
      </c>
      <c r="I710" s="2" t="s">
        <v>14201</v>
      </c>
      <c r="J710" s="2"/>
      <c r="K710" s="2" t="n">
        <v>20</v>
      </c>
      <c r="L710" s="2"/>
      <c r="M710" s="2" t="s">
        <v>14202</v>
      </c>
      <c r="N710" s="2" t="n">
        <f aca="false">COUNTA('Layout Mercado Libre'!AH710:AM710)</f>
        <v>1</v>
      </c>
      <c r="O710" s="2" t="s">
        <v>11996</v>
      </c>
      <c r="P710" s="2" t="n">
        <v>0</v>
      </c>
      <c r="Q710" s="2" t="s">
        <v>14203</v>
      </c>
    </row>
    <row r="711" customFormat="false" ht="15" hidden="false" customHeight="false" outlineLevel="0" collapsed="false">
      <c r="A711" s="8" t="s">
        <v>7555</v>
      </c>
      <c r="B711" s="10" t="str">
        <f aca="false">'Layout Mercado Libre'!C711</f>
        <v>Baumanómetro Digital de Brazo Omron HEM-7121J</v>
      </c>
      <c r="C711" s="2" t="s">
        <v>89</v>
      </c>
      <c r="D711" s="2" t="s">
        <v>12068</v>
      </c>
      <c r="E711" s="2" t="s">
        <v>12069</v>
      </c>
      <c r="F711" s="2" t="s">
        <v>11998</v>
      </c>
      <c r="G711" s="2"/>
      <c r="H711" s="2"/>
      <c r="I711" s="2" t="s">
        <v>14204</v>
      </c>
      <c r="J711" s="2"/>
      <c r="K711" s="2" t="n">
        <v>18</v>
      </c>
      <c r="L711" s="2"/>
      <c r="M711" s="2" t="s">
        <v>14205</v>
      </c>
      <c r="N711" s="2" t="n">
        <f aca="false">COUNTA('Layout Mercado Libre'!AH711:AM711)</f>
        <v>3</v>
      </c>
      <c r="O711" s="2" t="s">
        <v>11996</v>
      </c>
      <c r="P711" s="2" t="n">
        <v>1</v>
      </c>
      <c r="Q711" s="2" t="s">
        <v>14206</v>
      </c>
    </row>
    <row r="712" customFormat="false" ht="15" hidden="false" customHeight="false" outlineLevel="0" collapsed="false">
      <c r="A712" s="8" t="s">
        <v>7571</v>
      </c>
      <c r="B712" s="10" t="str">
        <f aca="false">'Layout Mercado Libre'!C712</f>
        <v>Troferit Jarabe Dropropizina 3 mg/ml 120 ml</v>
      </c>
      <c r="C712" s="2" t="s">
        <v>89</v>
      </c>
      <c r="D712" s="2" t="s">
        <v>11989</v>
      </c>
      <c r="E712" s="2" t="s">
        <v>11990</v>
      </c>
      <c r="F712" s="2" t="s">
        <v>12038</v>
      </c>
      <c r="G712" s="2"/>
      <c r="H712" s="2"/>
      <c r="I712" s="2" t="s">
        <v>14207</v>
      </c>
      <c r="J712" s="2"/>
      <c r="K712" s="2" t="n">
        <v>89</v>
      </c>
      <c r="L712" s="2"/>
      <c r="M712" s="2" t="s">
        <v>14208</v>
      </c>
      <c r="N712" s="2" t="n">
        <f aca="false">COUNTA('Layout Mercado Libre'!AH712:AM712)</f>
        <v>1</v>
      </c>
      <c r="O712" s="2" t="s">
        <v>11996</v>
      </c>
      <c r="P712" s="2" t="n">
        <v>0</v>
      </c>
      <c r="Q712" s="2" t="s">
        <v>14209</v>
      </c>
    </row>
    <row r="713" customFormat="false" ht="15" hidden="false" customHeight="false" outlineLevel="0" collapsed="false">
      <c r="A713" s="8" t="s">
        <v>7582</v>
      </c>
      <c r="B713" s="10" t="str">
        <f aca="false">'Layout Mercado Libre'!C713</f>
        <v>Libertrim Alfa 200/75/45 mg 12 Comprimidos</v>
      </c>
      <c r="C713" s="2" t="s">
        <v>89</v>
      </c>
      <c r="D713" s="2" t="s">
        <v>11989</v>
      </c>
      <c r="E713" s="2" t="s">
        <v>11990</v>
      </c>
      <c r="F713" s="2" t="s">
        <v>11991</v>
      </c>
      <c r="G713" s="2" t="s">
        <v>12013</v>
      </c>
      <c r="H713" s="2" t="s">
        <v>12014</v>
      </c>
      <c r="I713" s="2" t="s">
        <v>14210</v>
      </c>
      <c r="J713" s="2"/>
      <c r="K713" s="2" t="n">
        <v>0</v>
      </c>
      <c r="L713" s="2"/>
      <c r="M713" s="2" t="s">
        <v>14211</v>
      </c>
      <c r="N713" s="2" t="n">
        <f aca="false">COUNTA('Layout Mercado Libre'!AH713:AM713)</f>
        <v>3</v>
      </c>
      <c r="O713" s="2" t="s">
        <v>11996</v>
      </c>
      <c r="P713" s="2" t="n">
        <v>0</v>
      </c>
      <c r="Q713" s="2" t="s">
        <v>14212</v>
      </c>
    </row>
    <row r="714" customFormat="false" ht="15" hidden="false" customHeight="false" outlineLevel="0" collapsed="false">
      <c r="A714" s="8" t="s">
        <v>7594</v>
      </c>
      <c r="B714" s="10" t="str">
        <f aca="false">'Layout Mercado Libre'!C714</f>
        <v>Desodorante para Pies Rexona Efficient 153 ml Aerosol</v>
      </c>
      <c r="C714" s="2" t="s">
        <v>89</v>
      </c>
      <c r="D714" s="2" t="s">
        <v>11989</v>
      </c>
      <c r="E714" s="2" t="s">
        <v>11990</v>
      </c>
      <c r="F714" s="2" t="s">
        <v>11998</v>
      </c>
      <c r="G714" s="2"/>
      <c r="H714" s="2"/>
      <c r="I714" s="2" t="s">
        <v>14213</v>
      </c>
      <c r="J714" s="2"/>
      <c r="K714" s="2" t="n">
        <v>43</v>
      </c>
      <c r="L714" s="2"/>
      <c r="M714" s="2" t="s">
        <v>14214</v>
      </c>
      <c r="N714" s="2" t="n">
        <f aca="false">COUNTA('Layout Mercado Libre'!AH714:AM714)</f>
        <v>2</v>
      </c>
      <c r="O714" s="2" t="s">
        <v>11996</v>
      </c>
      <c r="P714" s="2" t="n">
        <v>0</v>
      </c>
      <c r="Q714" s="2" t="s">
        <v>14215</v>
      </c>
    </row>
    <row r="715" customFormat="false" ht="15" hidden="false" customHeight="false" outlineLevel="0" collapsed="false">
      <c r="A715" s="8" t="s">
        <v>7601</v>
      </c>
      <c r="B715" s="10" t="str">
        <f aca="false">'Layout Mercado Libre'!C715</f>
        <v>Tampones Kotex Unika Súper Flujo Abundante 12 Piezas</v>
      </c>
      <c r="C715" s="2" t="s">
        <v>89</v>
      </c>
      <c r="D715" s="2" t="s">
        <v>11989</v>
      </c>
      <c r="E715" s="2" t="s">
        <v>11990</v>
      </c>
      <c r="F715" s="2" t="s">
        <v>11998</v>
      </c>
      <c r="G715" s="2"/>
      <c r="H715" s="2"/>
      <c r="I715" s="2" t="s">
        <v>14216</v>
      </c>
      <c r="J715" s="2"/>
      <c r="K715" s="2" t="n">
        <v>707</v>
      </c>
      <c r="L715" s="2"/>
      <c r="M715" s="2" t="s">
        <v>14217</v>
      </c>
      <c r="N715" s="2" t="n">
        <f aca="false">COUNTA('Layout Mercado Libre'!AH715:AM715)</f>
        <v>2</v>
      </c>
      <c r="O715" s="2" t="s">
        <v>11996</v>
      </c>
      <c r="P715" s="2" t="n">
        <v>0</v>
      </c>
      <c r="Q715" s="2" t="s">
        <v>14218</v>
      </c>
    </row>
    <row r="716" customFormat="false" ht="15" hidden="false" customHeight="false" outlineLevel="0" collapsed="false">
      <c r="A716" s="8" t="s">
        <v>7610</v>
      </c>
      <c r="B716" s="10" t="str">
        <f aca="false">'Layout Mercado Libre'!C716</f>
        <v>Protector Solar Fotosun UV 100 Minions FPS 50 Barra 14 g</v>
      </c>
      <c r="C716" s="2" t="s">
        <v>89</v>
      </c>
      <c r="D716" s="2" t="s">
        <v>11989</v>
      </c>
      <c r="E716" s="2" t="s">
        <v>11990</v>
      </c>
      <c r="F716" s="2" t="s">
        <v>11998</v>
      </c>
      <c r="G716" s="2"/>
      <c r="H716" s="2"/>
      <c r="I716" s="2" t="s">
        <v>14219</v>
      </c>
      <c r="J716" s="2"/>
      <c r="K716" s="2" t="n">
        <v>35</v>
      </c>
      <c r="L716" s="2"/>
      <c r="M716" s="2" t="s">
        <v>14220</v>
      </c>
      <c r="N716" s="2" t="n">
        <f aca="false">COUNTA('Layout Mercado Libre'!AH716:AM716)</f>
        <v>4</v>
      </c>
      <c r="O716" s="2" t="s">
        <v>11996</v>
      </c>
      <c r="P716" s="2" t="n">
        <v>0</v>
      </c>
      <c r="Q716" s="2" t="s">
        <v>14221</v>
      </c>
    </row>
    <row r="717" customFormat="false" ht="15" hidden="false" customHeight="false" outlineLevel="0" collapsed="false">
      <c r="A717" s="8" t="s">
        <v>7626</v>
      </c>
      <c r="B717" s="10" t="str">
        <f aca="false">'Layout Mercado Libre'!C717</f>
        <v>Desodorante Axe Conviction Aerosol Hombre 150 ml</v>
      </c>
      <c r="C717" s="2" t="s">
        <v>89</v>
      </c>
      <c r="D717" s="2" t="s">
        <v>11989</v>
      </c>
      <c r="E717" s="2" t="s">
        <v>11990</v>
      </c>
      <c r="F717" s="2" t="s">
        <v>11998</v>
      </c>
      <c r="G717" s="2"/>
      <c r="H717" s="2"/>
      <c r="I717" s="2" t="s">
        <v>14222</v>
      </c>
      <c r="J717" s="2"/>
      <c r="K717" s="2" t="n">
        <v>64</v>
      </c>
      <c r="L717" s="2" t="s">
        <v>14223</v>
      </c>
      <c r="M717" s="2" t="s">
        <v>14224</v>
      </c>
      <c r="N717" s="2" t="n">
        <f aca="false">COUNTA('Layout Mercado Libre'!AH717:AM717)</f>
        <v>1</v>
      </c>
      <c r="O717" s="2" t="s">
        <v>11996</v>
      </c>
      <c r="P717" s="2" t="n">
        <v>0</v>
      </c>
      <c r="Q717" s="2" t="s">
        <v>14225</v>
      </c>
    </row>
    <row r="718" customFormat="false" ht="15" hidden="false" customHeight="false" outlineLevel="0" collapsed="false">
      <c r="A718" s="8" t="s">
        <v>7635</v>
      </c>
      <c r="B718" s="10" t="str">
        <f aca="false">'Layout Mercado Libre'!C718</f>
        <v>Dafloxen F Naproxeno/Paracetamol 275/300 mg 16 Tabletas</v>
      </c>
      <c r="C718" s="2" t="s">
        <v>89</v>
      </c>
      <c r="D718" s="2" t="s">
        <v>11989</v>
      </c>
      <c r="E718" s="2" t="s">
        <v>11990</v>
      </c>
      <c r="F718" s="2" t="s">
        <v>12038</v>
      </c>
      <c r="G718" s="2"/>
      <c r="H718" s="2"/>
      <c r="I718" s="2" t="s">
        <v>14226</v>
      </c>
      <c r="J718" s="2"/>
      <c r="K718" s="2" t="n">
        <v>0</v>
      </c>
      <c r="L718" s="2"/>
      <c r="M718" s="2" t="s">
        <v>14227</v>
      </c>
      <c r="N718" s="2" t="n">
        <f aca="false">COUNTA('Layout Mercado Libre'!AH718:AM718)</f>
        <v>3</v>
      </c>
      <c r="O718" s="2" t="s">
        <v>11996</v>
      </c>
      <c r="P718" s="2" t="n">
        <v>0</v>
      </c>
      <c r="Q718" s="2" t="s">
        <v>14228</v>
      </c>
    </row>
    <row r="719" customFormat="false" ht="15" hidden="false" customHeight="false" outlineLevel="0" collapsed="false">
      <c r="A719" s="8" t="s">
        <v>7648</v>
      </c>
      <c r="B719" s="10" t="str">
        <f aca="false">'Layout Mercado Libre'!C719</f>
        <v>Canesten Clotrimazol Crema 1% 30 g</v>
      </c>
      <c r="C719" s="2" t="s">
        <v>89</v>
      </c>
      <c r="D719" s="2" t="s">
        <v>11989</v>
      </c>
      <c r="E719" s="2" t="s">
        <v>11990</v>
      </c>
      <c r="F719" s="2" t="s">
        <v>12038</v>
      </c>
      <c r="G719" s="2"/>
      <c r="H719" s="2"/>
      <c r="I719" s="2" t="s">
        <v>14229</v>
      </c>
      <c r="J719" s="2"/>
      <c r="K719" s="2" t="n">
        <v>311</v>
      </c>
      <c r="L719" s="2"/>
      <c r="M719" s="2" t="s">
        <v>14230</v>
      </c>
      <c r="N719" s="2" t="n">
        <f aca="false">COUNTA('Layout Mercado Libre'!AH719:AM719)</f>
        <v>2</v>
      </c>
      <c r="O719" s="2" t="s">
        <v>11996</v>
      </c>
      <c r="P719" s="2" t="n">
        <v>0</v>
      </c>
      <c r="Q719" s="2" t="s">
        <v>14231</v>
      </c>
    </row>
    <row r="720" customFormat="false" ht="15" hidden="false" customHeight="false" outlineLevel="0" collapsed="false">
      <c r="A720" s="8" t="s">
        <v>7658</v>
      </c>
      <c r="B720" s="10" t="str">
        <f aca="false">'Layout Mercado Libre'!C720</f>
        <v>Pasta Lassar Óxido de Zinc Coyoacán 50 g</v>
      </c>
      <c r="C720" s="2" t="s">
        <v>89</v>
      </c>
      <c r="D720" s="2" t="s">
        <v>12068</v>
      </c>
      <c r="E720" s="2" t="s">
        <v>12069</v>
      </c>
      <c r="F720" s="2" t="s">
        <v>12038</v>
      </c>
      <c r="G720" s="2"/>
      <c r="H720" s="2"/>
      <c r="I720" s="2" t="s">
        <v>14232</v>
      </c>
      <c r="J720" s="2"/>
      <c r="K720" s="2" t="n">
        <v>358</v>
      </c>
      <c r="L720" s="2" t="s">
        <v>14233</v>
      </c>
      <c r="M720" s="2" t="s">
        <v>14234</v>
      </c>
      <c r="N720" s="2" t="n">
        <f aca="false">COUNTA('Layout Mercado Libre'!AH720:AM720)</f>
        <v>0</v>
      </c>
      <c r="O720" s="2"/>
      <c r="P720" s="2" t="n">
        <v>0</v>
      </c>
      <c r="Q720" s="2" t="s">
        <v>14235</v>
      </c>
    </row>
    <row r="721" customFormat="false" ht="15" hidden="false" customHeight="false" outlineLevel="0" collapsed="false">
      <c r="A721" s="8" t="s">
        <v>7665</v>
      </c>
      <c r="B721" s="10" t="str">
        <f aca="false">'Layout Mercado Libre'!C721</f>
        <v>Dabex Metformina 500 mg 60 Tabletas</v>
      </c>
      <c r="C721" s="2" t="s">
        <v>89</v>
      </c>
      <c r="D721" s="2" t="s">
        <v>11989</v>
      </c>
      <c r="E721" s="2" t="s">
        <v>11990</v>
      </c>
      <c r="F721" s="2" t="s">
        <v>11991</v>
      </c>
      <c r="G721" s="2" t="s">
        <v>12013</v>
      </c>
      <c r="H721" s="2" t="s">
        <v>12014</v>
      </c>
      <c r="I721" s="2" t="s">
        <v>14236</v>
      </c>
      <c r="J721" s="2"/>
      <c r="K721" s="2" t="n">
        <v>47</v>
      </c>
      <c r="L721" s="2"/>
      <c r="M721" s="2" t="s">
        <v>14237</v>
      </c>
      <c r="N721" s="2" t="n">
        <f aca="false">COUNTA('Layout Mercado Libre'!AH721:AM721)</f>
        <v>1</v>
      </c>
      <c r="O721" s="2" t="s">
        <v>11996</v>
      </c>
      <c r="P721" s="2" t="n">
        <v>0</v>
      </c>
      <c r="Q721" s="2" t="s">
        <v>14238</v>
      </c>
    </row>
    <row r="722" customFormat="false" ht="15" hidden="false" customHeight="false" outlineLevel="0" collapsed="false">
      <c r="A722" s="8" t="s">
        <v>7672</v>
      </c>
      <c r="B722" s="10" t="str">
        <f aca="false">'Layout Mercado Libre'!C722</f>
        <v>Toallitas Húmedas Kimbies Durazno y Aloe 90 Piezas</v>
      </c>
      <c r="C722" s="2" t="s">
        <v>89</v>
      </c>
      <c r="D722" s="2" t="s">
        <v>11989</v>
      </c>
      <c r="E722" s="2" t="s">
        <v>11990</v>
      </c>
      <c r="F722" s="2" t="s">
        <v>11998</v>
      </c>
      <c r="G722" s="2"/>
      <c r="H722" s="2"/>
      <c r="I722" s="2" t="s">
        <v>14239</v>
      </c>
      <c r="J722" s="2"/>
      <c r="K722" s="2" t="n">
        <v>888</v>
      </c>
      <c r="L722" s="2"/>
      <c r="M722" s="2" t="s">
        <v>14240</v>
      </c>
      <c r="N722" s="2" t="n">
        <f aca="false">COUNTA('Layout Mercado Libre'!AH722:AM722)</f>
        <v>2</v>
      </c>
      <c r="O722" s="2" t="s">
        <v>11996</v>
      </c>
      <c r="P722" s="2" t="n">
        <v>0</v>
      </c>
      <c r="Q722" s="2" t="s">
        <v>14241</v>
      </c>
    </row>
    <row r="723" customFormat="false" ht="15" hidden="false" customHeight="false" outlineLevel="0" collapsed="false">
      <c r="A723" s="8" t="s">
        <v>7681</v>
      </c>
      <c r="B723" s="10" t="str">
        <f aca="false">'Layout Mercado Libre'!C723</f>
        <v>Contumax Macrogol 3350 255 g 15 Sobres de 17 g</v>
      </c>
      <c r="C723" s="2" t="s">
        <v>89</v>
      </c>
      <c r="D723" s="2" t="s">
        <v>11989</v>
      </c>
      <c r="E723" s="2" t="s">
        <v>11990</v>
      </c>
      <c r="F723" s="2" t="s">
        <v>11991</v>
      </c>
      <c r="G723" s="2" t="s">
        <v>12013</v>
      </c>
      <c r="H723" s="2" t="s">
        <v>12014</v>
      </c>
      <c r="I723" s="2" t="s">
        <v>14242</v>
      </c>
      <c r="J723" s="2"/>
      <c r="K723" s="2" t="n">
        <v>0</v>
      </c>
      <c r="L723" s="2"/>
      <c r="M723" s="2" t="s">
        <v>14243</v>
      </c>
      <c r="N723" s="2" t="n">
        <f aca="false">COUNTA('Layout Mercado Libre'!AH723:AM723)</f>
        <v>1</v>
      </c>
      <c r="O723" s="2" t="s">
        <v>11996</v>
      </c>
      <c r="P723" s="2" t="n">
        <v>0</v>
      </c>
      <c r="Q723" s="2" t="s">
        <v>14244</v>
      </c>
    </row>
    <row r="724" customFormat="false" ht="15" hidden="false" customHeight="false" outlineLevel="0" collapsed="false">
      <c r="A724" s="8" t="s">
        <v>7692</v>
      </c>
      <c r="B724" s="10" t="str">
        <f aca="false">'Layout Mercado Libre'!C724</f>
        <v>Keflex Cefalexina 500 mg 21 Tabletas</v>
      </c>
      <c r="C724" s="2" t="s">
        <v>89</v>
      </c>
      <c r="D724" s="2" t="s">
        <v>11989</v>
      </c>
      <c r="E724" s="2" t="s">
        <v>11990</v>
      </c>
      <c r="F724" s="2" t="s">
        <v>11991</v>
      </c>
      <c r="G724" s="2" t="s">
        <v>12093</v>
      </c>
      <c r="H724" s="2" t="s">
        <v>12094</v>
      </c>
      <c r="I724" s="2" t="s">
        <v>14245</v>
      </c>
      <c r="J724" s="2"/>
      <c r="K724" s="2" t="n">
        <v>0</v>
      </c>
      <c r="L724" s="2"/>
      <c r="M724" s="2" t="s">
        <v>14246</v>
      </c>
      <c r="N724" s="2" t="n">
        <f aca="false">COUNTA('Layout Mercado Libre'!AH724:AM724)</f>
        <v>3</v>
      </c>
      <c r="O724" s="2" t="s">
        <v>11996</v>
      </c>
      <c r="P724" s="2" t="n">
        <v>0</v>
      </c>
      <c r="Q724" s="2" t="s">
        <v>14247</v>
      </c>
    </row>
    <row r="725" customFormat="false" ht="15" hidden="false" customHeight="false" outlineLevel="0" collapsed="false">
      <c r="A725" s="8" t="s">
        <v>7701</v>
      </c>
      <c r="B725" s="10" t="str">
        <f aca="false">'Layout Mercado Libre'!C725</f>
        <v>Crema Corporal Nivea Body Milk Nutritiva 400 ml + 100 ml</v>
      </c>
      <c r="C725" s="2" t="s">
        <v>89</v>
      </c>
      <c r="D725" s="2" t="s">
        <v>12068</v>
      </c>
      <c r="E725" s="2" t="s">
        <v>12069</v>
      </c>
      <c r="F725" s="2" t="s">
        <v>11998</v>
      </c>
      <c r="G725" s="2"/>
      <c r="H725" s="2"/>
      <c r="I725" s="2" t="s">
        <v>14248</v>
      </c>
      <c r="J725" s="2" t="s">
        <v>14249</v>
      </c>
      <c r="K725" s="2" t="n">
        <v>11</v>
      </c>
      <c r="L725" s="2" t="s">
        <v>14250</v>
      </c>
      <c r="M725" s="2" t="s">
        <v>14251</v>
      </c>
      <c r="N725" s="2" t="n">
        <f aca="false">COUNTA('Layout Mercado Libre'!AH725:AM725)</f>
        <v>0</v>
      </c>
      <c r="O725" s="2"/>
      <c r="P725" s="2" t="n">
        <v>0</v>
      </c>
      <c r="Q725" s="2" t="s">
        <v>14252</v>
      </c>
    </row>
    <row r="726" customFormat="false" ht="15" hidden="false" customHeight="false" outlineLevel="0" collapsed="false">
      <c r="A726" s="8" t="s">
        <v>7711</v>
      </c>
      <c r="B726" s="10" t="str">
        <f aca="false">'Layout Mercado Libre'!C726</f>
        <v>Crema Facial Pond's Clarant B3 Piel Normal a Seca 400 g</v>
      </c>
      <c r="C726" s="2" t="s">
        <v>89</v>
      </c>
      <c r="D726" s="2" t="s">
        <v>11989</v>
      </c>
      <c r="E726" s="2" t="s">
        <v>11990</v>
      </c>
      <c r="F726" s="2" t="s">
        <v>11998</v>
      </c>
      <c r="G726" s="2"/>
      <c r="H726" s="2"/>
      <c r="I726" s="2" t="s">
        <v>14253</v>
      </c>
      <c r="J726" s="2"/>
      <c r="K726" s="2" t="n">
        <v>241</v>
      </c>
      <c r="L726" s="2"/>
      <c r="M726" s="2" t="s">
        <v>14254</v>
      </c>
      <c r="N726" s="2" t="n">
        <f aca="false">COUNTA('Layout Mercado Libre'!AH726:AM726)</f>
        <v>1</v>
      </c>
      <c r="O726" s="2" t="s">
        <v>11996</v>
      </c>
      <c r="P726" s="2" t="n">
        <v>0</v>
      </c>
      <c r="Q726" s="2" t="s">
        <v>14255</v>
      </c>
    </row>
    <row r="727" customFormat="false" ht="15" hidden="false" customHeight="false" outlineLevel="0" collapsed="false">
      <c r="A727" s="8" t="s">
        <v>7719</v>
      </c>
      <c r="B727" s="10" t="str">
        <f aca="false">'Layout Mercado Libre'!C727</f>
        <v>Shampoo Medicasp Anticaspa Ketoconazol 1% 130 ml Duopack</v>
      </c>
      <c r="C727" s="2" t="s">
        <v>89</v>
      </c>
      <c r="D727" s="2" t="s">
        <v>11989</v>
      </c>
      <c r="E727" s="2" t="s">
        <v>11990</v>
      </c>
      <c r="F727" s="2" t="s">
        <v>12038</v>
      </c>
      <c r="G727" s="2"/>
      <c r="H727" s="2"/>
      <c r="I727" s="2" t="s">
        <v>14256</v>
      </c>
      <c r="J727" s="2"/>
      <c r="K727" s="2" t="n">
        <v>64</v>
      </c>
      <c r="L727" s="2" t="s">
        <v>14257</v>
      </c>
      <c r="M727" s="2" t="s">
        <v>14258</v>
      </c>
      <c r="N727" s="2" t="n">
        <f aca="false">COUNTA('Layout Mercado Libre'!AH727:AM727)</f>
        <v>1</v>
      </c>
      <c r="O727" s="2" t="s">
        <v>11996</v>
      </c>
      <c r="P727" s="2" t="n">
        <v>0</v>
      </c>
      <c r="Q727" s="2" t="s">
        <v>14259</v>
      </c>
    </row>
    <row r="728" customFormat="false" ht="15" hidden="false" customHeight="false" outlineLevel="0" collapsed="false">
      <c r="A728" s="8" t="s">
        <v>7732</v>
      </c>
      <c r="B728" s="10" t="str">
        <f aca="false">'Layout Mercado Libre'!C728</f>
        <v>Pilas Alcalinas Duracell AAA 1.5 V 5 Piezas</v>
      </c>
      <c r="C728" s="2" t="s">
        <v>89</v>
      </c>
      <c r="D728" s="2" t="s">
        <v>11989</v>
      </c>
      <c r="E728" s="2" t="s">
        <v>11990</v>
      </c>
      <c r="F728" s="2" t="s">
        <v>11998</v>
      </c>
      <c r="G728" s="2"/>
      <c r="H728" s="2"/>
      <c r="I728" s="2" t="s">
        <v>14260</v>
      </c>
      <c r="J728" s="2"/>
      <c r="K728" s="2" t="n">
        <v>1897</v>
      </c>
      <c r="L728" s="2"/>
      <c r="M728" s="2" t="s">
        <v>14261</v>
      </c>
      <c r="N728" s="2" t="n">
        <f aca="false">COUNTA('Layout Mercado Libre'!AH728:AM728)</f>
        <v>1</v>
      </c>
      <c r="O728" s="2" t="s">
        <v>11996</v>
      </c>
      <c r="P728" s="2" t="n">
        <v>0</v>
      </c>
      <c r="Q728" s="2" t="s">
        <v>14262</v>
      </c>
    </row>
    <row r="729" customFormat="false" ht="15" hidden="false" customHeight="false" outlineLevel="0" collapsed="false">
      <c r="A729" s="8" t="s">
        <v>7740</v>
      </c>
      <c r="B729" s="10" t="str">
        <f aca="false">'Layout Mercado Libre'!C729</f>
        <v>Dimoflax Cleboprida Simeticona 0.5/200 mg 45 Cápsulas</v>
      </c>
      <c r="C729" s="2" t="s">
        <v>89</v>
      </c>
      <c r="D729" s="2" t="s">
        <v>11989</v>
      </c>
      <c r="E729" s="2" t="s">
        <v>11990</v>
      </c>
      <c r="F729" s="2" t="s">
        <v>11991</v>
      </c>
      <c r="G729" s="2" t="s">
        <v>12013</v>
      </c>
      <c r="H729" s="2" t="s">
        <v>12014</v>
      </c>
      <c r="I729" s="2" t="s">
        <v>14263</v>
      </c>
      <c r="J729" s="2"/>
      <c r="K729" s="2" t="n">
        <v>0</v>
      </c>
      <c r="L729" s="2"/>
      <c r="M729" s="2" t="s">
        <v>14264</v>
      </c>
      <c r="N729" s="2" t="n">
        <f aca="false">COUNTA('Layout Mercado Libre'!AH729:AM729)</f>
        <v>1</v>
      </c>
      <c r="O729" s="2" t="s">
        <v>11996</v>
      </c>
      <c r="P729" s="2" t="n">
        <v>0</v>
      </c>
      <c r="Q729" s="2" t="s">
        <v>14265</v>
      </c>
    </row>
    <row r="730" customFormat="false" ht="15" hidden="false" customHeight="false" outlineLevel="0" collapsed="false">
      <c r="A730" s="8" t="s">
        <v>7752</v>
      </c>
      <c r="B730" s="10" t="str">
        <f aca="false">'Layout Mercado Libre'!C730</f>
        <v>Desodorante Speed Stick Xtreme Intense Gel 85 g</v>
      </c>
      <c r="C730" s="2" t="s">
        <v>89</v>
      </c>
      <c r="D730" s="2" t="s">
        <v>11989</v>
      </c>
      <c r="E730" s="2" t="s">
        <v>11990</v>
      </c>
      <c r="F730" s="2" t="s">
        <v>11998</v>
      </c>
      <c r="G730" s="2"/>
      <c r="H730" s="2"/>
      <c r="I730" s="2" t="s">
        <v>14266</v>
      </c>
      <c r="J730" s="2"/>
      <c r="K730" s="2" t="n">
        <v>138</v>
      </c>
      <c r="L730" s="2" t="s">
        <v>14267</v>
      </c>
      <c r="M730" s="2" t="s">
        <v>14268</v>
      </c>
      <c r="N730" s="2" t="n">
        <f aca="false">COUNTA('Layout Mercado Libre'!AH730:AM730)</f>
        <v>1</v>
      </c>
      <c r="O730" s="2" t="s">
        <v>11996</v>
      </c>
      <c r="P730" s="2" t="n">
        <v>0</v>
      </c>
      <c r="Q730" s="2" t="s">
        <v>14269</v>
      </c>
    </row>
    <row r="731" customFormat="false" ht="15" hidden="false" customHeight="false" outlineLevel="0" collapsed="false">
      <c r="A731" s="8" t="s">
        <v>7762</v>
      </c>
      <c r="B731" s="10" t="str">
        <f aca="false">'Layout Mercado Libre'!C731</f>
        <v>Gelubrin 600 mg Ibuprofeno 10 Cápsulas</v>
      </c>
      <c r="C731" s="2" t="s">
        <v>89</v>
      </c>
      <c r="D731" s="2" t="s">
        <v>11989</v>
      </c>
      <c r="E731" s="2" t="s">
        <v>11990</v>
      </c>
      <c r="F731" s="2" t="s">
        <v>11991</v>
      </c>
      <c r="G731" s="2" t="s">
        <v>12063</v>
      </c>
      <c r="H731" s="2" t="s">
        <v>12064</v>
      </c>
      <c r="I731" s="2" t="s">
        <v>14270</v>
      </c>
      <c r="J731" s="2"/>
      <c r="K731" s="2" t="n">
        <v>1334</v>
      </c>
      <c r="L731" s="2"/>
      <c r="M731" s="2" t="s">
        <v>14271</v>
      </c>
      <c r="N731" s="2" t="n">
        <f aca="false">COUNTA('Layout Mercado Libre'!AH731:AM731)</f>
        <v>1</v>
      </c>
      <c r="O731" s="2" t="s">
        <v>11996</v>
      </c>
      <c r="P731" s="2" t="n">
        <v>0</v>
      </c>
      <c r="Q731" s="2" t="s">
        <v>14272</v>
      </c>
    </row>
    <row r="732" customFormat="false" ht="15" hidden="false" customHeight="false" outlineLevel="0" collapsed="false">
      <c r="A732" s="8" t="s">
        <v>7774</v>
      </c>
      <c r="B732" s="10" t="str">
        <f aca="false">'Layout Mercado Libre'!C732</f>
        <v>Procto-Glyvenol Tribenósido Lidocaína 5 Supositorios</v>
      </c>
      <c r="C732" s="2" t="s">
        <v>89</v>
      </c>
      <c r="D732" s="2" t="s">
        <v>11989</v>
      </c>
      <c r="E732" s="2" t="s">
        <v>11990</v>
      </c>
      <c r="F732" s="2" t="s">
        <v>12038</v>
      </c>
      <c r="G732" s="2"/>
      <c r="H732" s="2"/>
      <c r="I732" s="2" t="s">
        <v>14273</v>
      </c>
      <c r="J732" s="2"/>
      <c r="K732" s="2" t="n">
        <v>34</v>
      </c>
      <c r="L732" s="2"/>
      <c r="M732" s="2" t="s">
        <v>14274</v>
      </c>
      <c r="N732" s="2" t="n">
        <f aca="false">COUNTA('Layout Mercado Libre'!AH732:AM732)</f>
        <v>1</v>
      </c>
      <c r="O732" s="2" t="s">
        <v>11996</v>
      </c>
      <c r="P732" s="2" t="n">
        <v>0</v>
      </c>
      <c r="Q732" s="2" t="s">
        <v>14275</v>
      </c>
    </row>
    <row r="733" customFormat="false" ht="15" hidden="false" customHeight="false" outlineLevel="0" collapsed="false">
      <c r="A733" s="8" t="s">
        <v>7785</v>
      </c>
      <c r="B733" s="10" t="str">
        <f aca="false">'Layout Mercado Libre'!C733</f>
        <v>Desodorante Speed Stick 24/7 Xtreme Night Gel 85 g</v>
      </c>
      <c r="C733" s="2" t="s">
        <v>89</v>
      </c>
      <c r="D733" s="2" t="s">
        <v>11989</v>
      </c>
      <c r="E733" s="2" t="s">
        <v>11990</v>
      </c>
      <c r="F733" s="2" t="s">
        <v>11998</v>
      </c>
      <c r="G733" s="2"/>
      <c r="H733" s="2"/>
      <c r="I733" s="2" t="s">
        <v>14276</v>
      </c>
      <c r="J733" s="2"/>
      <c r="K733" s="2" t="n">
        <v>100</v>
      </c>
      <c r="L733" s="2" t="s">
        <v>14277</v>
      </c>
      <c r="M733" s="2" t="s">
        <v>14278</v>
      </c>
      <c r="N733" s="2" t="n">
        <f aca="false">COUNTA('Layout Mercado Libre'!AH733:AM733)</f>
        <v>2</v>
      </c>
      <c r="O733" s="2" t="s">
        <v>11996</v>
      </c>
      <c r="P733" s="2" t="n">
        <v>0</v>
      </c>
      <c r="Q733" s="2" t="s">
        <v>14279</v>
      </c>
    </row>
    <row r="734" customFormat="false" ht="15" hidden="false" customHeight="false" outlineLevel="0" collapsed="false">
      <c r="A734" s="8" t="s">
        <v>7794</v>
      </c>
      <c r="B734" s="10" t="str">
        <f aca="false">'Layout Mercado Libre'!C734</f>
        <v>Dolac Ketorolaco 10 mg 20 Cápsulas de Gel</v>
      </c>
      <c r="C734" s="2" t="s">
        <v>89</v>
      </c>
      <c r="D734" s="2" t="s">
        <v>11989</v>
      </c>
      <c r="E734" s="2" t="s">
        <v>11990</v>
      </c>
      <c r="F734" s="2" t="s">
        <v>11991</v>
      </c>
      <c r="G734" s="2" t="s">
        <v>12063</v>
      </c>
      <c r="H734" s="2" t="s">
        <v>12064</v>
      </c>
      <c r="I734" s="2" t="s">
        <v>14280</v>
      </c>
      <c r="J734" s="2"/>
      <c r="K734" s="2" t="n">
        <v>41</v>
      </c>
      <c r="L734" s="2"/>
      <c r="M734" s="2" t="s">
        <v>14281</v>
      </c>
      <c r="N734" s="2" t="n">
        <f aca="false">COUNTA('Layout Mercado Libre'!AH734:AM734)</f>
        <v>1</v>
      </c>
      <c r="O734" s="2" t="s">
        <v>11996</v>
      </c>
      <c r="P734" s="2" t="n">
        <v>0</v>
      </c>
      <c r="Q734" s="2" t="s">
        <v>14282</v>
      </c>
    </row>
    <row r="735" customFormat="false" ht="15" hidden="false" customHeight="false" outlineLevel="0" collapsed="false">
      <c r="A735" s="8" t="s">
        <v>7803</v>
      </c>
      <c r="B735" s="10" t="str">
        <f aca="false">'Layout Mercado Libre'!C735</f>
        <v>Dexeryl Crema Emoliente Piel Seca a Muy Seca 500 g</v>
      </c>
      <c r="C735" s="2" t="s">
        <v>89</v>
      </c>
      <c r="D735" s="2" t="s">
        <v>11989</v>
      </c>
      <c r="E735" s="2" t="s">
        <v>11990</v>
      </c>
      <c r="F735" s="2" t="s">
        <v>12038</v>
      </c>
      <c r="G735" s="2"/>
      <c r="H735" s="2"/>
      <c r="I735" s="2" t="s">
        <v>14283</v>
      </c>
      <c r="J735" s="2"/>
      <c r="K735" s="2" t="n">
        <v>91</v>
      </c>
      <c r="L735" s="2" t="s">
        <v>14284</v>
      </c>
      <c r="M735" s="2" t="s">
        <v>14285</v>
      </c>
      <c r="N735" s="2" t="n">
        <f aca="false">COUNTA('Layout Mercado Libre'!AH735:AM735)</f>
        <v>1</v>
      </c>
      <c r="O735" s="2" t="s">
        <v>12024</v>
      </c>
      <c r="P735" s="2" t="n">
        <v>0</v>
      </c>
      <c r="Q735" s="2" t="s">
        <v>14286</v>
      </c>
    </row>
    <row r="736" customFormat="false" ht="15" hidden="false" customHeight="false" outlineLevel="0" collapsed="false">
      <c r="A736" s="8" t="s">
        <v>7816</v>
      </c>
      <c r="B736" s="10" t="str">
        <f aca="false">'Layout Mercado Libre'!C736</f>
        <v>Levonorgestrel Prudence 1.5 mg 1 Tableta</v>
      </c>
      <c r="C736" s="2" t="s">
        <v>89</v>
      </c>
      <c r="D736" s="2" t="s">
        <v>11989</v>
      </c>
      <c r="E736" s="2" t="s">
        <v>11990</v>
      </c>
      <c r="F736" s="2" t="s">
        <v>12038</v>
      </c>
      <c r="G736" s="2"/>
      <c r="H736" s="2"/>
      <c r="I736" s="2" t="s">
        <v>14287</v>
      </c>
      <c r="J736" s="2"/>
      <c r="K736" s="2" t="n">
        <v>2859</v>
      </c>
      <c r="L736" s="2" t="s">
        <v>14288</v>
      </c>
      <c r="M736" s="2" t="s">
        <v>14289</v>
      </c>
      <c r="N736" s="2" t="n">
        <f aca="false">COUNTA('Layout Mercado Libre'!AH736:AM736)</f>
        <v>1</v>
      </c>
      <c r="O736" s="2" t="s">
        <v>12024</v>
      </c>
      <c r="P736" s="2" t="n">
        <v>0</v>
      </c>
      <c r="Q736" s="2" t="s">
        <v>14290</v>
      </c>
    </row>
    <row r="737" customFormat="false" ht="15" hidden="false" customHeight="false" outlineLevel="0" collapsed="false">
      <c r="A737" s="8" t="s">
        <v>7826</v>
      </c>
      <c r="B737" s="10" t="str">
        <f aca="false">'Layout Mercado Libre'!C737</f>
        <v>Baycuten Crema Clotrimazol Dexametasona 30 g</v>
      </c>
      <c r="C737" s="2" t="s">
        <v>89</v>
      </c>
      <c r="D737" s="2" t="s">
        <v>11989</v>
      </c>
      <c r="E737" s="2" t="s">
        <v>11990</v>
      </c>
      <c r="F737" s="2" t="s">
        <v>11991</v>
      </c>
      <c r="G737" s="2" t="s">
        <v>12626</v>
      </c>
      <c r="H737" s="2" t="s">
        <v>12627</v>
      </c>
      <c r="I737" s="2" t="s">
        <v>14291</v>
      </c>
      <c r="J737" s="2"/>
      <c r="K737" s="2" t="n">
        <v>192</v>
      </c>
      <c r="L737" s="2"/>
      <c r="M737" s="2" t="s">
        <v>14292</v>
      </c>
      <c r="N737" s="2" t="n">
        <f aca="false">COUNTA('Layout Mercado Libre'!AH737:AM737)</f>
        <v>1</v>
      </c>
      <c r="O737" s="2" t="s">
        <v>11996</v>
      </c>
      <c r="P737" s="2" t="n">
        <v>0</v>
      </c>
      <c r="Q737" s="2" t="s">
        <v>14293</v>
      </c>
    </row>
    <row r="738" customFormat="false" ht="15" hidden="false" customHeight="false" outlineLevel="0" collapsed="false">
      <c r="A738" s="8" t="s">
        <v>7838</v>
      </c>
      <c r="B738" s="10" t="str">
        <f aca="false">'Layout Mercado Libre'!C738</f>
        <v>Leche en Polvo Nido Kinder 1+ Lata 800 g</v>
      </c>
      <c r="C738" s="2" t="s">
        <v>89</v>
      </c>
      <c r="D738" s="2" t="s">
        <v>11989</v>
      </c>
      <c r="E738" s="2" t="s">
        <v>11990</v>
      </c>
      <c r="F738" s="2" t="s">
        <v>11998</v>
      </c>
      <c r="G738" s="2"/>
      <c r="H738" s="2"/>
      <c r="I738" s="2" t="s">
        <v>14294</v>
      </c>
      <c r="J738" s="2"/>
      <c r="K738" s="2" t="n">
        <v>7</v>
      </c>
      <c r="L738" s="2" t="s">
        <v>14295</v>
      </c>
      <c r="M738" s="2" t="s">
        <v>14296</v>
      </c>
      <c r="N738" s="2" t="n">
        <f aca="false">COUNTA('Layout Mercado Libre'!AH738:AM738)</f>
        <v>1</v>
      </c>
      <c r="O738" s="2" t="s">
        <v>12024</v>
      </c>
      <c r="P738" s="2" t="n">
        <v>0</v>
      </c>
      <c r="Q738" s="2" t="s">
        <v>14297</v>
      </c>
    </row>
    <row r="739" customFormat="false" ht="15" hidden="false" customHeight="false" outlineLevel="0" collapsed="false">
      <c r="A739" s="8" t="s">
        <v>7849</v>
      </c>
      <c r="B739" s="10" t="str">
        <f aca="false">'Layout Mercado Libre'!C739</f>
        <v>Condones Sico Safety 3 Piezas</v>
      </c>
      <c r="C739" s="2" t="s">
        <v>89</v>
      </c>
      <c r="D739" s="2" t="s">
        <v>11989</v>
      </c>
      <c r="E739" s="2" t="s">
        <v>11990</v>
      </c>
      <c r="F739" s="2" t="s">
        <v>11998</v>
      </c>
      <c r="G739" s="2"/>
      <c r="H739" s="2"/>
      <c r="I739" s="2" t="s">
        <v>14298</v>
      </c>
      <c r="J739" s="2"/>
      <c r="K739" s="2" t="n">
        <v>585</v>
      </c>
      <c r="L739" s="2"/>
      <c r="M739" s="2" t="s">
        <v>14299</v>
      </c>
      <c r="N739" s="2" t="n">
        <f aca="false">COUNTA('Layout Mercado Libre'!AH739:AM739)</f>
        <v>2</v>
      </c>
      <c r="O739" s="2" t="s">
        <v>11996</v>
      </c>
      <c r="P739" s="2" t="n">
        <v>0</v>
      </c>
      <c r="Q739" s="2" t="s">
        <v>14300</v>
      </c>
    </row>
    <row r="740" customFormat="false" ht="15" hidden="false" customHeight="false" outlineLevel="0" collapsed="false">
      <c r="A740" s="8" t="s">
        <v>7859</v>
      </c>
      <c r="B740" s="10" t="str">
        <f aca="false">'Layout Mercado Libre'!C740</f>
        <v>Ensure Advance Sabor Café 237 ml</v>
      </c>
      <c r="C740" s="2" t="s">
        <v>89</v>
      </c>
      <c r="D740" s="2" t="s">
        <v>11989</v>
      </c>
      <c r="E740" s="2" t="s">
        <v>11990</v>
      </c>
      <c r="F740" s="2" t="s">
        <v>11998</v>
      </c>
      <c r="G740" s="2"/>
      <c r="H740" s="2"/>
      <c r="I740" s="2" t="s">
        <v>14301</v>
      </c>
      <c r="J740" s="2"/>
      <c r="K740" s="2" t="n">
        <v>226</v>
      </c>
      <c r="L740" s="2" t="s">
        <v>12461</v>
      </c>
      <c r="M740" s="2" t="s">
        <v>14302</v>
      </c>
      <c r="N740" s="2" t="n">
        <f aca="false">COUNTA('Layout Mercado Libre'!AH740:AM740)</f>
        <v>1</v>
      </c>
      <c r="O740" s="2" t="s">
        <v>11996</v>
      </c>
      <c r="P740" s="2" t="n">
        <v>0</v>
      </c>
      <c r="Q740" s="2" t="s">
        <v>14303</v>
      </c>
    </row>
    <row r="741" customFormat="false" ht="15" hidden="false" customHeight="false" outlineLevel="0" collapsed="false">
      <c r="A741" s="8" t="s">
        <v>7867</v>
      </c>
      <c r="B741" s="10" t="str">
        <f aca="false">'Layout Mercado Libre'!C741</f>
        <v>Crema Hidratante Nivea Creme Tarro 100 ml</v>
      </c>
      <c r="C741" s="2" t="s">
        <v>89</v>
      </c>
      <c r="D741" s="2" t="s">
        <v>11989</v>
      </c>
      <c r="E741" s="2" t="s">
        <v>11990</v>
      </c>
      <c r="F741" s="2" t="s">
        <v>11998</v>
      </c>
      <c r="G741" s="2"/>
      <c r="H741" s="2"/>
      <c r="I741" s="2" t="s">
        <v>14304</v>
      </c>
      <c r="J741" s="2"/>
      <c r="K741" s="2" t="n">
        <v>416</v>
      </c>
      <c r="L741" s="2" t="s">
        <v>14305</v>
      </c>
      <c r="M741" s="2" t="s">
        <v>14306</v>
      </c>
      <c r="N741" s="2" t="n">
        <f aca="false">COUNTA('Layout Mercado Libre'!AH741:AM741)</f>
        <v>2</v>
      </c>
      <c r="O741" s="2" t="s">
        <v>11996</v>
      </c>
      <c r="P741" s="2" t="n">
        <v>0</v>
      </c>
      <c r="Q741" s="2" t="s">
        <v>14307</v>
      </c>
    </row>
    <row r="742" customFormat="false" ht="15" hidden="false" customHeight="false" outlineLevel="0" collapsed="false">
      <c r="A742" s="8" t="s">
        <v>7876</v>
      </c>
      <c r="B742" s="10" t="str">
        <f aca="false">'Layout Mercado Libre'!C742</f>
        <v>Jardianz Empagliflozina 25 mg 30 Tabletas</v>
      </c>
      <c r="C742" s="2" t="s">
        <v>89</v>
      </c>
      <c r="D742" s="2" t="s">
        <v>11989</v>
      </c>
      <c r="E742" s="2" t="s">
        <v>11990</v>
      </c>
      <c r="F742" s="2" t="s">
        <v>11991</v>
      </c>
      <c r="G742" s="2" t="s">
        <v>12013</v>
      </c>
      <c r="H742" s="2" t="s">
        <v>12014</v>
      </c>
      <c r="I742" s="2" t="s">
        <v>14308</v>
      </c>
      <c r="J742" s="2"/>
      <c r="K742" s="2" t="n">
        <v>0</v>
      </c>
      <c r="L742" s="2" t="s">
        <v>14309</v>
      </c>
      <c r="M742" s="2" t="s">
        <v>14310</v>
      </c>
      <c r="N742" s="2" t="n">
        <f aca="false">COUNTA('Layout Mercado Libre'!AH742:AM742)</f>
        <v>1</v>
      </c>
      <c r="O742" s="2" t="s">
        <v>12024</v>
      </c>
      <c r="P742" s="2" t="n">
        <v>0</v>
      </c>
      <c r="Q742" s="2" t="s">
        <v>14311</v>
      </c>
    </row>
    <row r="743" customFormat="false" ht="15" hidden="false" customHeight="false" outlineLevel="0" collapsed="false">
      <c r="A743" s="8" t="s">
        <v>7886</v>
      </c>
      <c r="B743" s="10" t="str">
        <f aca="false">'Layout Mercado Libre'!C743</f>
        <v>Condones Prudence Clásico Lubricados 3 Piezas</v>
      </c>
      <c r="C743" s="2" t="s">
        <v>89</v>
      </c>
      <c r="D743" s="2" t="s">
        <v>11989</v>
      </c>
      <c r="E743" s="2" t="s">
        <v>11990</v>
      </c>
      <c r="F743" s="2" t="s">
        <v>11998</v>
      </c>
      <c r="G743" s="2"/>
      <c r="H743" s="2"/>
      <c r="I743" s="2" t="s">
        <v>14312</v>
      </c>
      <c r="J743" s="2"/>
      <c r="K743" s="2" t="n">
        <v>2063</v>
      </c>
      <c r="L743" s="2" t="s">
        <v>14313</v>
      </c>
      <c r="M743" s="2" t="s">
        <v>14314</v>
      </c>
      <c r="N743" s="2" t="n">
        <f aca="false">COUNTA('Layout Mercado Libre'!AH743:AM743)</f>
        <v>2</v>
      </c>
      <c r="O743" s="2" t="s">
        <v>12024</v>
      </c>
      <c r="P743" s="2" t="n">
        <v>0</v>
      </c>
      <c r="Q743" s="2" t="s">
        <v>14315</v>
      </c>
    </row>
    <row r="744" customFormat="false" ht="15" hidden="false" customHeight="false" outlineLevel="0" collapsed="false">
      <c r="A744" s="8" t="s">
        <v>7893</v>
      </c>
      <c r="B744" s="10" t="str">
        <f aca="false">'Layout Mercado Libre'!C744</f>
        <v>Meteospasmyl Alverina Simeticona 60/300 mg 20 Cápsulas</v>
      </c>
      <c r="C744" s="2" t="s">
        <v>89</v>
      </c>
      <c r="D744" s="2" t="s">
        <v>11989</v>
      </c>
      <c r="E744" s="2" t="s">
        <v>11990</v>
      </c>
      <c r="F744" s="2" t="s">
        <v>11991</v>
      </c>
      <c r="G744" s="2" t="s">
        <v>12013</v>
      </c>
      <c r="H744" s="2" t="s">
        <v>12014</v>
      </c>
      <c r="I744" s="2" t="s">
        <v>14316</v>
      </c>
      <c r="J744" s="2"/>
      <c r="K744" s="2" t="n">
        <v>19</v>
      </c>
      <c r="L744" s="2"/>
      <c r="M744" s="2" t="s">
        <v>14317</v>
      </c>
      <c r="N744" s="2" t="n">
        <f aca="false">COUNTA('Layout Mercado Libre'!AH744:AM744)</f>
        <v>2</v>
      </c>
      <c r="O744" s="2" t="s">
        <v>11996</v>
      </c>
      <c r="P744" s="2" t="n">
        <v>0</v>
      </c>
      <c r="Q744" s="2" t="s">
        <v>14318</v>
      </c>
    </row>
    <row r="745" customFormat="false" ht="15" hidden="false" customHeight="false" outlineLevel="0" collapsed="false">
      <c r="A745" s="8" t="s">
        <v>7903</v>
      </c>
      <c r="B745" s="10" t="str">
        <f aca="false">'Layout Mercado Libre'!C745</f>
        <v>Tribedoce Vitaminas B1 B6 B12 100/5/50 30 Tabletas</v>
      </c>
      <c r="C745" s="2" t="s">
        <v>89</v>
      </c>
      <c r="D745" s="2" t="s">
        <v>11989</v>
      </c>
      <c r="E745" s="2" t="s">
        <v>11990</v>
      </c>
      <c r="F745" s="2" t="s">
        <v>11991</v>
      </c>
      <c r="G745" s="2" t="s">
        <v>11992</v>
      </c>
      <c r="H745" s="2" t="s">
        <v>11993</v>
      </c>
      <c r="I745" s="2" t="s">
        <v>14319</v>
      </c>
      <c r="J745" s="2"/>
      <c r="K745" s="2" t="n">
        <v>1009</v>
      </c>
      <c r="L745" s="2"/>
      <c r="M745" s="2" t="s">
        <v>14320</v>
      </c>
      <c r="N745" s="2" t="n">
        <f aca="false">COUNTA('Layout Mercado Libre'!AH745:AM745)</f>
        <v>1</v>
      </c>
      <c r="O745" s="2" t="s">
        <v>11996</v>
      </c>
      <c r="P745" s="2" t="n">
        <v>0</v>
      </c>
      <c r="Q745" s="2" t="s">
        <v>14321</v>
      </c>
    </row>
    <row r="746" customFormat="false" ht="15" hidden="false" customHeight="false" outlineLevel="0" collapsed="false">
      <c r="A746" s="8" t="s">
        <v>7912</v>
      </c>
      <c r="B746" s="10" t="str">
        <f aca="false">'Layout Mercado Libre'!C746</f>
        <v>Denvar Cefixima 400 mg 6 Cápsulas</v>
      </c>
      <c r="C746" s="2" t="s">
        <v>89</v>
      </c>
      <c r="D746" s="2" t="s">
        <v>11989</v>
      </c>
      <c r="E746" s="2" t="s">
        <v>11990</v>
      </c>
      <c r="F746" s="2" t="s">
        <v>11991</v>
      </c>
      <c r="G746" s="2" t="s">
        <v>12093</v>
      </c>
      <c r="H746" s="2" t="s">
        <v>12094</v>
      </c>
      <c r="I746" s="2" t="s">
        <v>14322</v>
      </c>
      <c r="J746" s="2"/>
      <c r="K746" s="2" t="n">
        <v>72</v>
      </c>
      <c r="L746" s="2"/>
      <c r="M746" s="2" t="s">
        <v>14323</v>
      </c>
      <c r="N746" s="2" t="n">
        <f aca="false">COUNTA('Layout Mercado Libre'!AH746:AM746)</f>
        <v>1</v>
      </c>
      <c r="O746" s="2" t="s">
        <v>11996</v>
      </c>
      <c r="P746" s="2" t="n">
        <v>1</v>
      </c>
      <c r="Q746" s="2" t="s">
        <v>14324</v>
      </c>
    </row>
    <row r="747" customFormat="false" ht="15" hidden="false" customHeight="false" outlineLevel="0" collapsed="false">
      <c r="A747" s="8" t="s">
        <v>7921</v>
      </c>
      <c r="B747" s="10" t="str">
        <f aca="false">'Layout Mercado Libre'!C747</f>
        <v>Rastrillos Bic Comfort 3 Advance Piel Normal 12 Piezas</v>
      </c>
      <c r="C747" s="2" t="s">
        <v>89</v>
      </c>
      <c r="D747" s="2" t="s">
        <v>12068</v>
      </c>
      <c r="E747" s="2" t="s">
        <v>11990</v>
      </c>
      <c r="F747" s="2" t="s">
        <v>11998</v>
      </c>
      <c r="G747" s="2"/>
      <c r="H747" s="2"/>
      <c r="I747" s="2" t="s">
        <v>14325</v>
      </c>
      <c r="J747" s="2"/>
      <c r="K747" s="2" t="n">
        <v>100</v>
      </c>
      <c r="L747" s="2"/>
      <c r="M747" s="2" t="s">
        <v>14326</v>
      </c>
      <c r="N747" s="2" t="n">
        <f aca="false">COUNTA('Layout Mercado Libre'!AH747:AM747)</f>
        <v>0</v>
      </c>
      <c r="O747" s="2"/>
      <c r="P747" s="2" t="n">
        <v>0</v>
      </c>
      <c r="Q747" s="2" t="s">
        <v>14327</v>
      </c>
    </row>
    <row r="748" customFormat="false" ht="15" hidden="false" customHeight="false" outlineLevel="0" collapsed="false">
      <c r="A748" s="8" t="s">
        <v>7932</v>
      </c>
      <c r="B748" s="10" t="str">
        <f aca="false">'Layout Mercado Libre'!C748</f>
        <v>Tabcin 500 mg Antigripal 60 Tabletas Efervescentes</v>
      </c>
      <c r="C748" s="2" t="s">
        <v>89</v>
      </c>
      <c r="D748" s="2" t="s">
        <v>11989</v>
      </c>
      <c r="E748" s="2" t="s">
        <v>11990</v>
      </c>
      <c r="F748" s="2" t="s">
        <v>12038</v>
      </c>
      <c r="G748" s="2"/>
      <c r="H748" s="2"/>
      <c r="I748" s="2" t="s">
        <v>14328</v>
      </c>
      <c r="J748" s="2"/>
      <c r="K748" s="2" t="n">
        <v>374</v>
      </c>
      <c r="L748" s="2" t="s">
        <v>14329</v>
      </c>
      <c r="M748" s="2" t="s">
        <v>14330</v>
      </c>
      <c r="N748" s="2" t="n">
        <f aca="false">COUNTA('Layout Mercado Libre'!AH748:AM748)</f>
        <v>1</v>
      </c>
      <c r="O748" s="2" t="s">
        <v>11996</v>
      </c>
      <c r="P748" s="2" t="n">
        <v>0</v>
      </c>
      <c r="Q748" s="2" t="s">
        <v>14331</v>
      </c>
    </row>
    <row r="749" customFormat="false" ht="15" hidden="false" customHeight="false" outlineLevel="0" collapsed="false">
      <c r="A749" s="8" t="s">
        <v>7943</v>
      </c>
      <c r="B749" s="10" t="str">
        <f aca="false">'Layout Mercado Libre'!C749</f>
        <v>Dolac Sublingual Ketorolaco 30 mg 4 Tabletas</v>
      </c>
      <c r="C749" s="2" t="s">
        <v>89</v>
      </c>
      <c r="D749" s="2" t="s">
        <v>11989</v>
      </c>
      <c r="E749" s="2" t="s">
        <v>11990</v>
      </c>
      <c r="F749" s="2" t="s">
        <v>11991</v>
      </c>
      <c r="G749" s="2" t="s">
        <v>12063</v>
      </c>
      <c r="H749" s="2" t="s">
        <v>12064</v>
      </c>
      <c r="I749" s="2" t="s">
        <v>14332</v>
      </c>
      <c r="J749" s="2"/>
      <c r="K749" s="2" t="n">
        <v>0</v>
      </c>
      <c r="L749" s="2" t="s">
        <v>14333</v>
      </c>
      <c r="M749" s="2" t="s">
        <v>14334</v>
      </c>
      <c r="N749" s="2" t="n">
        <f aca="false">COUNTA('Layout Mercado Libre'!AH749:AM749)</f>
        <v>1</v>
      </c>
      <c r="O749" s="2" t="s">
        <v>11996</v>
      </c>
      <c r="P749" s="2" t="n">
        <v>0</v>
      </c>
      <c r="Q749" s="2" t="s">
        <v>14335</v>
      </c>
    </row>
    <row r="750" customFormat="false" ht="15" hidden="false" customHeight="false" outlineLevel="0" collapsed="false">
      <c r="A750" s="8" t="s">
        <v>7951</v>
      </c>
      <c r="B750" s="10" t="str">
        <f aca="false">'Layout Mercado Libre'!C750</f>
        <v>Amoxil Amoxicilina Suspensión 250 mg/5 ml 75 ml</v>
      </c>
      <c r="C750" s="2" t="s">
        <v>89</v>
      </c>
      <c r="D750" s="2" t="s">
        <v>11989</v>
      </c>
      <c r="E750" s="2" t="s">
        <v>11990</v>
      </c>
      <c r="F750" s="2" t="s">
        <v>11991</v>
      </c>
      <c r="G750" s="2" t="s">
        <v>12093</v>
      </c>
      <c r="H750" s="2" t="s">
        <v>12094</v>
      </c>
      <c r="I750" s="2" t="s">
        <v>14336</v>
      </c>
      <c r="J750" s="2"/>
      <c r="K750" s="2" t="n">
        <v>57</v>
      </c>
      <c r="L750" s="2"/>
      <c r="M750" s="2" t="s">
        <v>14337</v>
      </c>
      <c r="N750" s="2" t="n">
        <f aca="false">COUNTA('Layout Mercado Libre'!AH750:AM750)</f>
        <v>1</v>
      </c>
      <c r="O750" s="2" t="s">
        <v>11996</v>
      </c>
      <c r="P750" s="2" t="n">
        <v>0</v>
      </c>
      <c r="Q750" s="2" t="s">
        <v>14338</v>
      </c>
    </row>
    <row r="751" customFormat="false" ht="15" hidden="false" customHeight="false" outlineLevel="0" collapsed="false">
      <c r="A751" s="8" t="s">
        <v>7960</v>
      </c>
      <c r="B751" s="10" t="str">
        <f aca="false">'Layout Mercado Libre'!C751</f>
        <v>Utrogestan Progesterona 200 mg 14 Cápsulas</v>
      </c>
      <c r="C751" s="2" t="s">
        <v>89</v>
      </c>
      <c r="D751" s="2" t="s">
        <v>11989</v>
      </c>
      <c r="E751" s="2" t="s">
        <v>11990</v>
      </c>
      <c r="F751" s="2" t="s">
        <v>11991</v>
      </c>
      <c r="G751" s="2" t="s">
        <v>12349</v>
      </c>
      <c r="H751" s="2" t="s">
        <v>12350</v>
      </c>
      <c r="I751" s="2" t="s">
        <v>14339</v>
      </c>
      <c r="J751" s="2"/>
      <c r="K751" s="2" t="n">
        <v>188</v>
      </c>
      <c r="L751" s="2" t="s">
        <v>14340</v>
      </c>
      <c r="M751" s="2" t="s">
        <v>14341</v>
      </c>
      <c r="N751" s="2" t="n">
        <f aca="false">COUNTA('Layout Mercado Libre'!AH751:AM751)</f>
        <v>1</v>
      </c>
      <c r="O751" s="2" t="s">
        <v>11996</v>
      </c>
      <c r="P751" s="2" t="n">
        <v>0</v>
      </c>
      <c r="Q751" s="2" t="s">
        <v>14342</v>
      </c>
    </row>
    <row r="752" customFormat="false" ht="15" hidden="false" customHeight="false" outlineLevel="0" collapsed="false">
      <c r="A752" s="8" t="s">
        <v>7970</v>
      </c>
      <c r="B752" s="10" t="str">
        <f aca="false">'Layout Mercado Libre'!C752</f>
        <v>Arfla Rifaximina 200 mg 28 Tabletas</v>
      </c>
      <c r="C752" s="2" t="s">
        <v>89</v>
      </c>
      <c r="D752" s="2" t="s">
        <v>11989</v>
      </c>
      <c r="E752" s="2" t="s">
        <v>11990</v>
      </c>
      <c r="F752" s="2" t="s">
        <v>11991</v>
      </c>
      <c r="G752" s="2" t="s">
        <v>12093</v>
      </c>
      <c r="H752" s="2" t="s">
        <v>12094</v>
      </c>
      <c r="I752" s="2" t="s">
        <v>14343</v>
      </c>
      <c r="J752" s="2"/>
      <c r="K752" s="2" t="n">
        <v>90</v>
      </c>
      <c r="L752" s="2"/>
      <c r="M752" s="2" t="s">
        <v>14344</v>
      </c>
      <c r="N752" s="2" t="n">
        <f aca="false">COUNTA('Layout Mercado Libre'!AH752:AM752)</f>
        <v>3</v>
      </c>
      <c r="O752" s="2" t="s">
        <v>11996</v>
      </c>
      <c r="P752" s="2" t="n">
        <v>0</v>
      </c>
      <c r="Q752" s="2" t="s">
        <v>14345</v>
      </c>
    </row>
    <row r="753" customFormat="false" ht="15" hidden="false" customHeight="false" outlineLevel="0" collapsed="false">
      <c r="A753" s="8" t="s">
        <v>7980</v>
      </c>
      <c r="B753" s="10" t="str">
        <f aca="false">'Layout Mercado Libre'!C753</f>
        <v>Crema Dental Colgate Máxima Protección Anticaries 90 ml</v>
      </c>
      <c r="C753" s="2" t="s">
        <v>89</v>
      </c>
      <c r="D753" s="2" t="s">
        <v>11989</v>
      </c>
      <c r="E753" s="2" t="s">
        <v>11990</v>
      </c>
      <c r="F753" s="2" t="s">
        <v>11998</v>
      </c>
      <c r="G753" s="2"/>
      <c r="H753" s="2"/>
      <c r="I753" s="2" t="s">
        <v>14346</v>
      </c>
      <c r="J753" s="2"/>
      <c r="K753" s="2" t="n">
        <v>1308</v>
      </c>
      <c r="L753" s="2"/>
      <c r="M753" s="2" t="s">
        <v>14347</v>
      </c>
      <c r="N753" s="2" t="n">
        <f aca="false">COUNTA('Layout Mercado Libre'!AH753:AM753)</f>
        <v>3</v>
      </c>
      <c r="O753" s="2" t="s">
        <v>11996</v>
      </c>
      <c r="P753" s="2" t="n">
        <v>0</v>
      </c>
      <c r="Q753" s="2" t="s">
        <v>14348</v>
      </c>
    </row>
    <row r="754" customFormat="false" ht="15" hidden="false" customHeight="false" outlineLevel="0" collapsed="false">
      <c r="A754" s="8" t="s">
        <v>7990</v>
      </c>
      <c r="B754" s="10" t="str">
        <f aca="false">'Layout Mercado Libre'!C754</f>
        <v>Desodorante Axe Apollo Aerosol Hombre 150 ml</v>
      </c>
      <c r="C754" s="2" t="s">
        <v>89</v>
      </c>
      <c r="D754" s="2" t="s">
        <v>11989</v>
      </c>
      <c r="E754" s="2" t="s">
        <v>11990</v>
      </c>
      <c r="F754" s="2" t="s">
        <v>11998</v>
      </c>
      <c r="G754" s="2"/>
      <c r="H754" s="2"/>
      <c r="I754" s="2" t="s">
        <v>14349</v>
      </c>
      <c r="J754" s="2"/>
      <c r="K754" s="2" t="n">
        <v>79</v>
      </c>
      <c r="L754" s="2" t="s">
        <v>14350</v>
      </c>
      <c r="M754" s="2" t="s">
        <v>14351</v>
      </c>
      <c r="N754" s="2" t="n">
        <f aca="false">COUNTA('Layout Mercado Libre'!AH754:AM754)</f>
        <v>1</v>
      </c>
      <c r="O754" s="2" t="s">
        <v>11996</v>
      </c>
      <c r="P754" s="2" t="n">
        <v>0</v>
      </c>
      <c r="Q754" s="2" t="s">
        <v>14352</v>
      </c>
    </row>
    <row r="755" customFormat="false" ht="15" hidden="false" customHeight="false" outlineLevel="0" collapsed="false">
      <c r="A755" s="8" t="s">
        <v>7998</v>
      </c>
      <c r="B755" s="10" t="str">
        <f aca="false">'Layout Mercado Libre'!C755</f>
        <v>Lodestar Zid Losartán/Hidroclorotiazida 50/12.5 mg 30 Tab</v>
      </c>
      <c r="C755" s="2" t="s">
        <v>89</v>
      </c>
      <c r="D755" s="2" t="s">
        <v>11989</v>
      </c>
      <c r="E755" s="2" t="s">
        <v>11990</v>
      </c>
      <c r="F755" s="2" t="s">
        <v>11991</v>
      </c>
      <c r="G755" s="2" t="s">
        <v>12596</v>
      </c>
      <c r="H755" s="2" t="s">
        <v>12597</v>
      </c>
      <c r="I755" s="2" t="s">
        <v>14353</v>
      </c>
      <c r="J755" s="2"/>
      <c r="K755" s="2" t="n">
        <v>51</v>
      </c>
      <c r="L755" s="2"/>
      <c r="M755" s="2" t="s">
        <v>14354</v>
      </c>
      <c r="N755" s="2" t="n">
        <f aca="false">COUNTA('Layout Mercado Libre'!AH755:AM755)</f>
        <v>4</v>
      </c>
      <c r="O755" s="2" t="s">
        <v>11996</v>
      </c>
      <c r="P755" s="2" t="n">
        <v>0</v>
      </c>
      <c r="Q755" s="2" t="s">
        <v>14355</v>
      </c>
    </row>
    <row r="756" customFormat="false" ht="15" hidden="false" customHeight="false" outlineLevel="0" collapsed="false">
      <c r="A756" s="8" t="s">
        <v>8011</v>
      </c>
      <c r="B756" s="10" t="str">
        <f aca="false">'Layout Mercado Libre'!C756</f>
        <v>Derman Crema Antimicótica Ácido Undecilénico 25 g</v>
      </c>
      <c r="C756" s="2" t="s">
        <v>89</v>
      </c>
      <c r="D756" s="2" t="s">
        <v>11989</v>
      </c>
      <c r="E756" s="2" t="s">
        <v>11990</v>
      </c>
      <c r="F756" s="2" t="s">
        <v>12038</v>
      </c>
      <c r="G756" s="2"/>
      <c r="H756" s="2"/>
      <c r="I756" s="2" t="s">
        <v>14356</v>
      </c>
      <c r="J756" s="2"/>
      <c r="K756" s="2" t="n">
        <v>877</v>
      </c>
      <c r="L756" s="2"/>
      <c r="M756" s="2" t="s">
        <v>14357</v>
      </c>
      <c r="N756" s="2" t="n">
        <f aca="false">COUNTA('Layout Mercado Libre'!AH756:AM756)</f>
        <v>3</v>
      </c>
      <c r="O756" s="2" t="s">
        <v>11996</v>
      </c>
      <c r="P756" s="2" t="n">
        <v>0</v>
      </c>
      <c r="Q756" s="2" t="s">
        <v>14358</v>
      </c>
    </row>
    <row r="757" customFormat="false" ht="15" hidden="false" customHeight="false" outlineLevel="0" collapsed="false">
      <c r="A757" s="8" t="s">
        <v>8022</v>
      </c>
      <c r="B757" s="10" t="str">
        <f aca="false">'Layout Mercado Libre'!C757</f>
        <v>Jeringas Insulina Ultra-Fine Embecta 0.3 ml 31G 6 mm 10 Pzas</v>
      </c>
      <c r="C757" s="2" t="s">
        <v>89</v>
      </c>
      <c r="D757" s="2" t="s">
        <v>11989</v>
      </c>
      <c r="E757" s="2" t="s">
        <v>11990</v>
      </c>
      <c r="F757" s="2" t="s">
        <v>11998</v>
      </c>
      <c r="G757" s="2"/>
      <c r="H757" s="2"/>
      <c r="I757" s="2" t="s">
        <v>14359</v>
      </c>
      <c r="J757" s="2"/>
      <c r="K757" s="2" t="n">
        <v>538</v>
      </c>
      <c r="L757" s="2"/>
      <c r="M757" s="2" t="s">
        <v>14360</v>
      </c>
      <c r="N757" s="2" t="n">
        <f aca="false">COUNTA('Layout Mercado Libre'!AH757:AM757)</f>
        <v>1</v>
      </c>
      <c r="O757" s="2" t="s">
        <v>11996</v>
      </c>
      <c r="P757" s="2" t="n">
        <v>0</v>
      </c>
      <c r="Q757" s="2" t="s">
        <v>14361</v>
      </c>
    </row>
    <row r="758" customFormat="false" ht="15" hidden="false" customHeight="false" outlineLevel="0" collapsed="false">
      <c r="A758" s="8" t="s">
        <v>8030</v>
      </c>
      <c r="B758" s="10" t="str">
        <f aca="false">'Layout Mercado Libre'!C758</f>
        <v>Glucovance Metformina/Glibenclamida 500/2.5 mg 60 Tabletas</v>
      </c>
      <c r="C758" s="2" t="s">
        <v>89</v>
      </c>
      <c r="D758" s="2" t="s">
        <v>11989</v>
      </c>
      <c r="E758" s="2" t="s">
        <v>11990</v>
      </c>
      <c r="F758" s="2" t="s">
        <v>11991</v>
      </c>
      <c r="G758" s="2" t="s">
        <v>12013</v>
      </c>
      <c r="H758" s="2" t="s">
        <v>12014</v>
      </c>
      <c r="I758" s="2" t="s">
        <v>14362</v>
      </c>
      <c r="J758" s="2"/>
      <c r="K758" s="2" t="n">
        <v>70</v>
      </c>
      <c r="L758" s="2"/>
      <c r="M758" s="2" t="s">
        <v>14363</v>
      </c>
      <c r="N758" s="2" t="n">
        <f aca="false">COUNTA('Layout Mercado Libre'!AH758:AM758)</f>
        <v>1</v>
      </c>
      <c r="O758" s="2" t="s">
        <v>11996</v>
      </c>
      <c r="P758" s="2" t="n">
        <v>0</v>
      </c>
      <c r="Q758" s="2" t="s">
        <v>14364</v>
      </c>
    </row>
    <row r="759" customFormat="false" ht="15" hidden="false" customHeight="false" outlineLevel="0" collapsed="false">
      <c r="A759" s="8" t="s">
        <v>8038</v>
      </c>
      <c r="B759" s="10" t="str">
        <f aca="false">'Layout Mercado Libre'!C759</f>
        <v>Ursofalk Ácido Ursodeoxicólico 250 mg 50 Cápsulas</v>
      </c>
      <c r="C759" s="2" t="s">
        <v>89</v>
      </c>
      <c r="D759" s="2" t="s">
        <v>11989</v>
      </c>
      <c r="E759" s="2" t="s">
        <v>11990</v>
      </c>
      <c r="F759" s="2" t="s">
        <v>11991</v>
      </c>
      <c r="G759" s="2" t="s">
        <v>12013</v>
      </c>
      <c r="H759" s="2" t="s">
        <v>12014</v>
      </c>
      <c r="I759" s="2" t="s">
        <v>14365</v>
      </c>
      <c r="J759" s="2"/>
      <c r="K759" s="2" t="n">
        <v>57</v>
      </c>
      <c r="L759" s="2"/>
      <c r="M759" s="2" t="s">
        <v>14366</v>
      </c>
      <c r="N759" s="2" t="n">
        <f aca="false">COUNTA('Layout Mercado Libre'!AH759:AM759)</f>
        <v>1</v>
      </c>
      <c r="O759" s="2" t="s">
        <v>11996</v>
      </c>
      <c r="P759" s="2" t="n">
        <v>0</v>
      </c>
      <c r="Q759" s="2" t="s">
        <v>14367</v>
      </c>
    </row>
    <row r="760" customFormat="false" ht="15" hidden="false" customHeight="false" outlineLevel="0" collapsed="false">
      <c r="A760" s="8" t="s">
        <v>8048</v>
      </c>
      <c r="B760" s="10" t="str">
        <f aca="false">'Layout Mercado Libre'!C760</f>
        <v>Zanidip Lercanidipino 10 mg 30 Tabletas</v>
      </c>
      <c r="C760" s="2" t="s">
        <v>89</v>
      </c>
      <c r="D760" s="2" t="s">
        <v>11989</v>
      </c>
      <c r="E760" s="2" t="s">
        <v>11990</v>
      </c>
      <c r="F760" s="2" t="s">
        <v>11991</v>
      </c>
      <c r="G760" s="2" t="s">
        <v>12596</v>
      </c>
      <c r="H760" s="2" t="s">
        <v>12597</v>
      </c>
      <c r="I760" s="2" t="s">
        <v>14368</v>
      </c>
      <c r="J760" s="2"/>
      <c r="K760" s="2" t="n">
        <v>31</v>
      </c>
      <c r="L760" s="2"/>
      <c r="M760" s="2" t="s">
        <v>14369</v>
      </c>
      <c r="N760" s="2" t="n">
        <f aca="false">COUNTA('Layout Mercado Libre'!AH760:AM760)</f>
        <v>1</v>
      </c>
      <c r="O760" s="2" t="s">
        <v>11996</v>
      </c>
      <c r="P760" s="2" t="n">
        <v>0</v>
      </c>
      <c r="Q760" s="2" t="s">
        <v>14370</v>
      </c>
    </row>
    <row r="761" customFormat="false" ht="15" hidden="false" customHeight="false" outlineLevel="0" collapsed="false">
      <c r="A761" s="8" t="s">
        <v>8057</v>
      </c>
      <c r="B761" s="10" t="str">
        <f aca="false">'Layout Mercado Libre'!C761</f>
        <v>Crema Nivea Creme Tarro 200 ml Humectante Multiusos</v>
      </c>
      <c r="C761" s="2" t="s">
        <v>89</v>
      </c>
      <c r="D761" s="2" t="s">
        <v>11989</v>
      </c>
      <c r="E761" s="2" t="s">
        <v>11990</v>
      </c>
      <c r="F761" s="2" t="s">
        <v>11998</v>
      </c>
      <c r="G761" s="2"/>
      <c r="H761" s="2"/>
      <c r="I761" s="2" t="s">
        <v>14371</v>
      </c>
      <c r="J761" s="2"/>
      <c r="K761" s="2" t="n">
        <v>620</v>
      </c>
      <c r="L761" s="2" t="s">
        <v>14372</v>
      </c>
      <c r="M761" s="2" t="s">
        <v>14373</v>
      </c>
      <c r="N761" s="2" t="n">
        <f aca="false">COUNTA('Layout Mercado Libre'!AH761:AM761)</f>
        <v>2</v>
      </c>
      <c r="O761" s="2" t="s">
        <v>11996</v>
      </c>
      <c r="P761" s="2" t="n">
        <v>0</v>
      </c>
      <c r="Q761" s="2" t="s">
        <v>14374</v>
      </c>
    </row>
    <row r="762" customFormat="false" ht="15" hidden="false" customHeight="false" outlineLevel="0" collapsed="false">
      <c r="A762" s="8" t="s">
        <v>8066</v>
      </c>
      <c r="B762" s="10" t="str">
        <f aca="false">'Layout Mercado Libre'!C762</f>
        <v>Biomesina Compuesta Butilhioscina Metamizol 10 Grageas</v>
      </c>
      <c r="C762" s="2" t="s">
        <v>89</v>
      </c>
      <c r="D762" s="2" t="s">
        <v>11989</v>
      </c>
      <c r="E762" s="2" t="s">
        <v>11990</v>
      </c>
      <c r="F762" s="2" t="s">
        <v>12056</v>
      </c>
      <c r="G762" s="2"/>
      <c r="H762" s="2"/>
      <c r="I762" s="2" t="s">
        <v>14375</v>
      </c>
      <c r="J762" s="2"/>
      <c r="K762" s="2" t="n">
        <v>1858</v>
      </c>
      <c r="L762" s="2"/>
      <c r="M762" s="2" t="s">
        <v>14376</v>
      </c>
      <c r="N762" s="2" t="n">
        <f aca="false">COUNTA('Layout Mercado Libre'!AH762:AM762)</f>
        <v>1</v>
      </c>
      <c r="O762" s="2" t="s">
        <v>11996</v>
      </c>
      <c r="P762" s="2" t="n">
        <v>0</v>
      </c>
      <c r="Q762" s="2" t="s">
        <v>14377</v>
      </c>
    </row>
    <row r="763" customFormat="false" ht="15" hidden="false" customHeight="false" outlineLevel="0" collapsed="false">
      <c r="A763" s="8" t="s">
        <v>8077</v>
      </c>
      <c r="B763" s="10" t="str">
        <f aca="false">'Layout Mercado Libre'!C763</f>
        <v>Tampones Tampax Pearl Super Plus 8 Piezas</v>
      </c>
      <c r="C763" s="2" t="s">
        <v>89</v>
      </c>
      <c r="D763" s="2" t="s">
        <v>11989</v>
      </c>
      <c r="E763" s="2" t="s">
        <v>11990</v>
      </c>
      <c r="F763" s="2" t="s">
        <v>11998</v>
      </c>
      <c r="G763" s="2"/>
      <c r="H763" s="2"/>
      <c r="I763" s="2" t="s">
        <v>14378</v>
      </c>
      <c r="J763" s="2"/>
      <c r="K763" s="2" t="n">
        <v>3</v>
      </c>
      <c r="L763" s="2"/>
      <c r="M763" s="2" t="s">
        <v>14379</v>
      </c>
      <c r="N763" s="2" t="n">
        <f aca="false">COUNTA('Layout Mercado Libre'!AH763:AM763)</f>
        <v>1</v>
      </c>
      <c r="O763" s="2" t="s">
        <v>11996</v>
      </c>
      <c r="P763" s="2" t="n">
        <v>0</v>
      </c>
      <c r="Q763" s="2" t="s">
        <v>14380</v>
      </c>
    </row>
    <row r="764" customFormat="false" ht="15" hidden="false" customHeight="false" outlineLevel="0" collapsed="false">
      <c r="A764" s="8" t="s">
        <v>8087</v>
      </c>
      <c r="B764" s="10" t="str">
        <f aca="false">'Layout Mercado Libre'!C764</f>
        <v>Ciproflox Ciprofloxacino 500 mg 6 Cápsulas</v>
      </c>
      <c r="C764" s="2" t="s">
        <v>89</v>
      </c>
      <c r="D764" s="2" t="s">
        <v>11989</v>
      </c>
      <c r="E764" s="2" t="s">
        <v>11990</v>
      </c>
      <c r="F764" s="2" t="s">
        <v>11991</v>
      </c>
      <c r="G764" s="2" t="s">
        <v>12093</v>
      </c>
      <c r="H764" s="2" t="s">
        <v>12094</v>
      </c>
      <c r="I764" s="2" t="s">
        <v>14381</v>
      </c>
      <c r="J764" s="2"/>
      <c r="K764" s="2" t="n">
        <v>238</v>
      </c>
      <c r="L764" s="2"/>
      <c r="M764" s="2" t="s">
        <v>14382</v>
      </c>
      <c r="N764" s="2" t="n">
        <f aca="false">COUNTA('Layout Mercado Libre'!AH764:AM764)</f>
        <v>1</v>
      </c>
      <c r="O764" s="2" t="s">
        <v>11996</v>
      </c>
      <c r="P764" s="2" t="n">
        <v>0</v>
      </c>
      <c r="Q764" s="2" t="s">
        <v>14383</v>
      </c>
    </row>
    <row r="765" customFormat="false" ht="15" hidden="false" customHeight="false" outlineLevel="0" collapsed="false">
      <c r="A765" s="8" t="s">
        <v>8096</v>
      </c>
      <c r="B765" s="10" t="str">
        <f aca="false">'Layout Mercado Libre'!C765</f>
        <v>Cera Modeladora Xiomara Wax &amp; Shine Efecto Ring 60 g</v>
      </c>
      <c r="C765" s="2" t="s">
        <v>89</v>
      </c>
      <c r="D765" s="2" t="s">
        <v>11989</v>
      </c>
      <c r="E765" s="2" t="s">
        <v>11990</v>
      </c>
      <c r="F765" s="2" t="s">
        <v>11998</v>
      </c>
      <c r="G765" s="2"/>
      <c r="H765" s="2"/>
      <c r="I765" s="2" t="s">
        <v>14384</v>
      </c>
      <c r="J765" s="2"/>
      <c r="K765" s="2" t="n">
        <v>512</v>
      </c>
      <c r="L765" s="2"/>
      <c r="M765" s="2" t="s">
        <v>14385</v>
      </c>
      <c r="N765" s="2" t="n">
        <f aca="false">COUNTA('Layout Mercado Libre'!AH765:AM765)</f>
        <v>1</v>
      </c>
      <c r="O765" s="2" t="s">
        <v>11996</v>
      </c>
      <c r="P765" s="2" t="n">
        <v>0</v>
      </c>
      <c r="Q765" s="2" t="s">
        <v>14386</v>
      </c>
    </row>
    <row r="766" customFormat="false" ht="15" hidden="false" customHeight="false" outlineLevel="0" collapsed="false">
      <c r="A766" s="8" t="s">
        <v>8104</v>
      </c>
      <c r="B766" s="10" t="str">
        <f aca="false">'Layout Mercado Libre'!C766</f>
        <v>Gabirol Rimantadina 100 mg 14 Cápsulas</v>
      </c>
      <c r="C766" s="2" t="s">
        <v>89</v>
      </c>
      <c r="D766" s="2" t="s">
        <v>11989</v>
      </c>
      <c r="E766" s="2" t="s">
        <v>11990</v>
      </c>
      <c r="F766" s="2" t="s">
        <v>11991</v>
      </c>
      <c r="G766" s="2" t="s">
        <v>12093</v>
      </c>
      <c r="H766" s="2" t="s">
        <v>12094</v>
      </c>
      <c r="I766" s="2" t="s">
        <v>14387</v>
      </c>
      <c r="J766" s="2"/>
      <c r="K766" s="2" t="n">
        <v>61</v>
      </c>
      <c r="L766" s="2"/>
      <c r="M766" s="2" t="s">
        <v>14388</v>
      </c>
      <c r="N766" s="2" t="n">
        <f aca="false">COUNTA('Layout Mercado Libre'!AH766:AM766)</f>
        <v>1</v>
      </c>
      <c r="O766" s="2" t="s">
        <v>11996</v>
      </c>
      <c r="P766" s="2" t="n">
        <v>0</v>
      </c>
      <c r="Q766" s="2" t="s">
        <v>14389</v>
      </c>
    </row>
    <row r="767" customFormat="false" ht="15" hidden="false" customHeight="false" outlineLevel="0" collapsed="false">
      <c r="A767" s="8" t="s">
        <v>8113</v>
      </c>
      <c r="B767" s="10" t="str">
        <f aca="false">'Layout Mercado Libre'!C767</f>
        <v>Cyclofemina 25 mg/5 mg Suspensión Inyectable Jeringa 0.5 ml</v>
      </c>
      <c r="C767" s="2" t="s">
        <v>89</v>
      </c>
      <c r="D767" s="2" t="s">
        <v>11989</v>
      </c>
      <c r="E767" s="2" t="s">
        <v>11990</v>
      </c>
      <c r="F767" s="2" t="s">
        <v>11991</v>
      </c>
      <c r="G767" s="2" t="s">
        <v>12349</v>
      </c>
      <c r="H767" s="2" t="s">
        <v>12350</v>
      </c>
      <c r="I767" s="2" t="s">
        <v>14390</v>
      </c>
      <c r="J767" s="2"/>
      <c r="K767" s="2" t="n">
        <v>47</v>
      </c>
      <c r="L767" s="2"/>
      <c r="M767" s="2" t="s">
        <v>14391</v>
      </c>
      <c r="N767" s="2" t="n">
        <f aca="false">COUNTA('Layout Mercado Libre'!AH767:AM767)</f>
        <v>1</v>
      </c>
      <c r="O767" s="2" t="s">
        <v>11996</v>
      </c>
      <c r="P767" s="2" t="n">
        <v>0</v>
      </c>
      <c r="Q767" s="2" t="s">
        <v>14392</v>
      </c>
    </row>
    <row r="768" customFormat="false" ht="15" hidden="false" customHeight="false" outlineLevel="0" collapsed="false">
      <c r="A768" s="8" t="s">
        <v>8124</v>
      </c>
      <c r="B768" s="10" t="str">
        <f aca="false">'Layout Mercado Libre'!C768</f>
        <v>Elevit 2-Omegas Suplemento con DHA Omega 3 28 Cápsulas</v>
      </c>
      <c r="C768" s="2" t="s">
        <v>89</v>
      </c>
      <c r="D768" s="2" t="s">
        <v>11989</v>
      </c>
      <c r="E768" s="2" t="s">
        <v>11990</v>
      </c>
      <c r="F768" s="2" t="s">
        <v>11998</v>
      </c>
      <c r="G768" s="2"/>
      <c r="H768" s="2"/>
      <c r="I768" s="2" t="s">
        <v>14393</v>
      </c>
      <c r="J768" s="2"/>
      <c r="K768" s="2" t="n">
        <v>120</v>
      </c>
      <c r="L768" s="2"/>
      <c r="M768" s="2" t="s">
        <v>14394</v>
      </c>
      <c r="N768" s="2" t="n">
        <f aca="false">COUNTA('Layout Mercado Libre'!AH768:AM768)</f>
        <v>1</v>
      </c>
      <c r="O768" s="2" t="s">
        <v>11996</v>
      </c>
      <c r="P768" s="2" t="n">
        <v>0</v>
      </c>
      <c r="Q768" s="2" t="s">
        <v>14395</v>
      </c>
    </row>
    <row r="769" customFormat="false" ht="15" hidden="false" customHeight="false" outlineLevel="0" collapsed="false">
      <c r="A769" s="8" t="s">
        <v>8132</v>
      </c>
      <c r="B769" s="10" t="str">
        <f aca="false">'Layout Mercado Libre'!C769</f>
        <v>Cinta Microporosa Cintapore Piel 2.5 cm x 9.2 m 12 Rollos</v>
      </c>
      <c r="C769" s="2" t="s">
        <v>89</v>
      </c>
      <c r="D769" s="2" t="s">
        <v>12068</v>
      </c>
      <c r="E769" s="2" t="s">
        <v>12069</v>
      </c>
      <c r="F769" s="2" t="s">
        <v>11998</v>
      </c>
      <c r="G769" s="2"/>
      <c r="H769" s="2"/>
      <c r="I769" s="2" t="s">
        <v>14396</v>
      </c>
      <c r="J769" s="2"/>
      <c r="K769" s="2" t="n">
        <v>148</v>
      </c>
      <c r="L769" s="2"/>
      <c r="M769" s="2" t="s">
        <v>14397</v>
      </c>
      <c r="N769" s="2" t="n">
        <f aca="false">COUNTA('Layout Mercado Libre'!AH769:AM769)</f>
        <v>0</v>
      </c>
      <c r="O769" s="2"/>
      <c r="P769" s="2" t="n">
        <v>0</v>
      </c>
      <c r="Q769" s="2" t="s">
        <v>14398</v>
      </c>
    </row>
    <row r="770" customFormat="false" ht="15" hidden="false" customHeight="false" outlineLevel="0" collapsed="false">
      <c r="A770" s="8" t="s">
        <v>8142</v>
      </c>
      <c r="B770" s="10" t="str">
        <f aca="false">'Layout Mercado Libre'!C770</f>
        <v>Tampones Saba Compac Super Plus con Aplicador 10 Piezas</v>
      </c>
      <c r="C770" s="2" t="s">
        <v>89</v>
      </c>
      <c r="D770" s="2" t="s">
        <v>11989</v>
      </c>
      <c r="E770" s="2" t="s">
        <v>11990</v>
      </c>
      <c r="F770" s="2" t="s">
        <v>11998</v>
      </c>
      <c r="G770" s="2"/>
      <c r="H770" s="2"/>
      <c r="I770" s="2" t="s">
        <v>14399</v>
      </c>
      <c r="J770" s="2"/>
      <c r="K770" s="2" t="n">
        <v>11</v>
      </c>
      <c r="L770" s="2"/>
      <c r="M770" s="2" t="s">
        <v>14400</v>
      </c>
      <c r="N770" s="2" t="n">
        <f aca="false">COUNTA('Layout Mercado Libre'!AH770:AM770)</f>
        <v>1</v>
      </c>
      <c r="O770" s="2" t="s">
        <v>11996</v>
      </c>
      <c r="P770" s="2" t="n">
        <v>0</v>
      </c>
      <c r="Q770" s="2" t="s">
        <v>14401</v>
      </c>
    </row>
    <row r="771" customFormat="false" ht="15" hidden="false" customHeight="false" outlineLevel="0" collapsed="false">
      <c r="A771" s="8" t="s">
        <v>8152</v>
      </c>
      <c r="B771" s="10" t="str">
        <f aca="false">'Layout Mercado Libre'!C771</f>
        <v>Italdermol Extracto de Triticum vulgare 600 mg 6 Óvulos</v>
      </c>
      <c r="C771" s="2" t="s">
        <v>89</v>
      </c>
      <c r="D771" s="2" t="s">
        <v>11989</v>
      </c>
      <c r="E771" s="2" t="s">
        <v>11990</v>
      </c>
      <c r="F771" s="2" t="s">
        <v>12056</v>
      </c>
      <c r="G771" s="2"/>
      <c r="H771" s="2"/>
      <c r="I771" s="2" t="s">
        <v>14402</v>
      </c>
      <c r="J771" s="2"/>
      <c r="K771" s="2" t="n">
        <v>48</v>
      </c>
      <c r="L771" s="2"/>
      <c r="M771" s="2" t="s">
        <v>14403</v>
      </c>
      <c r="N771" s="2" t="n">
        <f aca="false">COUNTA('Layout Mercado Libre'!AH771:AM771)</f>
        <v>1</v>
      </c>
      <c r="O771" s="2" t="s">
        <v>11996</v>
      </c>
      <c r="P771" s="2" t="n">
        <v>0</v>
      </c>
      <c r="Q771" s="2" t="s">
        <v>14404</v>
      </c>
    </row>
    <row r="772" customFormat="false" ht="15" hidden="false" customHeight="false" outlineLevel="0" collapsed="false">
      <c r="A772" s="8" t="s">
        <v>8160</v>
      </c>
      <c r="B772" s="10" t="str">
        <f aca="false">'Layout Mercado Libre'!C772</f>
        <v>Tylenol Infantil Paracetamol Suspensión 3.2 g/100 ml 120 ml</v>
      </c>
      <c r="C772" s="2" t="s">
        <v>89</v>
      </c>
      <c r="D772" s="2" t="s">
        <v>11989</v>
      </c>
      <c r="E772" s="2" t="s">
        <v>11990</v>
      </c>
      <c r="F772" s="2" t="s">
        <v>12038</v>
      </c>
      <c r="G772" s="2"/>
      <c r="H772" s="2"/>
      <c r="I772" s="2" t="s">
        <v>14405</v>
      </c>
      <c r="J772" s="2"/>
      <c r="K772" s="2" t="n">
        <v>167</v>
      </c>
      <c r="L772" s="2"/>
      <c r="M772" s="2" t="s">
        <v>14406</v>
      </c>
      <c r="N772" s="2" t="n">
        <f aca="false">COUNTA('Layout Mercado Libre'!AH772:AM772)</f>
        <v>2</v>
      </c>
      <c r="O772" s="2" t="s">
        <v>11996</v>
      </c>
      <c r="P772" s="2" t="n">
        <v>1</v>
      </c>
      <c r="Q772" s="2" t="s">
        <v>14407</v>
      </c>
    </row>
    <row r="773" customFormat="false" ht="15" hidden="false" customHeight="false" outlineLevel="0" collapsed="false">
      <c r="A773" s="8" t="s">
        <v>8172</v>
      </c>
      <c r="B773" s="10" t="str">
        <f aca="false">'Layout Mercado Libre'!C773</f>
        <v>Continental Solifenacina 10 mg 20 Tabletas</v>
      </c>
      <c r="C773" s="2" t="s">
        <v>89</v>
      </c>
      <c r="D773" s="2" t="s">
        <v>11989</v>
      </c>
      <c r="E773" s="2" t="s">
        <v>11990</v>
      </c>
      <c r="F773" s="2" t="s">
        <v>11991</v>
      </c>
      <c r="G773" s="2" t="s">
        <v>12266</v>
      </c>
      <c r="H773" s="2" t="s">
        <v>12267</v>
      </c>
      <c r="I773" s="2" t="s">
        <v>14408</v>
      </c>
      <c r="J773" s="2"/>
      <c r="K773" s="2" t="n">
        <v>15</v>
      </c>
      <c r="L773" s="2"/>
      <c r="M773" s="2" t="s">
        <v>14409</v>
      </c>
      <c r="N773" s="2" t="n">
        <f aca="false">COUNTA('Layout Mercado Libre'!AH773:AM773)</f>
        <v>1</v>
      </c>
      <c r="O773" s="2" t="s">
        <v>11996</v>
      </c>
      <c r="P773" s="2" t="n">
        <v>0</v>
      </c>
      <c r="Q773" s="2" t="s">
        <v>14410</v>
      </c>
    </row>
    <row r="774" customFormat="false" ht="15" hidden="false" customHeight="false" outlineLevel="0" collapsed="false">
      <c r="A774" s="8" t="s">
        <v>8180</v>
      </c>
      <c r="B774" s="10" t="str">
        <f aca="false">'Layout Mercado Libre'!C774</f>
        <v>Quimara-1 Imiquimod Crema 5% Tubo con 3 g</v>
      </c>
      <c r="C774" s="2" t="s">
        <v>89</v>
      </c>
      <c r="D774" s="2" t="s">
        <v>11989</v>
      </c>
      <c r="E774" s="2" t="s">
        <v>11990</v>
      </c>
      <c r="F774" s="2" t="s">
        <v>11991</v>
      </c>
      <c r="G774" s="2" t="s">
        <v>12626</v>
      </c>
      <c r="H774" s="2" t="s">
        <v>12627</v>
      </c>
      <c r="I774" s="2" t="s">
        <v>14411</v>
      </c>
      <c r="J774" s="2"/>
      <c r="K774" s="2" t="n">
        <v>10</v>
      </c>
      <c r="L774" s="2"/>
      <c r="M774" s="2" t="s">
        <v>14412</v>
      </c>
      <c r="N774" s="2" t="n">
        <f aca="false">COUNTA('Layout Mercado Libre'!AH774:AM774)</f>
        <v>3</v>
      </c>
      <c r="O774" s="2" t="s">
        <v>11996</v>
      </c>
      <c r="P774" s="2" t="n">
        <v>0</v>
      </c>
      <c r="Q774" s="2" t="s">
        <v>14413</v>
      </c>
    </row>
    <row r="775" customFormat="false" ht="15" hidden="false" customHeight="false" outlineLevel="0" collapsed="false">
      <c r="A775" s="8" t="s">
        <v>8193</v>
      </c>
      <c r="B775" s="10" t="str">
        <f aca="false">'Layout Mercado Libre'!C775</f>
        <v>Reumophan Vit Ketoprofeno Clorzoxazona B1 B6 20 Tabletas</v>
      </c>
      <c r="C775" s="2" t="s">
        <v>89</v>
      </c>
      <c r="D775" s="2" t="s">
        <v>11989</v>
      </c>
      <c r="E775" s="2" t="s">
        <v>11990</v>
      </c>
      <c r="F775" s="2" t="s">
        <v>12056</v>
      </c>
      <c r="G775" s="2"/>
      <c r="H775" s="2"/>
      <c r="I775" s="2" t="s">
        <v>14414</v>
      </c>
      <c r="J775" s="2"/>
      <c r="K775" s="2" t="n">
        <v>7</v>
      </c>
      <c r="L775" s="2"/>
      <c r="M775" s="2" t="s">
        <v>14415</v>
      </c>
      <c r="N775" s="2" t="n">
        <f aca="false">COUNTA('Layout Mercado Libre'!AH775:AM775)</f>
        <v>2</v>
      </c>
      <c r="O775" s="2" t="s">
        <v>11996</v>
      </c>
      <c r="P775" s="2" t="n">
        <v>0</v>
      </c>
      <c r="Q775" s="2" t="s">
        <v>14416</v>
      </c>
    </row>
    <row r="776" customFormat="false" ht="15" hidden="false" customHeight="false" outlineLevel="0" collapsed="false">
      <c r="A776" s="8" t="s">
        <v>8205</v>
      </c>
      <c r="B776" s="10" t="str">
        <f aca="false">'Layout Mercado Libre'!C776</f>
        <v>Daflon 1000 mg Diosmina Hesperidina 30 Tabletas</v>
      </c>
      <c r="C776" s="2" t="s">
        <v>89</v>
      </c>
      <c r="D776" s="2" t="s">
        <v>12068</v>
      </c>
      <c r="E776" s="2" t="s">
        <v>12069</v>
      </c>
      <c r="F776" s="2" t="s">
        <v>12056</v>
      </c>
      <c r="G776" s="2"/>
      <c r="H776" s="2"/>
      <c r="I776" s="2" t="s">
        <v>14417</v>
      </c>
      <c r="J776" s="2"/>
      <c r="K776" s="2" t="n">
        <v>0</v>
      </c>
      <c r="L776" s="2"/>
      <c r="M776" s="2" t="s">
        <v>14418</v>
      </c>
      <c r="N776" s="2" t="n">
        <f aca="false">COUNTA('Layout Mercado Libre'!AH776:AM776)</f>
        <v>2</v>
      </c>
      <c r="O776" s="2" t="s">
        <v>11996</v>
      </c>
      <c r="P776" s="2" t="n">
        <v>0</v>
      </c>
      <c r="Q776" s="2" t="s">
        <v>14419</v>
      </c>
    </row>
    <row r="777" customFormat="false" ht="15" hidden="false" customHeight="false" outlineLevel="0" collapsed="false">
      <c r="A777" s="8" t="s">
        <v>8217</v>
      </c>
      <c r="B777" s="10" t="str">
        <f aca="false">'Layout Mercado Libre'!C777</f>
        <v>Naxifelar Cefalexina Suspensión 250 mg/5 ml 100 ml</v>
      </c>
      <c r="C777" s="2" t="s">
        <v>89</v>
      </c>
      <c r="D777" s="2" t="s">
        <v>11989</v>
      </c>
      <c r="E777" s="2" t="s">
        <v>11990</v>
      </c>
      <c r="F777" s="2" t="s">
        <v>11991</v>
      </c>
      <c r="G777" s="2" t="s">
        <v>12093</v>
      </c>
      <c r="H777" s="2" t="s">
        <v>12094</v>
      </c>
      <c r="I777" s="2" t="s">
        <v>14420</v>
      </c>
      <c r="J777" s="2"/>
      <c r="K777" s="2" t="n">
        <v>101</v>
      </c>
      <c r="L777" s="2"/>
      <c r="M777" s="2" t="s">
        <v>14421</v>
      </c>
      <c r="N777" s="2" t="n">
        <f aca="false">COUNTA('Layout Mercado Libre'!AH777:AM777)</f>
        <v>1</v>
      </c>
      <c r="O777" s="2" t="s">
        <v>11996</v>
      </c>
      <c r="P777" s="2" t="n">
        <v>0</v>
      </c>
      <c r="Q777" s="2" t="s">
        <v>14404</v>
      </c>
    </row>
    <row r="778" customFormat="false" ht="15" hidden="false" customHeight="false" outlineLevel="0" collapsed="false">
      <c r="A778" s="8" t="s">
        <v>8224</v>
      </c>
      <c r="B778" s="10" t="str">
        <f aca="false">'Layout Mercado Libre'!C778</f>
        <v>NyQuil Z Difenhidramina 25 mg 30 Cápsulas</v>
      </c>
      <c r="C778" s="2" t="s">
        <v>89</v>
      </c>
      <c r="D778" s="2" t="s">
        <v>11989</v>
      </c>
      <c r="E778" s="2" t="s">
        <v>11990</v>
      </c>
      <c r="F778" s="2" t="s">
        <v>12038</v>
      </c>
      <c r="G778" s="2"/>
      <c r="H778" s="2"/>
      <c r="I778" s="2" t="s">
        <v>14422</v>
      </c>
      <c r="J778" s="2"/>
      <c r="K778" s="2" t="n">
        <v>187</v>
      </c>
      <c r="L778" s="2"/>
      <c r="M778" s="2" t="s">
        <v>14423</v>
      </c>
      <c r="N778" s="2" t="n">
        <f aca="false">COUNTA('Layout Mercado Libre'!AH778:AM778)</f>
        <v>1</v>
      </c>
      <c r="O778" s="2" t="s">
        <v>11996</v>
      </c>
      <c r="P778" s="2" t="n">
        <v>0</v>
      </c>
      <c r="Q778" s="2" t="s">
        <v>14424</v>
      </c>
    </row>
    <row r="779" customFormat="false" ht="15" hidden="false" customHeight="false" outlineLevel="0" collapsed="false">
      <c r="A779" s="8" t="s">
        <v>8233</v>
      </c>
      <c r="B779" s="10" t="str">
        <f aca="false">'Layout Mercado Libre'!C779</f>
        <v>Dostein Erdosteína Suspensión 175 mg/5 ml 90 ml</v>
      </c>
      <c r="C779" s="2" t="s">
        <v>89</v>
      </c>
      <c r="D779" s="2" t="s">
        <v>11989</v>
      </c>
      <c r="E779" s="2" t="s">
        <v>11990</v>
      </c>
      <c r="F779" s="2" t="s">
        <v>11991</v>
      </c>
      <c r="G779" s="2" t="s">
        <v>12526</v>
      </c>
      <c r="H779" s="2" t="s">
        <v>12527</v>
      </c>
      <c r="I779" s="2" t="s">
        <v>14425</v>
      </c>
      <c r="J779" s="2"/>
      <c r="K779" s="2" t="n">
        <v>5</v>
      </c>
      <c r="L779" s="2"/>
      <c r="M779" s="2" t="s">
        <v>14426</v>
      </c>
      <c r="N779" s="2" t="n">
        <f aca="false">COUNTA('Layout Mercado Libre'!AH779:AM779)</f>
        <v>1</v>
      </c>
      <c r="O779" s="2" t="s">
        <v>11996</v>
      </c>
      <c r="P779" s="2" t="n">
        <v>0</v>
      </c>
      <c r="Q779" s="2" t="s">
        <v>14404</v>
      </c>
    </row>
    <row r="780" customFormat="false" ht="15" hidden="false" customHeight="false" outlineLevel="0" collapsed="false">
      <c r="A780" s="8" t="s">
        <v>8241</v>
      </c>
      <c r="B780" s="10" t="str">
        <f aca="false">'Layout Mercado Libre'!C780</f>
        <v>Saridon Paracetamol Cafeína 500 mg/50 mg 100 Comprimidos</v>
      </c>
      <c r="C780" s="2" t="s">
        <v>89</v>
      </c>
      <c r="D780" s="2" t="s">
        <v>12068</v>
      </c>
      <c r="E780" s="2" t="s">
        <v>12069</v>
      </c>
      <c r="F780" s="2" t="s">
        <v>12038</v>
      </c>
      <c r="G780" s="2"/>
      <c r="H780" s="2"/>
      <c r="I780" s="2" t="s">
        <v>14427</v>
      </c>
      <c r="J780" s="2"/>
      <c r="K780" s="2" t="n">
        <v>24</v>
      </c>
      <c r="L780" s="2"/>
      <c r="M780" s="2" t="s">
        <v>14428</v>
      </c>
      <c r="N780" s="2" t="n">
        <f aca="false">COUNTA('Layout Mercado Libre'!AH780:AM780)</f>
        <v>2</v>
      </c>
      <c r="O780" s="2" t="s">
        <v>11996</v>
      </c>
      <c r="P780" s="2" t="n">
        <v>0</v>
      </c>
      <c r="Q780" s="2" t="s">
        <v>14429</v>
      </c>
    </row>
    <row r="781" customFormat="false" ht="15" hidden="false" customHeight="false" outlineLevel="0" collapsed="false">
      <c r="A781" s="8" t="s">
        <v>8252</v>
      </c>
      <c r="B781" s="10" t="str">
        <f aca="false">'Layout Mercado Libre'!C781</f>
        <v>Cuyulid Alendronato Colecalciferol 70 mg/5600 UI 4 Comp</v>
      </c>
      <c r="C781" s="2" t="s">
        <v>89</v>
      </c>
      <c r="D781" s="2" t="s">
        <v>11989</v>
      </c>
      <c r="E781" s="2" t="s">
        <v>11990</v>
      </c>
      <c r="F781" s="2" t="s">
        <v>11991</v>
      </c>
      <c r="G781" s="2" t="s">
        <v>12063</v>
      </c>
      <c r="H781" s="2" t="s">
        <v>12064</v>
      </c>
      <c r="I781" s="2" t="s">
        <v>14430</v>
      </c>
      <c r="J781" s="2"/>
      <c r="K781" s="2" t="n">
        <v>19</v>
      </c>
      <c r="L781" s="2"/>
      <c r="M781" s="2" t="s">
        <v>14431</v>
      </c>
      <c r="N781" s="2" t="n">
        <f aca="false">COUNTA('Layout Mercado Libre'!AH781:AM781)</f>
        <v>1</v>
      </c>
      <c r="O781" s="2" t="s">
        <v>11996</v>
      </c>
      <c r="P781" s="2" t="n">
        <v>0</v>
      </c>
      <c r="Q781" s="2" t="s">
        <v>14389</v>
      </c>
    </row>
    <row r="782" customFormat="false" ht="15" hidden="false" customHeight="false" outlineLevel="0" collapsed="false">
      <c r="A782" s="8" t="s">
        <v>8262</v>
      </c>
      <c r="B782" s="10" t="str">
        <f aca="false">'Layout Mercado Libre'!C782</f>
        <v>Desodorante Rexona Efficient Antibacterial Pies 153 ml</v>
      </c>
      <c r="C782" s="2" t="s">
        <v>89</v>
      </c>
      <c r="D782" s="2" t="s">
        <v>11989</v>
      </c>
      <c r="E782" s="2" t="s">
        <v>11990</v>
      </c>
      <c r="F782" s="2" t="s">
        <v>11998</v>
      </c>
      <c r="G782" s="2"/>
      <c r="H782" s="2"/>
      <c r="I782" s="2" t="s">
        <v>14432</v>
      </c>
      <c r="J782" s="2"/>
      <c r="K782" s="2" t="n">
        <v>63</v>
      </c>
      <c r="L782" s="2"/>
      <c r="M782" s="2" t="s">
        <v>14433</v>
      </c>
      <c r="N782" s="2" t="n">
        <f aca="false">COUNTA('Layout Mercado Libre'!AH782:AM782)</f>
        <v>2</v>
      </c>
      <c r="O782" s="2" t="s">
        <v>11996</v>
      </c>
      <c r="P782" s="2" t="n">
        <v>0</v>
      </c>
      <c r="Q782" s="2" t="s">
        <v>14434</v>
      </c>
    </row>
    <row r="783" customFormat="false" ht="15" hidden="false" customHeight="false" outlineLevel="0" collapsed="false">
      <c r="A783" s="8" t="s">
        <v>8271</v>
      </c>
      <c r="B783" s="10" t="str">
        <f aca="false">'Layout Mercado Libre'!C783</f>
        <v>Comenter Mirtazapina 30 mg 30 Tabletas</v>
      </c>
      <c r="C783" s="2" t="s">
        <v>89</v>
      </c>
      <c r="D783" s="2" t="s">
        <v>11989</v>
      </c>
      <c r="E783" s="2" t="s">
        <v>11990</v>
      </c>
      <c r="F783" s="2" t="s">
        <v>11991</v>
      </c>
      <c r="G783" s="2" t="s">
        <v>11992</v>
      </c>
      <c r="H783" s="2" t="s">
        <v>11993</v>
      </c>
      <c r="I783" s="2" t="s">
        <v>14435</v>
      </c>
      <c r="J783" s="2"/>
      <c r="K783" s="2" t="n">
        <v>18</v>
      </c>
      <c r="L783" s="2"/>
      <c r="M783" s="2" t="s">
        <v>14436</v>
      </c>
      <c r="N783" s="2" t="n">
        <f aca="false">COUNTA('Layout Mercado Libre'!AH783:AM783)</f>
        <v>1</v>
      </c>
      <c r="O783" s="2" t="s">
        <v>11996</v>
      </c>
      <c r="P783" s="2" t="n">
        <v>0</v>
      </c>
      <c r="Q783" s="2" t="s">
        <v>14404</v>
      </c>
    </row>
    <row r="784" customFormat="false" ht="15" hidden="false" customHeight="false" outlineLevel="0" collapsed="false">
      <c r="A784" s="8" t="s">
        <v>8279</v>
      </c>
      <c r="B784" s="10" t="str">
        <f aca="false">'Layout Mercado Libre'!C784</f>
        <v>Solución Nasal Sterimar Bebé Agua de Mar Spray 50 ml</v>
      </c>
      <c r="C784" s="2" t="s">
        <v>89</v>
      </c>
      <c r="D784" s="2" t="s">
        <v>11989</v>
      </c>
      <c r="E784" s="2" t="s">
        <v>11990</v>
      </c>
      <c r="F784" s="2" t="s">
        <v>12038</v>
      </c>
      <c r="G784" s="2"/>
      <c r="H784" s="2"/>
      <c r="I784" s="2"/>
      <c r="J784" s="2"/>
      <c r="K784" s="2" t="n">
        <v>0</v>
      </c>
      <c r="L784" s="2" t="s">
        <v>14437</v>
      </c>
      <c r="M784" s="2" t="s">
        <v>14438</v>
      </c>
      <c r="N784" s="2" t="n">
        <f aca="false">COUNTA('Layout Mercado Libre'!AH784:AM784)</f>
        <v>1</v>
      </c>
      <c r="O784" s="2" t="s">
        <v>11996</v>
      </c>
      <c r="P784" s="2" t="n">
        <v>0</v>
      </c>
      <c r="Q784" s="2" t="s">
        <v>14439</v>
      </c>
    </row>
    <row r="785" customFormat="false" ht="15" hidden="false" customHeight="false" outlineLevel="0" collapsed="false">
      <c r="A785" s="8" t="s">
        <v>8288</v>
      </c>
      <c r="B785" s="10" t="str">
        <f aca="false">'Layout Mercado Libre'!C785</f>
        <v>Kit Cepillo Dental Clinic Ortodoncia Premium Pack 6 Piezas</v>
      </c>
      <c r="C785" s="2" t="s">
        <v>89</v>
      </c>
      <c r="D785" s="2" t="s">
        <v>11989</v>
      </c>
      <c r="E785" s="2" t="s">
        <v>11990</v>
      </c>
      <c r="F785" s="2" t="s">
        <v>11998</v>
      </c>
      <c r="G785" s="2"/>
      <c r="H785" s="2"/>
      <c r="I785" s="2" t="s">
        <v>14440</v>
      </c>
      <c r="J785" s="2"/>
      <c r="K785" s="2" t="n">
        <v>144</v>
      </c>
      <c r="L785" s="2"/>
      <c r="M785" s="2" t="s">
        <v>14441</v>
      </c>
      <c r="N785" s="2" t="n">
        <f aca="false">COUNTA('Layout Mercado Libre'!AH785:AM785)</f>
        <v>2</v>
      </c>
      <c r="O785" s="2" t="s">
        <v>11996</v>
      </c>
      <c r="P785" s="2" t="n">
        <v>0</v>
      </c>
      <c r="Q785" s="2" t="s">
        <v>14442</v>
      </c>
    </row>
    <row r="786" customFormat="false" ht="15" hidden="false" customHeight="false" outlineLevel="0" collapsed="false">
      <c r="A786" s="8" t="s">
        <v>8298</v>
      </c>
      <c r="B786" s="10" t="str">
        <f aca="false">'Layout Mercado Libre'!C786</f>
        <v>Fitoestimulina 600 mg/40 mg 6 Óvulos Vaginales</v>
      </c>
      <c r="C786" s="2" t="s">
        <v>89</v>
      </c>
      <c r="D786" s="2" t="s">
        <v>11989</v>
      </c>
      <c r="E786" s="2" t="s">
        <v>11990</v>
      </c>
      <c r="F786" s="2" t="s">
        <v>11991</v>
      </c>
      <c r="G786" s="2" t="s">
        <v>12266</v>
      </c>
      <c r="H786" s="2" t="s">
        <v>12267</v>
      </c>
      <c r="I786" s="2" t="s">
        <v>14443</v>
      </c>
      <c r="J786" s="2"/>
      <c r="K786" s="2" t="n">
        <v>74</v>
      </c>
      <c r="L786" s="2"/>
      <c r="M786" s="2" t="s">
        <v>14444</v>
      </c>
      <c r="N786" s="2" t="n">
        <f aca="false">COUNTA('Layout Mercado Libre'!AH786:AM786)</f>
        <v>1</v>
      </c>
      <c r="O786" s="2" t="s">
        <v>11996</v>
      </c>
      <c r="P786" s="2" t="n">
        <v>0</v>
      </c>
      <c r="Q786" s="2" t="s">
        <v>14445</v>
      </c>
    </row>
    <row r="787" customFormat="false" ht="15" hidden="false" customHeight="false" outlineLevel="0" collapsed="false">
      <c r="A787" s="8" t="s">
        <v>8306</v>
      </c>
      <c r="B787" s="10" t="str">
        <f aca="false">'Layout Mercado Libre'!C787</f>
        <v>Ting Crema Antimicótico para Pie de Atleta 72 g</v>
      </c>
      <c r="C787" s="2" t="s">
        <v>89</v>
      </c>
      <c r="D787" s="2" t="s">
        <v>11989</v>
      </c>
      <c r="E787" s="2" t="s">
        <v>11990</v>
      </c>
      <c r="F787" s="2" t="s">
        <v>12038</v>
      </c>
      <c r="G787" s="2"/>
      <c r="H787" s="2"/>
      <c r="I787" s="2" t="s">
        <v>14446</v>
      </c>
      <c r="J787" s="2"/>
      <c r="K787" s="2" t="n">
        <v>129</v>
      </c>
      <c r="L787" s="2"/>
      <c r="M787" s="2" t="s">
        <v>14447</v>
      </c>
      <c r="N787" s="2" t="n">
        <f aca="false">COUNTA('Layout Mercado Libre'!AH787:AM787)</f>
        <v>2</v>
      </c>
      <c r="O787" s="2" t="s">
        <v>11996</v>
      </c>
      <c r="P787" s="2" t="n">
        <v>0</v>
      </c>
      <c r="Q787" s="2" t="s">
        <v>14448</v>
      </c>
    </row>
    <row r="788" customFormat="false" ht="15" hidden="false" customHeight="false" outlineLevel="0" collapsed="false">
      <c r="A788" s="8" t="s">
        <v>8316</v>
      </c>
      <c r="B788" s="10" t="str">
        <f aca="false">'Layout Mercado Libre'!C788</f>
        <v>Allegra Suspensión Pediátrica Fexofenadina 6 mg/ml 150 ml</v>
      </c>
      <c r="C788" s="2" t="s">
        <v>89</v>
      </c>
      <c r="D788" s="2" t="s">
        <v>11989</v>
      </c>
      <c r="E788" s="2" t="s">
        <v>11990</v>
      </c>
      <c r="F788" s="2" t="s">
        <v>12038</v>
      </c>
      <c r="G788" s="2"/>
      <c r="H788" s="2"/>
      <c r="I788" s="2" t="s">
        <v>14449</v>
      </c>
      <c r="J788" s="2"/>
      <c r="K788" s="2" t="n">
        <v>19</v>
      </c>
      <c r="L788" s="2"/>
      <c r="M788" s="2" t="s">
        <v>14450</v>
      </c>
      <c r="N788" s="2" t="n">
        <f aca="false">COUNTA('Layout Mercado Libre'!AH788:AM788)</f>
        <v>2</v>
      </c>
      <c r="O788" s="2" t="s">
        <v>11996</v>
      </c>
      <c r="P788" s="2" t="n">
        <v>0</v>
      </c>
      <c r="Q788" s="2" t="s">
        <v>14451</v>
      </c>
    </row>
    <row r="789" customFormat="false" ht="15" hidden="false" customHeight="false" outlineLevel="0" collapsed="false">
      <c r="A789" s="8" t="s">
        <v>8326</v>
      </c>
      <c r="B789" s="10" t="str">
        <f aca="false">'Layout Mercado Libre'!C789</f>
        <v>Baumanómetro Digital de Brazo Omron HEM-7146 30 Memorias</v>
      </c>
      <c r="C789" s="2" t="s">
        <v>89</v>
      </c>
      <c r="D789" s="2" t="s">
        <v>11989</v>
      </c>
      <c r="E789" s="2" t="s">
        <v>11990</v>
      </c>
      <c r="F789" s="2" t="s">
        <v>11998</v>
      </c>
      <c r="G789" s="2"/>
      <c r="H789" s="2"/>
      <c r="I789" s="2" t="s">
        <v>14452</v>
      </c>
      <c r="J789" s="2"/>
      <c r="K789" s="2" t="n">
        <v>15</v>
      </c>
      <c r="L789" s="2"/>
      <c r="M789" s="2" t="s">
        <v>14453</v>
      </c>
      <c r="N789" s="2" t="n">
        <f aca="false">COUNTA('Layout Mercado Libre'!AH789:AM789)</f>
        <v>2</v>
      </c>
      <c r="O789" s="2" t="s">
        <v>11996</v>
      </c>
      <c r="P789" s="2" t="n">
        <v>0</v>
      </c>
      <c r="Q789" s="2" t="s">
        <v>14454</v>
      </c>
    </row>
    <row r="790" customFormat="false" ht="15" hidden="false" customHeight="false" outlineLevel="0" collapsed="false">
      <c r="A790" s="8" t="s">
        <v>8337</v>
      </c>
      <c r="B790" s="10" t="str">
        <f aca="false">'Layout Mercado Libre'!C790</f>
        <v>Crema Facial Pond's S Humectante Nutritiva 400 g</v>
      </c>
      <c r="C790" s="2" t="s">
        <v>89</v>
      </c>
      <c r="D790" s="2" t="s">
        <v>11989</v>
      </c>
      <c r="E790" s="2" t="s">
        <v>11990</v>
      </c>
      <c r="F790" s="2" t="s">
        <v>11998</v>
      </c>
      <c r="G790" s="2"/>
      <c r="H790" s="2"/>
      <c r="I790" s="2" t="s">
        <v>14455</v>
      </c>
      <c r="J790" s="2"/>
      <c r="K790" s="2" t="n">
        <v>204</v>
      </c>
      <c r="L790" s="2" t="s">
        <v>14456</v>
      </c>
      <c r="M790" s="2" t="s">
        <v>14457</v>
      </c>
      <c r="N790" s="2" t="n">
        <f aca="false">COUNTA('Layout Mercado Libre'!AH790:AM790)</f>
        <v>1</v>
      </c>
      <c r="O790" s="2" t="s">
        <v>11996</v>
      </c>
      <c r="P790" s="2" t="n">
        <v>0</v>
      </c>
      <c r="Q790" s="2" t="s">
        <v>14458</v>
      </c>
    </row>
    <row r="791" customFormat="false" ht="15" hidden="false" customHeight="false" outlineLevel="0" collapsed="false">
      <c r="A791" s="8" t="s">
        <v>8345</v>
      </c>
      <c r="B791" s="10" t="str">
        <f aca="false">'Layout Mercado Libre'!C791</f>
        <v>Pomada Labial Golba Surtido Exhibidor 60 Tubos 2.5 g</v>
      </c>
      <c r="C791" s="2" t="s">
        <v>89</v>
      </c>
      <c r="D791" s="2" t="s">
        <v>11989</v>
      </c>
      <c r="E791" s="2" t="s">
        <v>11990</v>
      </c>
      <c r="F791" s="2" t="s">
        <v>11998</v>
      </c>
      <c r="G791" s="2"/>
      <c r="H791" s="2"/>
      <c r="I791" s="2" t="s">
        <v>14459</v>
      </c>
      <c r="J791" s="2"/>
      <c r="K791" s="2" t="n">
        <v>102</v>
      </c>
      <c r="L791" s="2"/>
      <c r="M791" s="2" t="s">
        <v>14460</v>
      </c>
      <c r="N791" s="2" t="n">
        <f aca="false">COUNTA('Layout Mercado Libre'!AH791:AM791)</f>
        <v>2</v>
      </c>
      <c r="O791" s="2" t="s">
        <v>11996</v>
      </c>
      <c r="P791" s="2" t="n">
        <v>0</v>
      </c>
      <c r="Q791" s="2" t="s">
        <v>14461</v>
      </c>
    </row>
    <row r="792" customFormat="false" ht="15" hidden="false" customHeight="false" outlineLevel="0" collapsed="false">
      <c r="A792" s="8" t="s">
        <v>8356</v>
      </c>
      <c r="B792" s="10" t="str">
        <f aca="false">'Layout Mercado Libre'!C792</f>
        <v>Motrin Pediátrico Ibuprofeno 40 mg/ml Fresa-Frambuesa 15 ml</v>
      </c>
      <c r="C792" s="2" t="s">
        <v>89</v>
      </c>
      <c r="D792" s="2" t="s">
        <v>11989</v>
      </c>
      <c r="E792" s="2" t="s">
        <v>11990</v>
      </c>
      <c r="F792" s="2" t="s">
        <v>12038</v>
      </c>
      <c r="G792" s="2"/>
      <c r="H792" s="2"/>
      <c r="I792" s="2" t="s">
        <v>14462</v>
      </c>
      <c r="J792" s="2"/>
      <c r="K792" s="2" t="n">
        <v>4203</v>
      </c>
      <c r="L792" s="2" t="s">
        <v>14463</v>
      </c>
      <c r="M792" s="2" t="s">
        <v>14464</v>
      </c>
      <c r="N792" s="2" t="n">
        <f aca="false">COUNTA('Layout Mercado Libre'!AH792:AM792)</f>
        <v>2</v>
      </c>
      <c r="O792" s="2" t="s">
        <v>12029</v>
      </c>
      <c r="P792" s="2" t="n">
        <v>1</v>
      </c>
      <c r="Q792" s="2" t="s">
        <v>14465</v>
      </c>
    </row>
    <row r="793" customFormat="false" ht="15" hidden="false" customHeight="false" outlineLevel="0" collapsed="false">
      <c r="A793" s="8" t="s">
        <v>8365</v>
      </c>
      <c r="B793" s="10" t="str">
        <f aca="false">'Layout Mercado Libre'!C793</f>
        <v>Febrax Naproxeno Paracetamol 100/200 mg 5 Supositorios</v>
      </c>
      <c r="C793" s="2" t="s">
        <v>89</v>
      </c>
      <c r="D793" s="2" t="s">
        <v>12068</v>
      </c>
      <c r="E793" s="2" t="s">
        <v>11990</v>
      </c>
      <c r="F793" s="2" t="s">
        <v>12038</v>
      </c>
      <c r="G793" s="2"/>
      <c r="H793" s="2"/>
      <c r="I793" s="2" t="s">
        <v>14466</v>
      </c>
      <c r="J793" s="2"/>
      <c r="K793" s="2" t="n">
        <v>0</v>
      </c>
      <c r="L793" s="2"/>
      <c r="M793" s="2" t="s">
        <v>14467</v>
      </c>
      <c r="N793" s="2" t="n">
        <f aca="false">COUNTA('Layout Mercado Libre'!AH793:AM793)</f>
        <v>2</v>
      </c>
      <c r="O793" s="2" t="s">
        <v>11996</v>
      </c>
      <c r="P793" s="2" t="n">
        <v>0</v>
      </c>
      <c r="Q793" s="2" t="s">
        <v>14468</v>
      </c>
    </row>
    <row r="794" customFormat="false" ht="15" hidden="false" customHeight="false" outlineLevel="0" collapsed="false">
      <c r="A794" s="8" t="s">
        <v>8376</v>
      </c>
      <c r="B794" s="10" t="str">
        <f aca="false">'Layout Mercado Libre'!C794</f>
        <v>Amoxiclav BID Suspensión 400 mg/57.14 mg/5 ml 70 ml</v>
      </c>
      <c r="C794" s="2" t="s">
        <v>89</v>
      </c>
      <c r="D794" s="2" t="s">
        <v>11989</v>
      </c>
      <c r="E794" s="2" t="s">
        <v>11990</v>
      </c>
      <c r="F794" s="2" t="s">
        <v>11991</v>
      </c>
      <c r="G794" s="2" t="s">
        <v>12093</v>
      </c>
      <c r="H794" s="2" t="s">
        <v>12094</v>
      </c>
      <c r="I794" s="2" t="s">
        <v>14469</v>
      </c>
      <c r="J794" s="2"/>
      <c r="K794" s="2" t="n">
        <v>92</v>
      </c>
      <c r="L794" s="2"/>
      <c r="M794" s="2" t="s">
        <v>14470</v>
      </c>
      <c r="N794" s="2" t="n">
        <f aca="false">COUNTA('Layout Mercado Libre'!AH794:AM794)</f>
        <v>2</v>
      </c>
      <c r="O794" s="2" t="s">
        <v>11996</v>
      </c>
      <c r="P794" s="2" t="n">
        <v>0</v>
      </c>
      <c r="Q794" s="2" t="s">
        <v>14471</v>
      </c>
    </row>
    <row r="795" customFormat="false" ht="15" hidden="false" customHeight="false" outlineLevel="0" collapsed="false">
      <c r="A795" s="8" t="s">
        <v>8385</v>
      </c>
      <c r="B795" s="10" t="str">
        <f aca="false">'Layout Mercado Libre'!C795</f>
        <v>Vitacilina Ungüento Tópico con Neomicina 28 g</v>
      </c>
      <c r="C795" s="2" t="s">
        <v>89</v>
      </c>
      <c r="D795" s="2" t="s">
        <v>11989</v>
      </c>
      <c r="E795" s="2" t="s">
        <v>11990</v>
      </c>
      <c r="F795" s="2" t="s">
        <v>12038</v>
      </c>
      <c r="G795" s="2"/>
      <c r="H795" s="2"/>
      <c r="I795" s="2" t="s">
        <v>14472</v>
      </c>
      <c r="J795" s="2"/>
      <c r="K795" s="2" t="n">
        <v>1233</v>
      </c>
      <c r="L795" s="2"/>
      <c r="M795" s="2" t="s">
        <v>14473</v>
      </c>
      <c r="N795" s="2" t="n">
        <f aca="false">COUNTA('Layout Mercado Libre'!AH795:AM795)</f>
        <v>1</v>
      </c>
      <c r="O795" s="2" t="s">
        <v>11996</v>
      </c>
      <c r="P795" s="2" t="n">
        <v>0</v>
      </c>
      <c r="Q795" s="2" t="s">
        <v>14474</v>
      </c>
    </row>
    <row r="796" customFormat="false" ht="15" hidden="false" customHeight="false" outlineLevel="0" collapsed="false">
      <c r="A796" s="8" t="s">
        <v>8394</v>
      </c>
      <c r="B796" s="10" t="str">
        <f aca="false">'Layout Mercado Libre'!C796</f>
        <v>Cepillo Dental Oral-B Indicator 35 Suave 1 Pieza</v>
      </c>
      <c r="C796" s="2" t="s">
        <v>89</v>
      </c>
      <c r="D796" s="2" t="s">
        <v>11989</v>
      </c>
      <c r="E796" s="2" t="s">
        <v>11990</v>
      </c>
      <c r="F796" s="2" t="s">
        <v>11998</v>
      </c>
      <c r="G796" s="2"/>
      <c r="H796" s="2"/>
      <c r="I796" s="2" t="s">
        <v>14475</v>
      </c>
      <c r="J796" s="2"/>
      <c r="K796" s="2" t="n">
        <v>175</v>
      </c>
      <c r="L796" s="2"/>
      <c r="M796" s="2" t="s">
        <v>14476</v>
      </c>
      <c r="N796" s="2" t="n">
        <f aca="false">COUNTA('Layout Mercado Libre'!AH796:AM796)</f>
        <v>1</v>
      </c>
      <c r="O796" s="2" t="s">
        <v>11996</v>
      </c>
      <c r="P796" s="2" t="n">
        <v>0</v>
      </c>
      <c r="Q796" s="2" t="s">
        <v>14477</v>
      </c>
    </row>
    <row r="797" customFormat="false" ht="15" hidden="false" customHeight="false" outlineLevel="0" collapsed="false">
      <c r="A797" s="8" t="s">
        <v>8403</v>
      </c>
      <c r="B797" s="10" t="str">
        <f aca="false">'Layout Mercado Libre'!C797</f>
        <v>Unamol Cisaprida 10 mg 30 Comprimidos</v>
      </c>
      <c r="C797" s="2" t="s">
        <v>89</v>
      </c>
      <c r="D797" s="2" t="s">
        <v>11989</v>
      </c>
      <c r="E797" s="2" t="s">
        <v>11990</v>
      </c>
      <c r="F797" s="2" t="s">
        <v>11991</v>
      </c>
      <c r="G797" s="2" t="s">
        <v>12013</v>
      </c>
      <c r="H797" s="2" t="s">
        <v>12014</v>
      </c>
      <c r="I797" s="2" t="s">
        <v>14478</v>
      </c>
      <c r="J797" s="2"/>
      <c r="K797" s="2" t="n">
        <v>40</v>
      </c>
      <c r="L797" s="2"/>
      <c r="M797" s="2" t="s">
        <v>14479</v>
      </c>
      <c r="N797" s="2" t="n">
        <f aca="false">COUNTA('Layout Mercado Libre'!AH797:AM797)</f>
        <v>1</v>
      </c>
      <c r="O797" s="2" t="s">
        <v>11996</v>
      </c>
      <c r="P797" s="2" t="n">
        <v>0</v>
      </c>
      <c r="Q797" s="2" t="s">
        <v>14480</v>
      </c>
    </row>
    <row r="798" customFormat="false" ht="15" hidden="false" customHeight="false" outlineLevel="0" collapsed="false">
      <c r="A798" s="8" t="s">
        <v>8411</v>
      </c>
      <c r="B798" s="10" t="str">
        <f aca="false">'Layout Mercado Libre'!C798</f>
        <v>Klonaza 80 mg/80 mg/125 mg 20 Cápsulas</v>
      </c>
      <c r="C798" s="2" t="s">
        <v>89</v>
      </c>
      <c r="D798" s="2" t="s">
        <v>11989</v>
      </c>
      <c r="E798" s="2" t="s">
        <v>11990</v>
      </c>
      <c r="F798" s="2" t="s">
        <v>12056</v>
      </c>
      <c r="G798" s="2"/>
      <c r="H798" s="2"/>
      <c r="I798" s="2" t="s">
        <v>14481</v>
      </c>
      <c r="J798" s="2"/>
      <c r="K798" s="2" t="n">
        <v>0</v>
      </c>
      <c r="L798" s="2"/>
      <c r="M798" s="2" t="s">
        <v>14482</v>
      </c>
      <c r="N798" s="2" t="n">
        <f aca="false">COUNTA('Layout Mercado Libre'!AH798:AM798)</f>
        <v>1</v>
      </c>
      <c r="O798" s="2" t="s">
        <v>11996</v>
      </c>
      <c r="P798" s="2" t="n">
        <v>0</v>
      </c>
      <c r="Q798" s="2" t="s">
        <v>14483</v>
      </c>
    </row>
    <row r="799" customFormat="false" ht="15" hidden="false" customHeight="false" outlineLevel="0" collapsed="false">
      <c r="A799" s="8" t="s">
        <v>8422</v>
      </c>
      <c r="B799" s="10" t="str">
        <f aca="false">'Layout Mercado Libre'!C799</f>
        <v>Centrum Silver +50 Multivitamínico 30 Tabletas</v>
      </c>
      <c r="C799" s="2" t="s">
        <v>89</v>
      </c>
      <c r="D799" s="2" t="s">
        <v>11989</v>
      </c>
      <c r="E799" s="2" t="s">
        <v>11990</v>
      </c>
      <c r="F799" s="2" t="s">
        <v>12038</v>
      </c>
      <c r="G799" s="2"/>
      <c r="H799" s="2"/>
      <c r="I799" s="2" t="s">
        <v>14484</v>
      </c>
      <c r="J799" s="2"/>
      <c r="K799" s="2" t="n">
        <v>130</v>
      </c>
      <c r="L799" s="2"/>
      <c r="M799" s="2" t="s">
        <v>14485</v>
      </c>
      <c r="N799" s="2" t="n">
        <f aca="false">COUNTA('Layout Mercado Libre'!AH799:AM799)</f>
        <v>2</v>
      </c>
      <c r="O799" s="2" t="s">
        <v>11996</v>
      </c>
      <c r="P799" s="2" t="n">
        <v>0</v>
      </c>
      <c r="Q799" s="2" t="s">
        <v>14486</v>
      </c>
    </row>
    <row r="800" customFormat="false" ht="15" hidden="false" customHeight="false" outlineLevel="0" collapsed="false">
      <c r="A800" s="8" t="s">
        <v>8435</v>
      </c>
      <c r="B800" s="10" t="str">
        <f aca="false">'Layout Mercado Libre'!C800</f>
        <v>Cinta Micropore Nexcare Piel 1.25 cm x 5 m</v>
      </c>
      <c r="C800" s="2" t="s">
        <v>89</v>
      </c>
      <c r="D800" s="2" t="s">
        <v>12068</v>
      </c>
      <c r="E800" s="2" t="s">
        <v>12069</v>
      </c>
      <c r="F800" s="2" t="s">
        <v>11998</v>
      </c>
      <c r="G800" s="2"/>
      <c r="H800" s="2"/>
      <c r="I800" s="2" t="s">
        <v>14487</v>
      </c>
      <c r="J800" s="2"/>
      <c r="K800" s="2" t="n">
        <v>97</v>
      </c>
      <c r="L800" s="2"/>
      <c r="M800" s="2" t="s">
        <v>14488</v>
      </c>
      <c r="N800" s="2" t="n">
        <f aca="false">COUNTA('Layout Mercado Libre'!AH800:AM800)</f>
        <v>1</v>
      </c>
      <c r="O800" s="2" t="s">
        <v>11996</v>
      </c>
      <c r="P800" s="2" t="n">
        <v>0</v>
      </c>
      <c r="Q800" s="2" t="s">
        <v>14489</v>
      </c>
    </row>
    <row r="801" customFormat="false" ht="15" hidden="false" customHeight="false" outlineLevel="0" collapsed="false">
      <c r="A801" s="8" t="s">
        <v>8442</v>
      </c>
      <c r="B801" s="10" t="str">
        <f aca="false">'Layout Mercado Libre'!C801</f>
        <v>Silka Medic Gel Antimicótico Terbinafina 1% 30 g</v>
      </c>
      <c r="C801" s="2" t="s">
        <v>89</v>
      </c>
      <c r="D801" s="2" t="s">
        <v>11989</v>
      </c>
      <c r="E801" s="2" t="s">
        <v>11990</v>
      </c>
      <c r="F801" s="2" t="s">
        <v>12038</v>
      </c>
      <c r="G801" s="2"/>
      <c r="H801" s="2"/>
      <c r="I801" s="2" t="s">
        <v>14490</v>
      </c>
      <c r="J801" s="2"/>
      <c r="K801" s="2" t="n">
        <v>0</v>
      </c>
      <c r="L801" s="2"/>
      <c r="M801" s="2" t="s">
        <v>14491</v>
      </c>
      <c r="N801" s="2" t="n">
        <f aca="false">COUNTA('Layout Mercado Libre'!AH801:AM801)</f>
        <v>2</v>
      </c>
      <c r="O801" s="2" t="s">
        <v>11996</v>
      </c>
      <c r="P801" s="2" t="n">
        <v>0</v>
      </c>
      <c r="Q801" s="2" t="s">
        <v>14492</v>
      </c>
    </row>
    <row r="802" customFormat="false" ht="15" hidden="false" customHeight="false" outlineLevel="0" collapsed="false">
      <c r="A802" s="8" t="s">
        <v>8451</v>
      </c>
      <c r="B802" s="10" t="str">
        <f aca="false">'Layout Mercado Libre'!C802</f>
        <v>Apósito Transparente 3M Tegaderm Film 10 x 12 cm 50 Piezas</v>
      </c>
      <c r="C802" s="2" t="s">
        <v>89</v>
      </c>
      <c r="D802" s="2" t="s">
        <v>12068</v>
      </c>
      <c r="E802" s="2" t="s">
        <v>12069</v>
      </c>
      <c r="F802" s="2" t="s">
        <v>11998</v>
      </c>
      <c r="G802" s="2"/>
      <c r="H802" s="2"/>
      <c r="I802" s="2" t="s">
        <v>14493</v>
      </c>
      <c r="J802" s="2"/>
      <c r="K802" s="2" t="n">
        <v>51</v>
      </c>
      <c r="L802" s="2" t="s">
        <v>14494</v>
      </c>
      <c r="M802" s="2" t="s">
        <v>14495</v>
      </c>
      <c r="N802" s="2" t="n">
        <f aca="false">COUNTA('Layout Mercado Libre'!AH802:AM802)</f>
        <v>2</v>
      </c>
      <c r="O802" s="2" t="s">
        <v>11996</v>
      </c>
      <c r="P802" s="2" t="n">
        <v>0</v>
      </c>
      <c r="Q802" s="2" t="s">
        <v>14496</v>
      </c>
    </row>
    <row r="803" customFormat="false" ht="15" hidden="false" customHeight="false" outlineLevel="0" collapsed="false">
      <c r="A803" s="8" t="s">
        <v>8461</v>
      </c>
      <c r="B803" s="10" t="str">
        <f aca="false">'Layout Mercado Libre'!C803</f>
        <v>Dexclor Dexametasona Clorfenamina 12 Tabletas</v>
      </c>
      <c r="C803" s="2" t="s">
        <v>89</v>
      </c>
      <c r="D803" s="2" t="s">
        <v>12068</v>
      </c>
      <c r="E803" s="2" t="s">
        <v>11990</v>
      </c>
      <c r="F803" s="2" t="s">
        <v>12056</v>
      </c>
      <c r="G803" s="2"/>
      <c r="H803" s="2"/>
      <c r="I803" s="2" t="s">
        <v>14497</v>
      </c>
      <c r="J803" s="2"/>
      <c r="K803" s="2" t="n">
        <v>44</v>
      </c>
      <c r="L803" s="2"/>
      <c r="M803" s="2" t="s">
        <v>14498</v>
      </c>
      <c r="N803" s="2" t="n">
        <f aca="false">COUNTA('Layout Mercado Libre'!AH803:AM803)</f>
        <v>0</v>
      </c>
      <c r="O803" s="2"/>
      <c r="P803" s="2" t="n">
        <v>0</v>
      </c>
      <c r="Q803" s="2" t="s">
        <v>14499</v>
      </c>
    </row>
    <row r="804" customFormat="false" ht="15" hidden="false" customHeight="false" outlineLevel="0" collapsed="false">
      <c r="A804" s="8" t="s">
        <v>8468</v>
      </c>
      <c r="B804" s="10" t="str">
        <f aca="false">'Layout Mercado Libre'!C804</f>
        <v>Crema Dental Colgate Total Prevención Activa 150 ml</v>
      </c>
      <c r="C804" s="2" t="s">
        <v>89</v>
      </c>
      <c r="D804" s="2" t="s">
        <v>11989</v>
      </c>
      <c r="E804" s="2" t="s">
        <v>11990</v>
      </c>
      <c r="F804" s="2" t="s">
        <v>11998</v>
      </c>
      <c r="G804" s="2"/>
      <c r="H804" s="2"/>
      <c r="I804" s="2" t="s">
        <v>14500</v>
      </c>
      <c r="J804" s="2"/>
      <c r="K804" s="2" t="n">
        <v>1397</v>
      </c>
      <c r="L804" s="2"/>
      <c r="M804" s="2" t="s">
        <v>14501</v>
      </c>
      <c r="N804" s="2" t="n">
        <f aca="false">COUNTA('Layout Mercado Libre'!AH804:AM804)</f>
        <v>2</v>
      </c>
      <c r="O804" s="2" t="s">
        <v>11996</v>
      </c>
      <c r="P804" s="2" t="n">
        <v>0</v>
      </c>
      <c r="Q804" s="2" t="s">
        <v>14502</v>
      </c>
    </row>
    <row r="805" customFormat="false" ht="15" hidden="false" customHeight="false" outlineLevel="0" collapsed="false">
      <c r="A805" s="8" t="s">
        <v>8477</v>
      </c>
      <c r="B805" s="10" t="str">
        <f aca="false">'Layout Mercado Libre'!C805</f>
        <v>Petrolato Vaseline Puro 85 g</v>
      </c>
      <c r="C805" s="2" t="s">
        <v>89</v>
      </c>
      <c r="D805" s="2" t="s">
        <v>11989</v>
      </c>
      <c r="E805" s="2" t="s">
        <v>11990</v>
      </c>
      <c r="F805" s="2" t="s">
        <v>11998</v>
      </c>
      <c r="G805" s="2"/>
      <c r="H805" s="2"/>
      <c r="I805" s="2" t="s">
        <v>14503</v>
      </c>
      <c r="J805" s="2"/>
      <c r="K805" s="2" t="n">
        <v>0</v>
      </c>
      <c r="L805" s="2"/>
      <c r="M805" s="2" t="s">
        <v>14504</v>
      </c>
      <c r="N805" s="2" t="n">
        <f aca="false">COUNTA('Layout Mercado Libre'!AH805:AM805)</f>
        <v>1</v>
      </c>
      <c r="O805" s="2" t="s">
        <v>11996</v>
      </c>
      <c r="P805" s="2" t="n">
        <v>0</v>
      </c>
      <c r="Q805" s="2" t="s">
        <v>14505</v>
      </c>
    </row>
    <row r="806" customFormat="false" ht="15" hidden="false" customHeight="false" outlineLevel="0" collapsed="false">
      <c r="A806" s="8" t="s">
        <v>8485</v>
      </c>
      <c r="B806" s="10" t="str">
        <f aca="false">'Layout Mercado Libre'!C806</f>
        <v>Vitacilina Ungüento Tópico con Neomicina 16 g</v>
      </c>
      <c r="C806" s="2" t="s">
        <v>89</v>
      </c>
      <c r="D806" s="2" t="s">
        <v>12068</v>
      </c>
      <c r="E806" s="2" t="s">
        <v>12069</v>
      </c>
      <c r="F806" s="2" t="s">
        <v>12038</v>
      </c>
      <c r="G806" s="2"/>
      <c r="H806" s="2"/>
      <c r="I806" s="2" t="s">
        <v>14506</v>
      </c>
      <c r="J806" s="2"/>
      <c r="K806" s="2" t="n">
        <v>0</v>
      </c>
      <c r="L806" s="2"/>
      <c r="M806" s="2" t="s">
        <v>14507</v>
      </c>
      <c r="N806" s="2" t="n">
        <f aca="false">COUNTA('Layout Mercado Libre'!AH806:AM806)</f>
        <v>1</v>
      </c>
      <c r="O806" s="2" t="s">
        <v>11996</v>
      </c>
      <c r="P806" s="2" t="n">
        <v>0</v>
      </c>
      <c r="Q806" s="2" t="s">
        <v>14508</v>
      </c>
    </row>
    <row r="807" customFormat="false" ht="15" hidden="false" customHeight="false" outlineLevel="0" collapsed="false">
      <c r="A807" s="8" t="s">
        <v>8491</v>
      </c>
      <c r="B807" s="10" t="str">
        <f aca="false">'Layout Mercado Libre'!C807</f>
        <v>Gasa Simple Estéril Galia 10 x 10 cm 10 Sobres</v>
      </c>
      <c r="C807" s="2" t="s">
        <v>89</v>
      </c>
      <c r="D807" s="2" t="s">
        <v>11989</v>
      </c>
      <c r="E807" s="2" t="s">
        <v>11990</v>
      </c>
      <c r="F807" s="2" t="s">
        <v>11998</v>
      </c>
      <c r="G807" s="2"/>
      <c r="H807" s="2"/>
      <c r="I807" s="2" t="s">
        <v>14509</v>
      </c>
      <c r="J807" s="2"/>
      <c r="K807" s="2" t="n">
        <v>109</v>
      </c>
      <c r="L807" s="2"/>
      <c r="M807" s="2" t="s">
        <v>14510</v>
      </c>
      <c r="N807" s="2" t="n">
        <f aca="false">COUNTA('Layout Mercado Libre'!AH807:AM807)</f>
        <v>1</v>
      </c>
      <c r="O807" s="2" t="s">
        <v>11996</v>
      </c>
      <c r="P807" s="2" t="n">
        <v>0</v>
      </c>
      <c r="Q807" s="2" t="s">
        <v>14511</v>
      </c>
    </row>
    <row r="808" customFormat="false" ht="15" hidden="false" customHeight="false" outlineLevel="0" collapsed="false">
      <c r="A808" s="8" t="s">
        <v>8499</v>
      </c>
      <c r="B808" s="10" t="str">
        <f aca="false">'Layout Mercado Libre'!C808</f>
        <v>Bloqueador Solar Fotosun UV 100 en Barra FPS 50+ 20 g</v>
      </c>
      <c r="C808" s="2" t="s">
        <v>89</v>
      </c>
      <c r="D808" s="2" t="s">
        <v>12068</v>
      </c>
      <c r="E808" s="2" t="s">
        <v>12069</v>
      </c>
      <c r="F808" s="2" t="s">
        <v>11998</v>
      </c>
      <c r="G808" s="2"/>
      <c r="H808" s="2"/>
      <c r="I808" s="2" t="s">
        <v>14512</v>
      </c>
      <c r="J808" s="2"/>
      <c r="K808" s="2" t="n">
        <v>91</v>
      </c>
      <c r="L808" s="2"/>
      <c r="M808" s="2" t="s">
        <v>14513</v>
      </c>
      <c r="N808" s="2" t="n">
        <f aca="false">COUNTA('Layout Mercado Libre'!AH808:AM808)</f>
        <v>1</v>
      </c>
      <c r="O808" s="2" t="s">
        <v>11996</v>
      </c>
      <c r="P808" s="2" t="n">
        <v>0</v>
      </c>
      <c r="Q808" s="2" t="s">
        <v>14514</v>
      </c>
    </row>
    <row r="809" customFormat="false" ht="15" hidden="false" customHeight="false" outlineLevel="0" collapsed="false">
      <c r="A809" s="8" t="s">
        <v>8507</v>
      </c>
      <c r="B809" s="10" t="str">
        <f aca="false">'Layout Mercado Libre'!C809</f>
        <v>Crema Facial Pond's Clarant B3 Piel Normal a Grasa 200 g</v>
      </c>
      <c r="C809" s="2" t="s">
        <v>89</v>
      </c>
      <c r="D809" s="2" t="s">
        <v>11989</v>
      </c>
      <c r="E809" s="2" t="s">
        <v>11990</v>
      </c>
      <c r="F809" s="2" t="s">
        <v>11998</v>
      </c>
      <c r="G809" s="2"/>
      <c r="H809" s="2"/>
      <c r="I809" s="2" t="s">
        <v>14515</v>
      </c>
      <c r="J809" s="2"/>
      <c r="K809" s="2" t="n">
        <v>225</v>
      </c>
      <c r="L809" s="2" t="s">
        <v>14516</v>
      </c>
      <c r="M809" s="2" t="s">
        <v>14517</v>
      </c>
      <c r="N809" s="2" t="n">
        <f aca="false">COUNTA('Layout Mercado Libre'!AH809:AM809)</f>
        <v>1</v>
      </c>
      <c r="O809" s="2" t="s">
        <v>11996</v>
      </c>
      <c r="P809" s="2" t="n">
        <v>0</v>
      </c>
      <c r="Q809" s="2" t="s">
        <v>14518</v>
      </c>
    </row>
    <row r="810" customFormat="false" ht="15" hidden="false" customHeight="false" outlineLevel="0" collapsed="false">
      <c r="A810" s="8" t="s">
        <v>8515</v>
      </c>
      <c r="B810" s="10" t="str">
        <f aca="false">'Layout Mercado Libre'!C810</f>
        <v>Fijador de Cabello Jaloma Super Punck 250 ml</v>
      </c>
      <c r="C810" s="2" t="s">
        <v>89</v>
      </c>
      <c r="D810" s="2" t="s">
        <v>12068</v>
      </c>
      <c r="E810" s="2" t="s">
        <v>12069</v>
      </c>
      <c r="F810" s="2" t="s">
        <v>11998</v>
      </c>
      <c r="G810" s="2"/>
      <c r="H810" s="2"/>
      <c r="I810" s="2" t="s">
        <v>14519</v>
      </c>
      <c r="J810" s="2"/>
      <c r="K810" s="2" t="n">
        <v>143</v>
      </c>
      <c r="L810" s="2" t="s">
        <v>14520</v>
      </c>
      <c r="M810" s="2" t="s">
        <v>14521</v>
      </c>
      <c r="N810" s="2" t="n">
        <f aca="false">COUNTA('Layout Mercado Libre'!AH810:AM810)</f>
        <v>1</v>
      </c>
      <c r="O810" s="2" t="s">
        <v>12024</v>
      </c>
      <c r="P810" s="2" t="n">
        <v>0</v>
      </c>
      <c r="Q810" s="2" t="s">
        <v>14522</v>
      </c>
    </row>
    <row r="811" customFormat="false" ht="15" hidden="false" customHeight="false" outlineLevel="0" collapsed="false">
      <c r="A811" s="8" t="s">
        <v>8525</v>
      </c>
      <c r="B811" s="10" t="str">
        <f aca="false">'Layout Mercado Libre'!C811</f>
        <v>Flagenase Metronidazol 500 mg 30 Tabletas</v>
      </c>
      <c r="C811" s="2" t="s">
        <v>89</v>
      </c>
      <c r="D811" s="2" t="s">
        <v>11989</v>
      </c>
      <c r="E811" s="2" t="s">
        <v>11990</v>
      </c>
      <c r="F811" s="2" t="s">
        <v>12056</v>
      </c>
      <c r="G811" s="2"/>
      <c r="H811" s="2"/>
      <c r="I811" s="2" t="s">
        <v>14523</v>
      </c>
      <c r="J811" s="2"/>
      <c r="K811" s="2" t="n">
        <v>77</v>
      </c>
      <c r="L811" s="2"/>
      <c r="M811" s="2" t="s">
        <v>14524</v>
      </c>
      <c r="N811" s="2" t="n">
        <f aca="false">COUNTA('Layout Mercado Libre'!AH811:AM811)</f>
        <v>3</v>
      </c>
      <c r="O811" s="2" t="s">
        <v>11996</v>
      </c>
      <c r="P811" s="2" t="n">
        <v>0</v>
      </c>
      <c r="Q811" s="2" t="s">
        <v>14525</v>
      </c>
    </row>
    <row r="812" customFormat="false" ht="15" hidden="false" customHeight="false" outlineLevel="0" collapsed="false">
      <c r="A812" s="8" t="s">
        <v>8535</v>
      </c>
      <c r="B812" s="10" t="str">
        <f aca="false">'Layout Mercado Libre'!C812</f>
        <v>Biomics Cefixima 100 mg/5 ml Suspensión 50 ml</v>
      </c>
      <c r="C812" s="2" t="s">
        <v>89</v>
      </c>
      <c r="D812" s="2" t="s">
        <v>11989</v>
      </c>
      <c r="E812" s="2" t="s">
        <v>11990</v>
      </c>
      <c r="F812" s="2" t="s">
        <v>11991</v>
      </c>
      <c r="G812" s="2" t="s">
        <v>12093</v>
      </c>
      <c r="H812" s="2" t="s">
        <v>12094</v>
      </c>
      <c r="I812" s="2" t="s">
        <v>14526</v>
      </c>
      <c r="J812" s="2"/>
      <c r="K812" s="2" t="n">
        <v>52</v>
      </c>
      <c r="L812" s="2"/>
      <c r="M812" s="2" t="s">
        <v>14527</v>
      </c>
      <c r="N812" s="2" t="n">
        <f aca="false">COUNTA('Layout Mercado Libre'!AH812:AM812)</f>
        <v>1</v>
      </c>
      <c r="O812" s="2" t="s">
        <v>11996</v>
      </c>
      <c r="P812" s="2" t="n">
        <v>0</v>
      </c>
      <c r="Q812" s="2" t="s">
        <v>14528</v>
      </c>
    </row>
    <row r="813" customFormat="false" ht="15" hidden="false" customHeight="false" outlineLevel="0" collapsed="false">
      <c r="A813" s="8" t="s">
        <v>8544</v>
      </c>
      <c r="B813" s="10" t="str">
        <f aca="false">'Layout Mercado Libre'!C813</f>
        <v>Fosfocil Fosfomicina 500 mg 24 Cápsulas</v>
      </c>
      <c r="C813" s="2" t="s">
        <v>89</v>
      </c>
      <c r="D813" s="2" t="s">
        <v>11989</v>
      </c>
      <c r="E813" s="2" t="s">
        <v>11990</v>
      </c>
      <c r="F813" s="2" t="s">
        <v>11991</v>
      </c>
      <c r="G813" s="2" t="s">
        <v>12093</v>
      </c>
      <c r="H813" s="2" t="s">
        <v>12094</v>
      </c>
      <c r="I813" s="2" t="s">
        <v>14529</v>
      </c>
      <c r="J813" s="2"/>
      <c r="K813" s="2" t="n">
        <v>48</v>
      </c>
      <c r="L813" s="2"/>
      <c r="M813" s="2" t="s">
        <v>14530</v>
      </c>
      <c r="N813" s="2" t="n">
        <f aca="false">COUNTA('Layout Mercado Libre'!AH813:AM813)</f>
        <v>1</v>
      </c>
      <c r="O813" s="2" t="s">
        <v>11996</v>
      </c>
      <c r="P813" s="2" t="n">
        <v>0</v>
      </c>
      <c r="Q813" s="2" t="s">
        <v>14531</v>
      </c>
    </row>
    <row r="814" customFormat="false" ht="15" hidden="false" customHeight="false" outlineLevel="0" collapsed="false">
      <c r="A814" s="8" t="s">
        <v>8551</v>
      </c>
      <c r="B814" s="10" t="str">
        <f aca="false">'Layout Mercado Libre'!C814</f>
        <v>Dolac Ketorolaco 10 mg 10 Cápsulas</v>
      </c>
      <c r="C814" s="2" t="s">
        <v>89</v>
      </c>
      <c r="D814" s="2" t="s">
        <v>11989</v>
      </c>
      <c r="E814" s="2" t="s">
        <v>11990</v>
      </c>
      <c r="F814" s="2" t="s">
        <v>11991</v>
      </c>
      <c r="G814" s="2" t="s">
        <v>12063</v>
      </c>
      <c r="H814" s="2" t="s">
        <v>12064</v>
      </c>
      <c r="I814" s="2" t="s">
        <v>14532</v>
      </c>
      <c r="J814" s="2"/>
      <c r="K814" s="2" t="n">
        <v>16</v>
      </c>
      <c r="L814" s="2"/>
      <c r="M814" s="2" t="s">
        <v>14533</v>
      </c>
      <c r="N814" s="2" t="n">
        <f aca="false">COUNTA('Layout Mercado Libre'!AH814:AM814)</f>
        <v>2</v>
      </c>
      <c r="O814" s="2" t="s">
        <v>11996</v>
      </c>
      <c r="P814" s="2" t="n">
        <v>0</v>
      </c>
      <c r="Q814" s="2" t="s">
        <v>14534</v>
      </c>
    </row>
    <row r="815" customFormat="false" ht="15" hidden="false" customHeight="false" outlineLevel="0" collapsed="false">
      <c r="A815" s="8" t="s">
        <v>8560</v>
      </c>
      <c r="B815" s="10" t="str">
        <f aca="false">'Layout Mercado Libre'!C815</f>
        <v>Crema Dental Freska-ra 4D Fortident 100 ml</v>
      </c>
      <c r="C815" s="2" t="s">
        <v>89</v>
      </c>
      <c r="D815" s="2" t="s">
        <v>11989</v>
      </c>
      <c r="E815" s="2" t="s">
        <v>11990</v>
      </c>
      <c r="F815" s="2" t="s">
        <v>11998</v>
      </c>
      <c r="G815" s="2"/>
      <c r="H815" s="2"/>
      <c r="I815" s="2" t="s">
        <v>14535</v>
      </c>
      <c r="J815" s="2"/>
      <c r="K815" s="2" t="n">
        <v>44</v>
      </c>
      <c r="L815" s="2"/>
      <c r="M815" s="2" t="s">
        <v>14536</v>
      </c>
      <c r="N815" s="2" t="n">
        <f aca="false">COUNTA('Layout Mercado Libre'!AH815:AM815)</f>
        <v>1</v>
      </c>
      <c r="O815" s="2" t="s">
        <v>11996</v>
      </c>
      <c r="P815" s="2" t="n">
        <v>1</v>
      </c>
      <c r="Q815" s="2" t="s">
        <v>14537</v>
      </c>
    </row>
    <row r="816" customFormat="false" ht="15" hidden="false" customHeight="false" outlineLevel="0" collapsed="false">
      <c r="A816" s="8" t="s">
        <v>8569</v>
      </c>
      <c r="B816" s="10" t="str">
        <f aca="false">'Layout Mercado Libre'!C816</f>
        <v>Tiras Reactivas OneTouch Ultra 50 Piezas</v>
      </c>
      <c r="C816" s="2" t="s">
        <v>89</v>
      </c>
      <c r="D816" s="2" t="s">
        <v>11989</v>
      </c>
      <c r="E816" s="2" t="s">
        <v>11990</v>
      </c>
      <c r="F816" s="2" t="s">
        <v>11998</v>
      </c>
      <c r="G816" s="2"/>
      <c r="H816" s="2"/>
      <c r="I816" s="2" t="s">
        <v>14538</v>
      </c>
      <c r="J816" s="2"/>
      <c r="K816" s="2" t="n">
        <v>294</v>
      </c>
      <c r="L816" s="2"/>
      <c r="M816" s="2" t="s">
        <v>14539</v>
      </c>
      <c r="N816" s="2" t="n">
        <f aca="false">COUNTA('Layout Mercado Libre'!AH816:AM816)</f>
        <v>2</v>
      </c>
      <c r="O816" s="2" t="s">
        <v>11996</v>
      </c>
      <c r="P816" s="2" t="n">
        <v>0</v>
      </c>
      <c r="Q816" s="2" t="s">
        <v>14540</v>
      </c>
    </row>
    <row r="817" customFormat="false" ht="15" hidden="false" customHeight="false" outlineLevel="0" collapsed="false">
      <c r="A817" s="8" t="s">
        <v>8579</v>
      </c>
      <c r="B817" s="10" t="str">
        <f aca="false">'Layout Mercado Libre'!C817</f>
        <v>Cicloferon Aciclovir 5% Crema Color Piel 2 g</v>
      </c>
      <c r="C817" s="2" t="s">
        <v>89</v>
      </c>
      <c r="D817" s="2" t="s">
        <v>11989</v>
      </c>
      <c r="E817" s="2" t="s">
        <v>11990</v>
      </c>
      <c r="F817" s="2" t="s">
        <v>12038</v>
      </c>
      <c r="G817" s="2"/>
      <c r="H817" s="2"/>
      <c r="I817" s="2" t="s">
        <v>14541</v>
      </c>
      <c r="J817" s="2"/>
      <c r="K817" s="2" t="n">
        <v>1</v>
      </c>
      <c r="L817" s="2"/>
      <c r="M817" s="2" t="s">
        <v>14542</v>
      </c>
      <c r="N817" s="2" t="n">
        <f aca="false">COUNTA('Layout Mercado Libre'!AH817:AM817)</f>
        <v>3</v>
      </c>
      <c r="O817" s="2" t="s">
        <v>11996</v>
      </c>
      <c r="P817" s="2" t="n">
        <v>0</v>
      </c>
      <c r="Q817" s="2" t="s">
        <v>14543</v>
      </c>
    </row>
    <row r="818" customFormat="false" ht="15" hidden="false" customHeight="false" outlineLevel="0" collapsed="false">
      <c r="A818" s="8" t="s">
        <v>8590</v>
      </c>
      <c r="B818" s="10" t="str">
        <f aca="false">'Layout Mercado Libre'!C818</f>
        <v>NyQuil Z Difenhidramina 25 mg 10 Cápsulas</v>
      </c>
      <c r="C818" s="2" t="s">
        <v>89</v>
      </c>
      <c r="D818" s="2" t="s">
        <v>11989</v>
      </c>
      <c r="E818" s="2" t="s">
        <v>11990</v>
      </c>
      <c r="F818" s="2" t="s">
        <v>12038</v>
      </c>
      <c r="G818" s="2"/>
      <c r="H818" s="2"/>
      <c r="I818" s="2" t="s">
        <v>14544</v>
      </c>
      <c r="J818" s="2"/>
      <c r="K818" s="2" t="n">
        <v>308</v>
      </c>
      <c r="L818" s="2"/>
      <c r="M818" s="2" t="s">
        <v>14545</v>
      </c>
      <c r="N818" s="2" t="n">
        <f aca="false">COUNTA('Layout Mercado Libre'!AH818:AM818)</f>
        <v>1</v>
      </c>
      <c r="O818" s="2" t="s">
        <v>11996</v>
      </c>
      <c r="P818" s="2" t="n">
        <v>0</v>
      </c>
      <c r="Q818" s="2" t="s">
        <v>14546</v>
      </c>
    </row>
    <row r="819" customFormat="false" ht="15" hidden="false" customHeight="false" outlineLevel="0" collapsed="false">
      <c r="A819" s="8" t="s">
        <v>8596</v>
      </c>
      <c r="B819" s="10" t="str">
        <f aca="false">'Layout Mercado Libre'!C819</f>
        <v>Espuma Modeladora Caprice Rizos Definidos 200 g</v>
      </c>
      <c r="C819" s="2" t="s">
        <v>89</v>
      </c>
      <c r="D819" s="2" t="s">
        <v>11989</v>
      </c>
      <c r="E819" s="2" t="s">
        <v>11990</v>
      </c>
      <c r="F819" s="2" t="s">
        <v>11998</v>
      </c>
      <c r="G819" s="2"/>
      <c r="H819" s="2"/>
      <c r="I819" s="2" t="s">
        <v>14547</v>
      </c>
      <c r="J819" s="2"/>
      <c r="K819" s="2" t="n">
        <v>182</v>
      </c>
      <c r="L819" s="2"/>
      <c r="M819" s="2" t="s">
        <v>14548</v>
      </c>
      <c r="N819" s="2" t="n">
        <f aca="false">COUNTA('Layout Mercado Libre'!AH819:AM819)</f>
        <v>2</v>
      </c>
      <c r="O819" s="2" t="s">
        <v>11996</v>
      </c>
      <c r="P819" s="2" t="n">
        <v>0</v>
      </c>
      <c r="Q819" s="2" t="s">
        <v>14549</v>
      </c>
    </row>
    <row r="820" customFormat="false" ht="15" hidden="false" customHeight="false" outlineLevel="0" collapsed="false">
      <c r="A820" s="8" t="s">
        <v>8606</v>
      </c>
      <c r="B820" s="10" t="str">
        <f aca="false">'Layout Mercado Libre'!C820</f>
        <v>Tinte Just For Men Castaño Oscuro H-45 60 ml</v>
      </c>
      <c r="C820" s="2" t="s">
        <v>89</v>
      </c>
      <c r="D820" s="2" t="s">
        <v>11989</v>
      </c>
      <c r="E820" s="2" t="s">
        <v>11990</v>
      </c>
      <c r="F820" s="2" t="s">
        <v>11998</v>
      </c>
      <c r="G820" s="2"/>
      <c r="H820" s="2"/>
      <c r="I820" s="2" t="s">
        <v>14550</v>
      </c>
      <c r="J820" s="2"/>
      <c r="K820" s="2" t="n">
        <v>15</v>
      </c>
      <c r="L820" s="2"/>
      <c r="M820" s="2" t="s">
        <v>14551</v>
      </c>
      <c r="N820" s="2" t="n">
        <f aca="false">COUNTA('Layout Mercado Libre'!AH820:AM820)</f>
        <v>2</v>
      </c>
      <c r="O820" s="2" t="s">
        <v>11996</v>
      </c>
      <c r="P820" s="2" t="n">
        <v>0</v>
      </c>
      <c r="Q820" s="2" t="s">
        <v>14552</v>
      </c>
    </row>
    <row r="821" customFormat="false" ht="15" hidden="false" customHeight="false" outlineLevel="0" collapsed="false">
      <c r="A821" s="8" t="s">
        <v>8616</v>
      </c>
      <c r="B821" s="10" t="str">
        <f aca="false">'Layout Mercado Libre'!C821</f>
        <v>Janumet XR 50 mg/1000 mg 56 Tabletas</v>
      </c>
      <c r="C821" s="2" t="s">
        <v>89</v>
      </c>
      <c r="D821" s="2" t="s">
        <v>11989</v>
      </c>
      <c r="E821" s="2" t="s">
        <v>11990</v>
      </c>
      <c r="F821" s="2" t="s">
        <v>11991</v>
      </c>
      <c r="G821" s="2" t="s">
        <v>12013</v>
      </c>
      <c r="H821" s="2" t="s">
        <v>12014</v>
      </c>
      <c r="I821" s="2" t="s">
        <v>14553</v>
      </c>
      <c r="J821" s="2"/>
      <c r="K821" s="2" t="n">
        <v>0</v>
      </c>
      <c r="L821" s="2"/>
      <c r="M821" s="2" t="s">
        <v>14554</v>
      </c>
      <c r="N821" s="2" t="n">
        <f aca="false">COUNTA('Layout Mercado Libre'!AH821:AM821)</f>
        <v>1</v>
      </c>
      <c r="O821" s="2" t="s">
        <v>11996</v>
      </c>
      <c r="P821" s="2" t="n">
        <v>0</v>
      </c>
      <c r="Q821" s="2" t="s">
        <v>14555</v>
      </c>
    </row>
    <row r="822" customFormat="false" ht="15" hidden="false" customHeight="false" outlineLevel="0" collapsed="false">
      <c r="A822" s="8" t="s">
        <v>8626</v>
      </c>
      <c r="B822" s="10" t="str">
        <f aca="false">'Layout Mercado Libre'!C822</f>
        <v>Crema Nivea Creme Tarro 500 ml</v>
      </c>
      <c r="C822" s="2" t="s">
        <v>89</v>
      </c>
      <c r="D822" s="2" t="s">
        <v>11989</v>
      </c>
      <c r="E822" s="2" t="s">
        <v>11990</v>
      </c>
      <c r="F822" s="2" t="s">
        <v>11998</v>
      </c>
      <c r="G822" s="2"/>
      <c r="H822" s="2"/>
      <c r="I822" s="2" t="s">
        <v>14556</v>
      </c>
      <c r="J822" s="2"/>
      <c r="K822" s="2" t="n">
        <v>3</v>
      </c>
      <c r="L822" s="2" t="s">
        <v>14557</v>
      </c>
      <c r="M822" s="2" t="s">
        <v>14558</v>
      </c>
      <c r="N822" s="2" t="n">
        <f aca="false">COUNTA('Layout Mercado Libre'!AH822:AM822)</f>
        <v>2</v>
      </c>
      <c r="O822" s="2" t="s">
        <v>12029</v>
      </c>
      <c r="P822" s="2" t="n">
        <v>0</v>
      </c>
      <c r="Q822" s="2" t="s">
        <v>14559</v>
      </c>
    </row>
    <row r="823" customFormat="false" ht="15" hidden="false" customHeight="false" outlineLevel="0" collapsed="false">
      <c r="A823" s="8" t="s">
        <v>8635</v>
      </c>
      <c r="B823" s="10" t="str">
        <f aca="false">'Layout Mercado Libre'!C823</f>
        <v>Pharmaton Complete Kids Jarabe Sabor Frutas 100 ml</v>
      </c>
      <c r="C823" s="2" t="s">
        <v>89</v>
      </c>
      <c r="D823" s="2" t="s">
        <v>11989</v>
      </c>
      <c r="E823" s="2" t="s">
        <v>11990</v>
      </c>
      <c r="F823" s="2" t="s">
        <v>11998</v>
      </c>
      <c r="G823" s="2"/>
      <c r="H823" s="2"/>
      <c r="I823" s="2" t="s">
        <v>14560</v>
      </c>
      <c r="J823" s="2"/>
      <c r="K823" s="2" t="n">
        <v>232</v>
      </c>
      <c r="L823" s="2"/>
      <c r="M823" s="2" t="s">
        <v>14561</v>
      </c>
      <c r="N823" s="2" t="n">
        <f aca="false">COUNTA('Layout Mercado Libre'!AH823:AM823)</f>
        <v>2</v>
      </c>
      <c r="O823" s="2" t="s">
        <v>11996</v>
      </c>
      <c r="P823" s="2" t="n">
        <v>0</v>
      </c>
      <c r="Q823" s="2" t="s">
        <v>14562</v>
      </c>
    </row>
    <row r="824" customFormat="false" ht="15" hidden="false" customHeight="false" outlineLevel="0" collapsed="false">
      <c r="A824" s="8" t="s">
        <v>8645</v>
      </c>
      <c r="B824" s="10" t="str">
        <f aca="false">'Layout Mercado Libre'!C824</f>
        <v>Cera Modeladora Xiomara Wax &amp; Shine Telaraña 60 g</v>
      </c>
      <c r="C824" s="2" t="s">
        <v>89</v>
      </c>
      <c r="D824" s="2" t="s">
        <v>11989</v>
      </c>
      <c r="E824" s="2" t="s">
        <v>11990</v>
      </c>
      <c r="F824" s="2" t="s">
        <v>11998</v>
      </c>
      <c r="G824" s="2"/>
      <c r="H824" s="2"/>
      <c r="I824" s="2" t="s">
        <v>14563</v>
      </c>
      <c r="J824" s="2"/>
      <c r="K824" s="2" t="n">
        <v>410</v>
      </c>
      <c r="L824" s="2"/>
      <c r="M824" s="2" t="s">
        <v>14564</v>
      </c>
      <c r="N824" s="2" t="n">
        <f aca="false">COUNTA('Layout Mercado Libre'!AH824:AM824)</f>
        <v>2</v>
      </c>
      <c r="O824" s="2" t="s">
        <v>11996</v>
      </c>
      <c r="P824" s="2" t="n">
        <v>0</v>
      </c>
      <c r="Q824" s="2" t="s">
        <v>14565</v>
      </c>
    </row>
    <row r="825" customFormat="false" ht="15" hidden="false" customHeight="false" outlineLevel="0" collapsed="false">
      <c r="A825" s="8" t="s">
        <v>8654</v>
      </c>
      <c r="B825" s="10" t="str">
        <f aca="false">'Layout Mercado Libre'!C825</f>
        <v>Pepto-Bismol Tabletas Masticables 12 Piezas</v>
      </c>
      <c r="C825" s="2" t="s">
        <v>89</v>
      </c>
      <c r="D825" s="2" t="s">
        <v>11989</v>
      </c>
      <c r="E825" s="2" t="s">
        <v>11990</v>
      </c>
      <c r="F825" s="2" t="s">
        <v>12038</v>
      </c>
      <c r="G825" s="2"/>
      <c r="H825" s="2"/>
      <c r="I825" s="2" t="s">
        <v>14566</v>
      </c>
      <c r="J825" s="2"/>
      <c r="K825" s="2" t="n">
        <v>386</v>
      </c>
      <c r="L825" s="2"/>
      <c r="M825" s="2" t="s">
        <v>14567</v>
      </c>
      <c r="N825" s="2" t="n">
        <f aca="false">COUNTA('Layout Mercado Libre'!AH825:AM825)</f>
        <v>2</v>
      </c>
      <c r="O825" s="2" t="s">
        <v>11996</v>
      </c>
      <c r="P825" s="2" t="n">
        <v>0</v>
      </c>
      <c r="Q825" s="2" t="s">
        <v>14568</v>
      </c>
    </row>
    <row r="826" customFormat="false" ht="15" hidden="false" customHeight="false" outlineLevel="0" collapsed="false">
      <c r="A826" s="8" t="s">
        <v>8662</v>
      </c>
      <c r="B826" s="10" t="str">
        <f aca="false">'Layout Mercado Libre'!C826</f>
        <v>Zedesen Ceftibuteno 400 mg 10 Cápsulas</v>
      </c>
      <c r="C826" s="2" t="s">
        <v>89</v>
      </c>
      <c r="D826" s="2" t="s">
        <v>11989</v>
      </c>
      <c r="E826" s="2" t="s">
        <v>11990</v>
      </c>
      <c r="F826" s="2" t="s">
        <v>11991</v>
      </c>
      <c r="G826" s="2" t="s">
        <v>12093</v>
      </c>
      <c r="H826" s="2" t="s">
        <v>12094</v>
      </c>
      <c r="I826" s="2" t="s">
        <v>14569</v>
      </c>
      <c r="J826" s="2"/>
      <c r="K826" s="2" t="n">
        <v>48</v>
      </c>
      <c r="L826" s="2"/>
      <c r="M826" s="2" t="s">
        <v>14570</v>
      </c>
      <c r="N826" s="2" t="n">
        <f aca="false">COUNTA('Layout Mercado Libre'!AH826:AM826)</f>
        <v>1</v>
      </c>
      <c r="O826" s="2" t="s">
        <v>11996</v>
      </c>
      <c r="P826" s="2" t="n">
        <v>0</v>
      </c>
      <c r="Q826" s="2" t="s">
        <v>14571</v>
      </c>
    </row>
    <row r="827" customFormat="false" ht="15" hidden="false" customHeight="false" outlineLevel="0" collapsed="false">
      <c r="A827" s="8" t="s">
        <v>8671</v>
      </c>
      <c r="B827" s="10" t="str">
        <f aca="false">'Layout Mercado Libre'!C827</f>
        <v>Desodorante Axe Ice Chill Aerosol 150 ml</v>
      </c>
      <c r="C827" s="2" t="s">
        <v>89</v>
      </c>
      <c r="D827" s="2" t="s">
        <v>11989</v>
      </c>
      <c r="E827" s="2" t="s">
        <v>11990</v>
      </c>
      <c r="F827" s="2" t="s">
        <v>11998</v>
      </c>
      <c r="G827" s="2"/>
      <c r="H827" s="2"/>
      <c r="I827" s="2" t="s">
        <v>14572</v>
      </c>
      <c r="J827" s="2"/>
      <c r="K827" s="2" t="n">
        <v>123</v>
      </c>
      <c r="L827" s="2"/>
      <c r="M827" s="2" t="s">
        <v>14573</v>
      </c>
      <c r="N827" s="2" t="n">
        <f aca="false">COUNTA('Layout Mercado Libre'!AH827:AM827)</f>
        <v>2</v>
      </c>
      <c r="O827" s="2" t="s">
        <v>11996</v>
      </c>
      <c r="P827" s="2" t="n">
        <v>0</v>
      </c>
      <c r="Q827" s="2" t="s">
        <v>14574</v>
      </c>
    </row>
    <row r="828" customFormat="false" ht="15" hidden="false" customHeight="false" outlineLevel="0" collapsed="false">
      <c r="A828" s="8" t="s">
        <v>8680</v>
      </c>
      <c r="B828" s="10" t="str">
        <f aca="false">'Layout Mercado Libre'!C828</f>
        <v>Hilo Dental Oral-B Essential Floss Encerado 50 m</v>
      </c>
      <c r="C828" s="2" t="s">
        <v>89</v>
      </c>
      <c r="D828" s="2" t="s">
        <v>11989</v>
      </c>
      <c r="E828" s="2" t="s">
        <v>11990</v>
      </c>
      <c r="F828" s="2" t="s">
        <v>11998</v>
      </c>
      <c r="G828" s="2"/>
      <c r="H828" s="2"/>
      <c r="I828" s="2" t="s">
        <v>14575</v>
      </c>
      <c r="J828" s="2"/>
      <c r="K828" s="2" t="n">
        <v>489</v>
      </c>
      <c r="L828" s="2"/>
      <c r="M828" s="2" t="s">
        <v>14576</v>
      </c>
      <c r="N828" s="2" t="n">
        <f aca="false">COUNTA('Layout Mercado Libre'!AH828:AM828)</f>
        <v>1</v>
      </c>
      <c r="O828" s="2" t="s">
        <v>11996</v>
      </c>
      <c r="P828" s="2" t="n">
        <v>0</v>
      </c>
      <c r="Q828" s="2" t="s">
        <v>14577</v>
      </c>
    </row>
    <row r="829" customFormat="false" ht="15" hidden="false" customHeight="false" outlineLevel="0" collapsed="false">
      <c r="A829" s="8" t="s">
        <v>8692</v>
      </c>
      <c r="B829" s="10" t="str">
        <f aca="false">'Layout Mercado Libre'!C829</f>
        <v>Koptin Azitromicina 900 mg Suspensión 22.5 ml</v>
      </c>
      <c r="C829" s="2" t="s">
        <v>89</v>
      </c>
      <c r="D829" s="2" t="s">
        <v>11989</v>
      </c>
      <c r="E829" s="2" t="s">
        <v>11990</v>
      </c>
      <c r="F829" s="2" t="s">
        <v>11991</v>
      </c>
      <c r="G829" s="2" t="s">
        <v>12093</v>
      </c>
      <c r="H829" s="2" t="s">
        <v>12094</v>
      </c>
      <c r="I829" s="2" t="s">
        <v>14578</v>
      </c>
      <c r="J829" s="2"/>
      <c r="K829" s="2" t="n">
        <v>51</v>
      </c>
      <c r="L829" s="2"/>
      <c r="M829" s="2" t="s">
        <v>14579</v>
      </c>
      <c r="N829" s="2" t="n">
        <f aca="false">COUNTA('Layout Mercado Libre'!AH829:AM829)</f>
        <v>1</v>
      </c>
      <c r="O829" s="2" t="s">
        <v>11996</v>
      </c>
      <c r="P829" s="2" t="n">
        <v>0</v>
      </c>
      <c r="Q829" s="2" t="s">
        <v>14580</v>
      </c>
    </row>
    <row r="830" customFormat="false" ht="15" hidden="false" customHeight="false" outlineLevel="0" collapsed="false">
      <c r="A830" s="8" t="s">
        <v>8701</v>
      </c>
      <c r="B830" s="10" t="str">
        <f aca="false">'Layout Mercado Libre'!C830</f>
        <v>Oxímetro de Pulso para Dedo InhalaCare Homecare</v>
      </c>
      <c r="C830" s="2" t="s">
        <v>1429</v>
      </c>
      <c r="D830" s="2" t="s">
        <v>12385</v>
      </c>
      <c r="E830" s="2" t="s">
        <v>12069</v>
      </c>
      <c r="F830" s="2" t="s">
        <v>11998</v>
      </c>
      <c r="G830" s="2"/>
      <c r="H830" s="2"/>
      <c r="I830" s="2" t="s">
        <v>14581</v>
      </c>
      <c r="J830" s="2"/>
      <c r="K830" s="2" t="n">
        <v>10</v>
      </c>
      <c r="L830" s="2"/>
      <c r="M830" s="2" t="s">
        <v>14582</v>
      </c>
      <c r="N830" s="2" t="n">
        <f aca="false">COUNTA('Layout Mercado Libre'!AH830:AM830)</f>
        <v>0</v>
      </c>
      <c r="O830" s="2"/>
      <c r="P830" s="2" t="n">
        <v>0</v>
      </c>
      <c r="Q830" s="2" t="s">
        <v>14583</v>
      </c>
    </row>
    <row r="831" customFormat="false" ht="15" hidden="false" customHeight="false" outlineLevel="0" collapsed="false">
      <c r="A831" s="8" t="s">
        <v>8711</v>
      </c>
      <c r="B831" s="10" t="str">
        <f aca="false">'Layout Mercado Libre'!C831</f>
        <v>Pilas Alcalinas Duracell AA Tira con 6 Piezas</v>
      </c>
      <c r="C831" s="2" t="s">
        <v>89</v>
      </c>
      <c r="D831" s="2" t="s">
        <v>12068</v>
      </c>
      <c r="E831" s="2" t="s">
        <v>12069</v>
      </c>
      <c r="F831" s="2" t="s">
        <v>11998</v>
      </c>
      <c r="G831" s="2"/>
      <c r="H831" s="2"/>
      <c r="I831" s="2" t="s">
        <v>14584</v>
      </c>
      <c r="J831" s="2"/>
      <c r="K831" s="2" t="n">
        <v>115</v>
      </c>
      <c r="L831" s="2"/>
      <c r="M831" s="2" t="s">
        <v>14585</v>
      </c>
      <c r="N831" s="2" t="n">
        <f aca="false">COUNTA('Layout Mercado Libre'!AH831:AM831)</f>
        <v>1</v>
      </c>
      <c r="O831" s="2" t="s">
        <v>11996</v>
      </c>
      <c r="P831" s="2" t="n">
        <v>0</v>
      </c>
      <c r="Q831" s="2" t="s">
        <v>14586</v>
      </c>
    </row>
    <row r="832" customFormat="false" ht="15" hidden="false" customHeight="false" outlineLevel="0" collapsed="false">
      <c r="A832" s="8" t="s">
        <v>8718</v>
      </c>
      <c r="B832" s="10" t="str">
        <f aca="false">'Layout Mercado Libre'!C832</f>
        <v>Maviglin Metformina Glibenclamida 500/5 mg 60 Tabletas</v>
      </c>
      <c r="C832" s="2" t="s">
        <v>89</v>
      </c>
      <c r="D832" s="2" t="s">
        <v>11989</v>
      </c>
      <c r="E832" s="2" t="s">
        <v>11990</v>
      </c>
      <c r="F832" s="2" t="s">
        <v>11991</v>
      </c>
      <c r="G832" s="2" t="s">
        <v>12013</v>
      </c>
      <c r="H832" s="2" t="s">
        <v>12014</v>
      </c>
      <c r="I832" s="2" t="s">
        <v>14587</v>
      </c>
      <c r="J832" s="2"/>
      <c r="K832" s="2" t="n">
        <v>855</v>
      </c>
      <c r="L832" s="2"/>
      <c r="M832" s="2" t="s">
        <v>14588</v>
      </c>
      <c r="N832" s="2" t="n">
        <f aca="false">COUNTA('Layout Mercado Libre'!AH832:AM832)</f>
        <v>1</v>
      </c>
      <c r="O832" s="2" t="s">
        <v>11996</v>
      </c>
      <c r="P832" s="2" t="n">
        <v>0</v>
      </c>
      <c r="Q832" s="2" t="s">
        <v>14589</v>
      </c>
    </row>
    <row r="833" customFormat="false" ht="15" hidden="false" customHeight="false" outlineLevel="0" collapsed="false">
      <c r="A833" s="8" t="s">
        <v>8727</v>
      </c>
      <c r="B833" s="10" t="str">
        <f aca="false">'Layout Mercado Libre'!C833</f>
        <v>Tafirol Flex 300 mg/250 mg 30 Tabletas</v>
      </c>
      <c r="C833" s="2" t="s">
        <v>89</v>
      </c>
      <c r="D833" s="2" t="s">
        <v>11989</v>
      </c>
      <c r="E833" s="2" t="s">
        <v>11990</v>
      </c>
      <c r="F833" s="2" t="s">
        <v>12056</v>
      </c>
      <c r="G833" s="2"/>
      <c r="H833" s="2"/>
      <c r="I833" s="2" t="s">
        <v>14590</v>
      </c>
      <c r="J833" s="2"/>
      <c r="K833" s="2" t="n">
        <v>120</v>
      </c>
      <c r="L833" s="2"/>
      <c r="M833" s="2" t="s">
        <v>14591</v>
      </c>
      <c r="N833" s="2" t="n">
        <f aca="false">COUNTA('Layout Mercado Libre'!AH833:AM833)</f>
        <v>1</v>
      </c>
      <c r="O833" s="2" t="s">
        <v>11996</v>
      </c>
      <c r="P833" s="2" t="n">
        <v>0</v>
      </c>
      <c r="Q833" s="2" t="s">
        <v>14592</v>
      </c>
    </row>
    <row r="834" customFormat="false" ht="15" hidden="false" customHeight="false" outlineLevel="0" collapsed="false">
      <c r="A834" s="8" t="s">
        <v>8736</v>
      </c>
      <c r="B834" s="10" t="str">
        <f aca="false">'Layout Mercado Libre'!C834</f>
        <v>Crema Facial Vitacilina Aclaradora Día y Noche 100 g</v>
      </c>
      <c r="C834" s="2" t="s">
        <v>89</v>
      </c>
      <c r="D834" s="2" t="s">
        <v>11989</v>
      </c>
      <c r="E834" s="2" t="s">
        <v>11990</v>
      </c>
      <c r="F834" s="2" t="s">
        <v>11998</v>
      </c>
      <c r="G834" s="2"/>
      <c r="H834" s="2"/>
      <c r="I834" s="2" t="s">
        <v>14593</v>
      </c>
      <c r="J834" s="2"/>
      <c r="K834" s="2" t="n">
        <v>12</v>
      </c>
      <c r="L834" s="2"/>
      <c r="M834" s="2" t="s">
        <v>14594</v>
      </c>
      <c r="N834" s="2" t="n">
        <f aca="false">COUNTA('Layout Mercado Libre'!AH834:AM834)</f>
        <v>1</v>
      </c>
      <c r="O834" s="2" t="s">
        <v>11996</v>
      </c>
      <c r="P834" s="2" t="n">
        <v>0</v>
      </c>
      <c r="Q834" s="2" t="s">
        <v>14595</v>
      </c>
    </row>
    <row r="835" customFormat="false" ht="15" hidden="false" customHeight="false" outlineLevel="0" collapsed="false">
      <c r="A835" s="8" t="s">
        <v>8745</v>
      </c>
      <c r="B835" s="10" t="str">
        <f aca="false">'Layout Mercado Libre'!C835</f>
        <v>Dolo-Neurobión Retard Diclofenaco y Complejo B 10 Tabletas</v>
      </c>
      <c r="C835" s="2" t="s">
        <v>89</v>
      </c>
      <c r="D835" s="2" t="s">
        <v>11989</v>
      </c>
      <c r="E835" s="2" t="s">
        <v>11990</v>
      </c>
      <c r="F835" s="2" t="s">
        <v>11991</v>
      </c>
      <c r="G835" s="2" t="s">
        <v>12063</v>
      </c>
      <c r="H835" s="2" t="s">
        <v>12064</v>
      </c>
      <c r="I835" s="2" t="s">
        <v>14596</v>
      </c>
      <c r="J835" s="2"/>
      <c r="K835" s="2" t="n">
        <v>123</v>
      </c>
      <c r="L835" s="2"/>
      <c r="M835" s="2" t="s">
        <v>14597</v>
      </c>
      <c r="N835" s="2" t="n">
        <f aca="false">COUNTA('Layout Mercado Libre'!AH835:AM835)</f>
        <v>1</v>
      </c>
      <c r="O835" s="2" t="s">
        <v>11996</v>
      </c>
      <c r="P835" s="2" t="n">
        <v>0</v>
      </c>
      <c r="Q835" s="2" t="s">
        <v>14598</v>
      </c>
    </row>
    <row r="836" customFormat="false" ht="15" hidden="false" customHeight="false" outlineLevel="0" collapsed="false">
      <c r="A836" s="8" t="s">
        <v>8754</v>
      </c>
      <c r="B836" s="10" t="str">
        <f aca="false">'Layout Mercado Libre'!C836</f>
        <v>Isodine Bucofaríngeo Yodopovidona Solución 120 ml</v>
      </c>
      <c r="C836" s="2" t="s">
        <v>89</v>
      </c>
      <c r="D836" s="2" t="s">
        <v>11989</v>
      </c>
      <c r="E836" s="2" t="s">
        <v>11990</v>
      </c>
      <c r="F836" s="2" t="s">
        <v>12038</v>
      </c>
      <c r="G836" s="2"/>
      <c r="H836" s="2"/>
      <c r="I836" s="2" t="s">
        <v>14599</v>
      </c>
      <c r="J836" s="2"/>
      <c r="K836" s="2" t="n">
        <v>0</v>
      </c>
      <c r="L836" s="2"/>
      <c r="M836" s="2" t="s">
        <v>14600</v>
      </c>
      <c r="N836" s="2" t="n">
        <f aca="false">COUNTA('Layout Mercado Libre'!AH836:AM836)</f>
        <v>1</v>
      </c>
      <c r="O836" s="2" t="s">
        <v>11996</v>
      </c>
      <c r="P836" s="2" t="n">
        <v>0</v>
      </c>
      <c r="Q836" s="2" t="s">
        <v>14601</v>
      </c>
    </row>
    <row r="837" customFormat="false" ht="15" hidden="false" customHeight="false" outlineLevel="0" collapsed="false">
      <c r="A837" s="8" t="s">
        <v>8762</v>
      </c>
      <c r="B837" s="10" t="str">
        <f aca="false">'Layout Mercado Libre'!C837</f>
        <v>Set Evenflo Peine y Cepillo para Bebé Zoo Friends 2 Piezas</v>
      </c>
      <c r="C837" s="2" t="s">
        <v>89</v>
      </c>
      <c r="D837" s="2" t="s">
        <v>11989</v>
      </c>
      <c r="E837" s="2" t="s">
        <v>11990</v>
      </c>
      <c r="F837" s="2" t="s">
        <v>11998</v>
      </c>
      <c r="G837" s="2"/>
      <c r="H837" s="2"/>
      <c r="I837" s="2" t="s">
        <v>14602</v>
      </c>
      <c r="J837" s="2"/>
      <c r="K837" s="2" t="n">
        <v>130</v>
      </c>
      <c r="L837" s="2"/>
      <c r="M837" s="2" t="s">
        <v>14603</v>
      </c>
      <c r="N837" s="2" t="n">
        <f aca="false">COUNTA('Layout Mercado Libre'!AH837:AM837)</f>
        <v>1</v>
      </c>
      <c r="O837" s="2" t="s">
        <v>11996</v>
      </c>
      <c r="P837" s="2" t="n">
        <v>0</v>
      </c>
      <c r="Q837" s="2" t="s">
        <v>14604</v>
      </c>
    </row>
    <row r="838" customFormat="false" ht="15" hidden="false" customHeight="false" outlineLevel="0" collapsed="false">
      <c r="A838" s="8" t="s">
        <v>8773</v>
      </c>
      <c r="B838" s="10" t="str">
        <f aca="false">'Layout Mercado Libre'!C838</f>
        <v>Enjuague Bucal Listerine Cool Mint Antiséptico 500 ml</v>
      </c>
      <c r="C838" s="2" t="s">
        <v>89</v>
      </c>
      <c r="D838" s="2" t="s">
        <v>12068</v>
      </c>
      <c r="E838" s="2" t="s">
        <v>12069</v>
      </c>
      <c r="F838" s="2" t="s">
        <v>11998</v>
      </c>
      <c r="G838" s="2"/>
      <c r="H838" s="2"/>
      <c r="I838" s="2" t="s">
        <v>14605</v>
      </c>
      <c r="J838" s="2"/>
      <c r="K838" s="2" t="n">
        <v>0</v>
      </c>
      <c r="L838" s="2"/>
      <c r="M838" s="2" t="s">
        <v>14606</v>
      </c>
      <c r="N838" s="2" t="n">
        <f aca="false">COUNTA('Layout Mercado Libre'!AH838:AM838)</f>
        <v>1</v>
      </c>
      <c r="O838" s="2" t="s">
        <v>11996</v>
      </c>
      <c r="P838" s="2" t="n">
        <v>0</v>
      </c>
      <c r="Q838" s="2" t="s">
        <v>14607</v>
      </c>
    </row>
    <row r="839" customFormat="false" ht="15" hidden="false" customHeight="false" outlineLevel="0" collapsed="false">
      <c r="A839" s="8" t="s">
        <v>8785</v>
      </c>
      <c r="B839" s="10" t="str">
        <f aca="false">'Layout Mercado Libre'!C839</f>
        <v>Proxalin Plus Paracetamol Naproxeno 250/300 mg 16 Tabletas</v>
      </c>
      <c r="C839" s="2" t="s">
        <v>89</v>
      </c>
      <c r="D839" s="2" t="s">
        <v>11989</v>
      </c>
      <c r="E839" s="2" t="s">
        <v>11990</v>
      </c>
      <c r="F839" s="2" t="s">
        <v>12056</v>
      </c>
      <c r="G839" s="2"/>
      <c r="H839" s="2"/>
      <c r="I839" s="2" t="s">
        <v>14608</v>
      </c>
      <c r="J839" s="2"/>
      <c r="K839" s="2" t="n">
        <v>0</v>
      </c>
      <c r="L839" s="2"/>
      <c r="M839" s="2" t="s">
        <v>14609</v>
      </c>
      <c r="N839" s="2" t="n">
        <f aca="false">COUNTA('Layout Mercado Libre'!AH839:AM839)</f>
        <v>2</v>
      </c>
      <c r="O839" s="2" t="s">
        <v>11996</v>
      </c>
      <c r="P839" s="2" t="n">
        <v>0</v>
      </c>
      <c r="Q839" s="2" t="s">
        <v>14610</v>
      </c>
    </row>
    <row r="840" customFormat="false" ht="15" hidden="false" customHeight="false" outlineLevel="0" collapsed="false">
      <c r="A840" s="8" t="s">
        <v>8795</v>
      </c>
      <c r="B840" s="10" t="str">
        <f aca="false">'Layout Mercado Libre'!C840</f>
        <v>Dimegan-D Loratadina Fenilefrina Jarabe 60 ml</v>
      </c>
      <c r="C840" s="2" t="s">
        <v>89</v>
      </c>
      <c r="D840" s="2" t="s">
        <v>12068</v>
      </c>
      <c r="E840" s="2" t="s">
        <v>11990</v>
      </c>
      <c r="F840" s="2" t="s">
        <v>12056</v>
      </c>
      <c r="G840" s="2"/>
      <c r="H840" s="2"/>
      <c r="I840" s="2" t="s">
        <v>14611</v>
      </c>
      <c r="J840" s="2"/>
      <c r="K840" s="2" t="n">
        <v>0</v>
      </c>
      <c r="L840" s="2"/>
      <c r="M840" s="2" t="s">
        <v>14612</v>
      </c>
      <c r="N840" s="2" t="n">
        <f aca="false">COUNTA('Layout Mercado Libre'!AH840:AM840)</f>
        <v>1</v>
      </c>
      <c r="O840" s="2" t="s">
        <v>11996</v>
      </c>
      <c r="P840" s="2" t="n">
        <v>0</v>
      </c>
      <c r="Q840" s="2" t="s">
        <v>14613</v>
      </c>
    </row>
    <row r="841" customFormat="false" ht="15" hidden="false" customHeight="false" outlineLevel="0" collapsed="false">
      <c r="A841" s="8" t="s">
        <v>8805</v>
      </c>
      <c r="B841" s="10" t="str">
        <f aca="false">'Layout Mercado Libre'!C841</f>
        <v>Bonadoxina Meclozina 25 mg Piridoxina 50 mg 25 Tabletas</v>
      </c>
      <c r="C841" s="2" t="s">
        <v>89</v>
      </c>
      <c r="D841" s="2" t="s">
        <v>11989</v>
      </c>
      <c r="E841" s="2" t="s">
        <v>11990</v>
      </c>
      <c r="F841" s="2" t="s">
        <v>11991</v>
      </c>
      <c r="G841" s="2" t="s">
        <v>12013</v>
      </c>
      <c r="H841" s="2" t="s">
        <v>12014</v>
      </c>
      <c r="I841" s="2" t="s">
        <v>14614</v>
      </c>
      <c r="J841" s="2"/>
      <c r="K841" s="2" t="n">
        <v>207</v>
      </c>
      <c r="L841" s="2"/>
      <c r="M841" s="2" t="s">
        <v>14615</v>
      </c>
      <c r="N841" s="2" t="n">
        <f aca="false">COUNTA('Layout Mercado Libre'!AH841:AM841)</f>
        <v>1</v>
      </c>
      <c r="O841" s="2" t="s">
        <v>11996</v>
      </c>
      <c r="P841" s="2" t="n">
        <v>0</v>
      </c>
      <c r="Q841" s="2" t="s">
        <v>14616</v>
      </c>
    </row>
    <row r="842" customFormat="false" ht="15" hidden="false" customHeight="false" outlineLevel="0" collapsed="false">
      <c r="A842" s="8" t="s">
        <v>8814</v>
      </c>
      <c r="B842" s="10" t="str">
        <f aca="false">'Layout Mercado Libre'!C842</f>
        <v>Desodorante Speed Stick ADN Gel 48 Horas 85 g</v>
      </c>
      <c r="C842" s="2" t="s">
        <v>89</v>
      </c>
      <c r="D842" s="2" t="s">
        <v>11989</v>
      </c>
      <c r="E842" s="2" t="s">
        <v>11990</v>
      </c>
      <c r="F842" s="2" t="s">
        <v>11998</v>
      </c>
      <c r="G842" s="2"/>
      <c r="H842" s="2"/>
      <c r="I842" s="2" t="s">
        <v>14617</v>
      </c>
      <c r="J842" s="2"/>
      <c r="K842" s="2" t="n">
        <v>48</v>
      </c>
      <c r="L842" s="2"/>
      <c r="M842" s="2" t="s">
        <v>14618</v>
      </c>
      <c r="N842" s="2" t="n">
        <f aca="false">COUNTA('Layout Mercado Libre'!AH842:AM842)</f>
        <v>1</v>
      </c>
      <c r="O842" s="2" t="s">
        <v>11996</v>
      </c>
      <c r="P842" s="2" t="n">
        <v>0</v>
      </c>
      <c r="Q842" s="2" t="s">
        <v>14619</v>
      </c>
    </row>
    <row r="843" customFormat="false" ht="15" hidden="false" customHeight="false" outlineLevel="0" collapsed="false">
      <c r="A843" s="8" t="s">
        <v>8823</v>
      </c>
      <c r="B843" s="10" t="str">
        <f aca="false">'Layout Mercado Libre'!C843</f>
        <v>Janumet Sitagliptina Metformina 50/1000 mg 56 Comprimidos</v>
      </c>
      <c r="C843" s="2" t="s">
        <v>89</v>
      </c>
      <c r="D843" s="2" t="s">
        <v>11989</v>
      </c>
      <c r="E843" s="2" t="s">
        <v>11990</v>
      </c>
      <c r="F843" s="2" t="s">
        <v>11991</v>
      </c>
      <c r="G843" s="2" t="s">
        <v>12013</v>
      </c>
      <c r="H843" s="2" t="s">
        <v>12014</v>
      </c>
      <c r="I843" s="2" t="s">
        <v>14620</v>
      </c>
      <c r="J843" s="2"/>
      <c r="K843" s="2" t="n">
        <v>0</v>
      </c>
      <c r="L843" s="2"/>
      <c r="M843" s="2" t="s">
        <v>14621</v>
      </c>
      <c r="N843" s="2" t="n">
        <f aca="false">COUNTA('Layout Mercado Libre'!AH843:AM843)</f>
        <v>1</v>
      </c>
      <c r="O843" s="2" t="s">
        <v>11996</v>
      </c>
      <c r="P843" s="2" t="n">
        <v>0</v>
      </c>
      <c r="Q843" s="2" t="s">
        <v>14622</v>
      </c>
    </row>
    <row r="844" customFormat="false" ht="15" hidden="false" customHeight="false" outlineLevel="0" collapsed="false">
      <c r="A844" s="8" t="s">
        <v>8834</v>
      </c>
      <c r="B844" s="10" t="str">
        <f aca="false">'Layout Mercado Libre'!C844</f>
        <v>Metamucil Fibra Sin Azúcar Sabor Naranja 10 Sobres 5.8 g</v>
      </c>
      <c r="C844" s="2" t="s">
        <v>89</v>
      </c>
      <c r="D844" s="2" t="s">
        <v>11989</v>
      </c>
      <c r="E844" s="2" t="s">
        <v>11990</v>
      </c>
      <c r="F844" s="2" t="s">
        <v>12038</v>
      </c>
      <c r="G844" s="2"/>
      <c r="H844" s="2"/>
      <c r="I844" s="2" t="s">
        <v>14623</v>
      </c>
      <c r="J844" s="2"/>
      <c r="K844" s="2" t="n">
        <v>94</v>
      </c>
      <c r="L844" s="2"/>
      <c r="M844" s="2" t="s">
        <v>14624</v>
      </c>
      <c r="N844" s="2" t="n">
        <f aca="false">COUNTA('Layout Mercado Libre'!AH844:AM844)</f>
        <v>1</v>
      </c>
      <c r="O844" s="2" t="s">
        <v>11996</v>
      </c>
      <c r="P844" s="2" t="n">
        <v>0</v>
      </c>
      <c r="Q844" s="2" t="s">
        <v>14625</v>
      </c>
    </row>
    <row r="845" customFormat="false" ht="15" hidden="false" customHeight="false" outlineLevel="0" collapsed="false">
      <c r="A845" s="8" t="s">
        <v>8843</v>
      </c>
      <c r="B845" s="10" t="str">
        <f aca="false">'Layout Mercado Libre'!C845</f>
        <v>Colonia para Bebé Mennen Baby Magic Hipoalergénica 200 ml</v>
      </c>
      <c r="C845" s="2" t="s">
        <v>89</v>
      </c>
      <c r="D845" s="2" t="s">
        <v>11989</v>
      </c>
      <c r="E845" s="2" t="s">
        <v>11990</v>
      </c>
      <c r="F845" s="2" t="s">
        <v>11998</v>
      </c>
      <c r="G845" s="2"/>
      <c r="H845" s="2"/>
      <c r="I845" s="2" t="s">
        <v>14626</v>
      </c>
      <c r="J845" s="2"/>
      <c r="K845" s="2" t="n">
        <v>390</v>
      </c>
      <c r="L845" s="2"/>
      <c r="M845" s="2" t="s">
        <v>14627</v>
      </c>
      <c r="N845" s="2" t="n">
        <f aca="false">COUNTA('Layout Mercado Libre'!AH845:AM845)</f>
        <v>1</v>
      </c>
      <c r="O845" s="2" t="s">
        <v>11996</v>
      </c>
      <c r="P845" s="2" t="n">
        <v>0</v>
      </c>
      <c r="Q845" s="2" t="s">
        <v>14628</v>
      </c>
    </row>
    <row r="846" customFormat="false" ht="15" hidden="false" customHeight="false" outlineLevel="0" collapsed="false">
      <c r="A846" s="8" t="s">
        <v>8853</v>
      </c>
      <c r="B846" s="10" t="str">
        <f aca="false">'Layout Mercado Libre'!C846</f>
        <v>Crema Corporal Lubriderm Protección Solar FPS 15 400 ml</v>
      </c>
      <c r="C846" s="2" t="s">
        <v>89</v>
      </c>
      <c r="D846" s="2" t="s">
        <v>11989</v>
      </c>
      <c r="E846" s="2" t="s">
        <v>11990</v>
      </c>
      <c r="F846" s="2" t="s">
        <v>11998</v>
      </c>
      <c r="G846" s="2"/>
      <c r="H846" s="2"/>
      <c r="I846" s="2" t="s">
        <v>14629</v>
      </c>
      <c r="J846" s="2"/>
      <c r="K846" s="2" t="n">
        <v>98</v>
      </c>
      <c r="L846" s="2"/>
      <c r="M846" s="2" t="s">
        <v>14630</v>
      </c>
      <c r="N846" s="2" t="n">
        <f aca="false">COUNTA('Layout Mercado Libre'!AH846:AM846)</f>
        <v>1</v>
      </c>
      <c r="O846" s="2" t="s">
        <v>11996</v>
      </c>
      <c r="P846" s="2" t="n">
        <v>0</v>
      </c>
      <c r="Q846" s="2" t="s">
        <v>14631</v>
      </c>
    </row>
    <row r="847" customFormat="false" ht="15" hidden="false" customHeight="false" outlineLevel="0" collapsed="false">
      <c r="A847" s="8" t="s">
        <v>8861</v>
      </c>
      <c r="B847" s="10" t="str">
        <f aca="false">'Layout Mercado Libre'!C847</f>
        <v>Gaap PF Latanoprost 0.005% Solución Oftálmica 3 ml</v>
      </c>
      <c r="C847" s="2" t="s">
        <v>89</v>
      </c>
      <c r="D847" s="2" t="s">
        <v>12068</v>
      </c>
      <c r="E847" s="2" t="s">
        <v>12069</v>
      </c>
      <c r="F847" s="2" t="s">
        <v>11991</v>
      </c>
      <c r="G847" s="2" t="s">
        <v>12203</v>
      </c>
      <c r="H847" s="2" t="s">
        <v>12204</v>
      </c>
      <c r="I847" s="2" t="s">
        <v>14632</v>
      </c>
      <c r="J847" s="2"/>
      <c r="K847" s="2" t="n">
        <v>0</v>
      </c>
      <c r="L847" s="2"/>
      <c r="M847" s="2" t="s">
        <v>14633</v>
      </c>
      <c r="N847" s="2" t="n">
        <f aca="false">COUNTA('Layout Mercado Libre'!AH847:AM847)</f>
        <v>3</v>
      </c>
      <c r="O847" s="2" t="s">
        <v>11996</v>
      </c>
      <c r="P847" s="2" t="n">
        <v>0</v>
      </c>
      <c r="Q847" s="2" t="s">
        <v>14634</v>
      </c>
    </row>
    <row r="848" customFormat="false" ht="15" hidden="false" customHeight="false" outlineLevel="0" collapsed="false">
      <c r="A848" s="8" t="s">
        <v>8872</v>
      </c>
      <c r="B848" s="10" t="str">
        <f aca="false">'Layout Mercado Libre'!C848</f>
        <v>Cera Xiomara Wax &amp; Shine Moldeadora Mate 60 g</v>
      </c>
      <c r="C848" s="2" t="s">
        <v>89</v>
      </c>
      <c r="D848" s="2" t="s">
        <v>11989</v>
      </c>
      <c r="E848" s="2" t="s">
        <v>11990</v>
      </c>
      <c r="F848" s="2" t="s">
        <v>11998</v>
      </c>
      <c r="G848" s="2"/>
      <c r="H848" s="2"/>
      <c r="I848" s="2" t="s">
        <v>14635</v>
      </c>
      <c r="J848" s="2"/>
      <c r="K848" s="2" t="n">
        <v>571</v>
      </c>
      <c r="L848" s="2"/>
      <c r="M848" s="2" t="s">
        <v>14636</v>
      </c>
      <c r="N848" s="2" t="n">
        <f aca="false">COUNTA('Layout Mercado Libre'!AH848:AM848)</f>
        <v>1</v>
      </c>
      <c r="O848" s="2" t="s">
        <v>11996</v>
      </c>
      <c r="P848" s="2" t="n">
        <v>0</v>
      </c>
      <c r="Q848" s="2" t="s">
        <v>14637</v>
      </c>
    </row>
    <row r="849" customFormat="false" ht="15" hidden="false" customHeight="false" outlineLevel="0" collapsed="false">
      <c r="A849" s="8" t="s">
        <v>8880</v>
      </c>
      <c r="B849" s="10" t="str">
        <f aca="false">'Layout Mercado Libre'!C849</f>
        <v>Berocca Calcio y Magnesio 10 Comprimidos Efervescentes</v>
      </c>
      <c r="C849" s="2" t="s">
        <v>89</v>
      </c>
      <c r="D849" s="2" t="s">
        <v>11989</v>
      </c>
      <c r="E849" s="2" t="s">
        <v>11990</v>
      </c>
      <c r="F849" s="2" t="s">
        <v>12038</v>
      </c>
      <c r="G849" s="2"/>
      <c r="H849" s="2"/>
      <c r="I849" s="2" t="s">
        <v>14638</v>
      </c>
      <c r="J849" s="2"/>
      <c r="K849" s="2" t="n">
        <v>378</v>
      </c>
      <c r="L849" s="2"/>
      <c r="M849" s="2" t="s">
        <v>14639</v>
      </c>
      <c r="N849" s="2" t="n">
        <f aca="false">COUNTA('Layout Mercado Libre'!AH849:AM849)</f>
        <v>1</v>
      </c>
      <c r="O849" s="2" t="s">
        <v>11996</v>
      </c>
      <c r="P849" s="2" t="n">
        <v>0</v>
      </c>
      <c r="Q849" s="2" t="s">
        <v>14640</v>
      </c>
    </row>
    <row r="850" customFormat="false" ht="15" hidden="false" customHeight="false" outlineLevel="0" collapsed="false">
      <c r="A850" s="8" t="s">
        <v>8892</v>
      </c>
      <c r="B850" s="10" t="str">
        <f aca="false">'Layout Mercado Libre'!C850</f>
        <v>Previta Mom Suplemento Prenatal DHA EPA 30 Cápsulas</v>
      </c>
      <c r="C850" s="2" t="s">
        <v>89</v>
      </c>
      <c r="D850" s="2" t="s">
        <v>11989</v>
      </c>
      <c r="E850" s="2" t="s">
        <v>11990</v>
      </c>
      <c r="F850" s="2" t="s">
        <v>11998</v>
      </c>
      <c r="G850" s="2"/>
      <c r="H850" s="2"/>
      <c r="I850" s="2" t="s">
        <v>14641</v>
      </c>
      <c r="J850" s="2"/>
      <c r="K850" s="2" t="n">
        <v>58</v>
      </c>
      <c r="L850" s="2"/>
      <c r="M850" s="2" t="s">
        <v>14642</v>
      </c>
      <c r="N850" s="2" t="n">
        <f aca="false">COUNTA('Layout Mercado Libre'!AH850:AM850)</f>
        <v>1</v>
      </c>
      <c r="O850" s="2" t="s">
        <v>11996</v>
      </c>
      <c r="P850" s="2" t="n">
        <v>0</v>
      </c>
      <c r="Q850" s="2" t="s">
        <v>14643</v>
      </c>
    </row>
    <row r="851" customFormat="false" ht="15" hidden="false" customHeight="false" outlineLevel="0" collapsed="false">
      <c r="A851" s="8" t="s">
        <v>8903</v>
      </c>
      <c r="B851" s="10" t="str">
        <f aca="false">'Layout Mercado Libre'!C851</f>
        <v>Mascarilla Garnier Fructis Hair Food Coco 350 ml</v>
      </c>
      <c r="C851" s="2" t="s">
        <v>89</v>
      </c>
      <c r="D851" s="2" t="s">
        <v>11989</v>
      </c>
      <c r="E851" s="2" t="s">
        <v>11990</v>
      </c>
      <c r="F851" s="2" t="s">
        <v>11998</v>
      </c>
      <c r="G851" s="2"/>
      <c r="H851" s="2"/>
      <c r="I851" s="2" t="s">
        <v>14644</v>
      </c>
      <c r="J851" s="2"/>
      <c r="K851" s="2" t="n">
        <v>32</v>
      </c>
      <c r="L851" s="2"/>
      <c r="M851" s="2" t="s">
        <v>14645</v>
      </c>
      <c r="N851" s="2" t="n">
        <f aca="false">COUNTA('Layout Mercado Libre'!AH851:AM851)</f>
        <v>1</v>
      </c>
      <c r="O851" s="2" t="s">
        <v>11996</v>
      </c>
      <c r="P851" s="2" t="n">
        <v>0</v>
      </c>
      <c r="Q851" s="2" t="s">
        <v>14646</v>
      </c>
    </row>
    <row r="852" customFormat="false" ht="15" hidden="false" customHeight="false" outlineLevel="0" collapsed="false">
      <c r="A852" s="8" t="s">
        <v>8916</v>
      </c>
      <c r="B852" s="10" t="str">
        <f aca="false">'Layout Mercado Libre'!C852</f>
        <v>Pomada Xiomara Wax &amp; Shine Black Barba y Cabello 60 g</v>
      </c>
      <c r="C852" s="2" t="s">
        <v>89</v>
      </c>
      <c r="D852" s="2" t="s">
        <v>11989</v>
      </c>
      <c r="E852" s="2" t="s">
        <v>11990</v>
      </c>
      <c r="F852" s="2" t="s">
        <v>11998</v>
      </c>
      <c r="G852" s="2"/>
      <c r="H852" s="2"/>
      <c r="I852" s="2" t="s">
        <v>14647</v>
      </c>
      <c r="J852" s="2"/>
      <c r="K852" s="2" t="n">
        <v>432</v>
      </c>
      <c r="L852" s="2"/>
      <c r="M852" s="2" t="s">
        <v>14648</v>
      </c>
      <c r="N852" s="2" t="n">
        <f aca="false">COUNTA('Layout Mercado Libre'!AH852:AM852)</f>
        <v>1</v>
      </c>
      <c r="O852" s="2" t="s">
        <v>11996</v>
      </c>
      <c r="P852" s="2" t="n">
        <v>0</v>
      </c>
      <c r="Q852" s="2" t="s">
        <v>14649</v>
      </c>
    </row>
    <row r="853" customFormat="false" ht="15" hidden="false" customHeight="false" outlineLevel="0" collapsed="false">
      <c r="A853" s="8" t="s">
        <v>8924</v>
      </c>
      <c r="B853" s="10" t="str">
        <f aca="false">'Layout Mercado Libre'!C853</f>
        <v>Braxan Amiodarona 200 mg 20 Tabletas</v>
      </c>
      <c r="C853" s="2" t="s">
        <v>89</v>
      </c>
      <c r="D853" s="2" t="s">
        <v>11989</v>
      </c>
      <c r="E853" s="2" t="s">
        <v>11990</v>
      </c>
      <c r="F853" s="2" t="s">
        <v>11991</v>
      </c>
      <c r="G853" s="2" t="s">
        <v>12596</v>
      </c>
      <c r="H853" s="2" t="s">
        <v>12597</v>
      </c>
      <c r="I853" s="2" t="s">
        <v>14650</v>
      </c>
      <c r="J853" s="2"/>
      <c r="K853" s="2" t="n">
        <v>18</v>
      </c>
      <c r="L853" s="2"/>
      <c r="M853" s="2" t="s">
        <v>14651</v>
      </c>
      <c r="N853" s="2" t="n">
        <f aca="false">COUNTA('Layout Mercado Libre'!AH853:AM853)</f>
        <v>1</v>
      </c>
      <c r="O853" s="2" t="s">
        <v>11996</v>
      </c>
      <c r="P853" s="2" t="n">
        <v>0</v>
      </c>
      <c r="Q853" s="2" t="s">
        <v>14652</v>
      </c>
    </row>
    <row r="854" customFormat="false" ht="15" hidden="false" customHeight="false" outlineLevel="0" collapsed="false">
      <c r="A854" s="8" t="s">
        <v>8933</v>
      </c>
      <c r="B854" s="10" t="str">
        <f aca="false">'Layout Mercado Libre'!C854</f>
        <v>Troferit Dropropizina 30 mg 15 Tabletas</v>
      </c>
      <c r="C854" s="2" t="s">
        <v>89</v>
      </c>
      <c r="D854" s="2" t="s">
        <v>11989</v>
      </c>
      <c r="E854" s="2" t="s">
        <v>11990</v>
      </c>
      <c r="F854" s="2" t="s">
        <v>12056</v>
      </c>
      <c r="G854" s="2"/>
      <c r="H854" s="2"/>
      <c r="I854" s="2" t="s">
        <v>14653</v>
      </c>
      <c r="J854" s="2"/>
      <c r="K854" s="2" t="n">
        <v>176</v>
      </c>
      <c r="L854" s="2"/>
      <c r="M854" s="2" t="s">
        <v>14654</v>
      </c>
      <c r="N854" s="2" t="n">
        <f aca="false">COUNTA('Layout Mercado Libre'!AH854:AM854)</f>
        <v>1</v>
      </c>
      <c r="O854" s="2" t="s">
        <v>11996</v>
      </c>
      <c r="P854" s="2" t="n">
        <v>0</v>
      </c>
      <c r="Q854" s="2" t="s">
        <v>14655</v>
      </c>
    </row>
    <row r="855" customFormat="false" ht="15" hidden="false" customHeight="false" outlineLevel="0" collapsed="false">
      <c r="A855" s="8" t="s">
        <v>8940</v>
      </c>
      <c r="B855" s="10" t="str">
        <f aca="false">'Layout Mercado Libre'!C855</f>
        <v>Crema Facial Vitacilina Antiarrugas Día y Noche 100 g</v>
      </c>
      <c r="C855" s="2" t="s">
        <v>89</v>
      </c>
      <c r="D855" s="2" t="s">
        <v>11989</v>
      </c>
      <c r="E855" s="2" t="s">
        <v>11990</v>
      </c>
      <c r="F855" s="2" t="s">
        <v>11998</v>
      </c>
      <c r="G855" s="2"/>
      <c r="H855" s="2"/>
      <c r="I855" s="2" t="s">
        <v>14656</v>
      </c>
      <c r="J855" s="2"/>
      <c r="K855" s="2" t="n">
        <v>0</v>
      </c>
      <c r="L855" s="2"/>
      <c r="M855" s="2" t="s">
        <v>14657</v>
      </c>
      <c r="N855" s="2" t="n">
        <f aca="false">COUNTA('Layout Mercado Libre'!AH855:AM855)</f>
        <v>1</v>
      </c>
      <c r="O855" s="2" t="s">
        <v>11996</v>
      </c>
      <c r="P855" s="2" t="n">
        <v>0</v>
      </c>
      <c r="Q855" s="2" t="s">
        <v>14658</v>
      </c>
    </row>
    <row r="856" customFormat="false" ht="15" hidden="false" customHeight="false" outlineLevel="0" collapsed="false">
      <c r="A856" s="8" t="s">
        <v>8947</v>
      </c>
      <c r="B856" s="10" t="str">
        <f aca="false">'Layout Mercado Libre'!C856</f>
        <v>Crema Nivea Creme Tarro 400 ml con Lata 50 ml</v>
      </c>
      <c r="C856" s="2" t="s">
        <v>89</v>
      </c>
      <c r="D856" s="2" t="s">
        <v>12068</v>
      </c>
      <c r="E856" s="2" t="s">
        <v>12069</v>
      </c>
      <c r="F856" s="2" t="s">
        <v>11998</v>
      </c>
      <c r="G856" s="2"/>
      <c r="H856" s="2"/>
      <c r="I856" s="2" t="s">
        <v>14659</v>
      </c>
      <c r="J856" s="2"/>
      <c r="K856" s="2" t="n">
        <v>77</v>
      </c>
      <c r="L856" s="2" t="s">
        <v>14660</v>
      </c>
      <c r="M856" s="2" t="s">
        <v>14660</v>
      </c>
      <c r="N856" s="2" t="n">
        <f aca="false">COUNTA('Layout Mercado Libre'!AH856:AM856)</f>
        <v>0</v>
      </c>
      <c r="O856" s="2"/>
      <c r="P856" s="2" t="n">
        <v>0</v>
      </c>
      <c r="Q856" s="2" t="s">
        <v>14661</v>
      </c>
    </row>
    <row r="857" customFormat="false" ht="15" hidden="false" customHeight="false" outlineLevel="0" collapsed="false">
      <c r="A857" s="8" t="s">
        <v>8954</v>
      </c>
      <c r="B857" s="10" t="str">
        <f aca="false">'Layout Mercado Libre'!C857</f>
        <v>Ficonax Metformina 1 g 30 Tabletas Recubiertas</v>
      </c>
      <c r="C857" s="2" t="s">
        <v>89</v>
      </c>
      <c r="D857" s="2" t="s">
        <v>11989</v>
      </c>
      <c r="E857" s="2" t="s">
        <v>11990</v>
      </c>
      <c r="F857" s="2" t="s">
        <v>11991</v>
      </c>
      <c r="G857" s="2" t="s">
        <v>12013</v>
      </c>
      <c r="H857" s="2" t="s">
        <v>12014</v>
      </c>
      <c r="I857" s="2" t="s">
        <v>14662</v>
      </c>
      <c r="J857" s="2"/>
      <c r="K857" s="2" t="n">
        <v>42</v>
      </c>
      <c r="L857" s="2"/>
      <c r="M857" s="2" t="s">
        <v>14663</v>
      </c>
      <c r="N857" s="2" t="n">
        <f aca="false">COUNTA('Layout Mercado Libre'!AH857:AM857)</f>
        <v>1</v>
      </c>
      <c r="O857" s="2" t="s">
        <v>11996</v>
      </c>
      <c r="P857" s="2" t="n">
        <v>0</v>
      </c>
      <c r="Q857" s="2" t="s">
        <v>14664</v>
      </c>
    </row>
    <row r="858" customFormat="false" ht="15" hidden="false" customHeight="false" outlineLevel="0" collapsed="false">
      <c r="A858" s="8" t="s">
        <v>8963</v>
      </c>
      <c r="B858" s="10" t="str">
        <f aca="false">'Layout Mercado Libre'!C858</f>
        <v>Dalvear Infantil Jarabe Dropropizina Bromhexina 200 ml</v>
      </c>
      <c r="C858" s="2" t="s">
        <v>89</v>
      </c>
      <c r="D858" s="2" t="s">
        <v>11989</v>
      </c>
      <c r="E858" s="2" t="s">
        <v>11990</v>
      </c>
      <c r="F858" s="2" t="s">
        <v>12056</v>
      </c>
      <c r="G858" s="2"/>
      <c r="H858" s="2"/>
      <c r="I858" s="2" t="s">
        <v>14665</v>
      </c>
      <c r="J858" s="2"/>
      <c r="K858" s="2" t="n">
        <v>44</v>
      </c>
      <c r="L858" s="2"/>
      <c r="M858" s="2" t="s">
        <v>14666</v>
      </c>
      <c r="N858" s="2" t="n">
        <f aca="false">COUNTA('Layout Mercado Libre'!AH858:AM858)</f>
        <v>3</v>
      </c>
      <c r="O858" s="2" t="s">
        <v>11996</v>
      </c>
      <c r="P858" s="2" t="n">
        <v>0</v>
      </c>
      <c r="Q858" s="2" t="s">
        <v>14667</v>
      </c>
    </row>
    <row r="859" customFormat="false" ht="15" hidden="false" customHeight="false" outlineLevel="0" collapsed="false">
      <c r="A859" s="8" t="s">
        <v>8975</v>
      </c>
      <c r="B859" s="10" t="str">
        <f aca="false">'Layout Mercado Libre'!C859</f>
        <v>Prueba de Embarazo Prebios 1 Pieza</v>
      </c>
      <c r="C859" s="2" t="s">
        <v>89</v>
      </c>
      <c r="D859" s="2" t="s">
        <v>11989</v>
      </c>
      <c r="E859" s="2" t="s">
        <v>11990</v>
      </c>
      <c r="F859" s="2" t="s">
        <v>11998</v>
      </c>
      <c r="G859" s="2"/>
      <c r="H859" s="2"/>
      <c r="I859" s="2" t="s">
        <v>14668</v>
      </c>
      <c r="J859" s="2"/>
      <c r="K859" s="2" t="n">
        <v>8874</v>
      </c>
      <c r="L859" s="2"/>
      <c r="M859" s="2" t="s">
        <v>14669</v>
      </c>
      <c r="N859" s="2" t="n">
        <f aca="false">COUNTA('Layout Mercado Libre'!AH859:AM859)</f>
        <v>1</v>
      </c>
      <c r="O859" s="2" t="s">
        <v>11996</v>
      </c>
      <c r="P859" s="2" t="n">
        <v>0</v>
      </c>
      <c r="Q859" s="2" t="s">
        <v>14670</v>
      </c>
    </row>
    <row r="860" customFormat="false" ht="15" hidden="false" customHeight="false" outlineLevel="0" collapsed="false">
      <c r="A860" s="8" t="s">
        <v>8984</v>
      </c>
      <c r="B860" s="10" t="str">
        <f aca="false">'Layout Mercado Libre'!C860</f>
        <v>Talco para Bebé Mennen Baby Magic Rosa 200 g</v>
      </c>
      <c r="C860" s="2" t="s">
        <v>89</v>
      </c>
      <c r="D860" s="2" t="s">
        <v>11989</v>
      </c>
      <c r="E860" s="2" t="s">
        <v>11990</v>
      </c>
      <c r="F860" s="2" t="s">
        <v>11998</v>
      </c>
      <c r="G860" s="2"/>
      <c r="H860" s="2"/>
      <c r="I860" s="2" t="s">
        <v>14671</v>
      </c>
      <c r="J860" s="2"/>
      <c r="K860" s="2" t="n">
        <v>537</v>
      </c>
      <c r="L860" s="2"/>
      <c r="M860" s="2" t="s">
        <v>14672</v>
      </c>
      <c r="N860" s="2" t="n">
        <f aca="false">COUNTA('Layout Mercado Libre'!AH860:AM860)</f>
        <v>1</v>
      </c>
      <c r="O860" s="2" t="s">
        <v>11996</v>
      </c>
      <c r="P860" s="2" t="n">
        <v>0</v>
      </c>
      <c r="Q860" s="2" t="s">
        <v>14673</v>
      </c>
    </row>
    <row r="861" customFormat="false" ht="15" hidden="false" customHeight="false" outlineLevel="0" collapsed="false">
      <c r="A861" s="8" t="s">
        <v>8992</v>
      </c>
      <c r="B861" s="10" t="str">
        <f aca="false">'Layout Mercado Libre'!C861</f>
        <v>Desodorante Roll-On Palmolive Neutro Balance 65 ml</v>
      </c>
      <c r="C861" s="2" t="s">
        <v>89</v>
      </c>
      <c r="D861" s="2" t="s">
        <v>11989</v>
      </c>
      <c r="E861" s="2" t="s">
        <v>11990</v>
      </c>
      <c r="F861" s="2" t="s">
        <v>11998</v>
      </c>
      <c r="G861" s="2"/>
      <c r="H861" s="2"/>
      <c r="I861" s="2" t="s">
        <v>14674</v>
      </c>
      <c r="J861" s="2"/>
      <c r="K861" s="2" t="n">
        <v>43</v>
      </c>
      <c r="L861" s="2"/>
      <c r="M861" s="2" t="s">
        <v>14675</v>
      </c>
      <c r="N861" s="2" t="n">
        <f aca="false">COUNTA('Layout Mercado Libre'!AH861:AM861)</f>
        <v>1</v>
      </c>
      <c r="O861" s="2" t="s">
        <v>11996</v>
      </c>
      <c r="P861" s="2" t="n">
        <v>0</v>
      </c>
      <c r="Q861" s="2" t="s">
        <v>14676</v>
      </c>
    </row>
    <row r="862" customFormat="false" ht="15" hidden="false" customHeight="false" outlineLevel="0" collapsed="false">
      <c r="A862" s="8" t="s">
        <v>9001</v>
      </c>
      <c r="B862" s="10" t="str">
        <f aca="false">'Layout Mercado Libre'!C862</f>
        <v>Dabex Metformina 1000 mg 30 Tabletas</v>
      </c>
      <c r="C862" s="2" t="s">
        <v>89</v>
      </c>
      <c r="D862" s="2" t="s">
        <v>11989</v>
      </c>
      <c r="E862" s="2" t="s">
        <v>11990</v>
      </c>
      <c r="F862" s="2" t="s">
        <v>11991</v>
      </c>
      <c r="G862" s="2" t="s">
        <v>12013</v>
      </c>
      <c r="H862" s="2" t="s">
        <v>12014</v>
      </c>
      <c r="I862" s="2" t="s">
        <v>14677</v>
      </c>
      <c r="J862" s="2"/>
      <c r="K862" s="2" t="n">
        <v>0</v>
      </c>
      <c r="L862" s="2"/>
      <c r="M862" s="2" t="s">
        <v>14678</v>
      </c>
      <c r="N862" s="2" t="n">
        <f aca="false">COUNTA('Layout Mercado Libre'!AH862:AM862)</f>
        <v>1</v>
      </c>
      <c r="O862" s="2" t="s">
        <v>11996</v>
      </c>
      <c r="P862" s="2" t="n">
        <v>0</v>
      </c>
      <c r="Q862" s="2" t="s">
        <v>14679</v>
      </c>
    </row>
    <row r="863" customFormat="false" ht="15" hidden="false" customHeight="false" outlineLevel="0" collapsed="false">
      <c r="A863" s="8" t="s">
        <v>9009</v>
      </c>
      <c r="B863" s="10" t="str">
        <f aca="false">'Layout Mercado Libre'!C863</f>
        <v>Talco para Bebé Mennen Baby Magic Hipoalergénico 400 g</v>
      </c>
      <c r="C863" s="2" t="s">
        <v>89</v>
      </c>
      <c r="D863" s="2" t="s">
        <v>11989</v>
      </c>
      <c r="E863" s="2" t="s">
        <v>11990</v>
      </c>
      <c r="F863" s="2" t="s">
        <v>11998</v>
      </c>
      <c r="G863" s="2"/>
      <c r="H863" s="2"/>
      <c r="I863" s="2" t="s">
        <v>14680</v>
      </c>
      <c r="J863" s="2"/>
      <c r="K863" s="2" t="n">
        <v>220</v>
      </c>
      <c r="L863" s="2"/>
      <c r="M863" s="2" t="s">
        <v>14681</v>
      </c>
      <c r="N863" s="2" t="n">
        <f aca="false">COUNTA('Layout Mercado Libre'!AH863:AM863)</f>
        <v>3</v>
      </c>
      <c r="O863" s="2" t="s">
        <v>11996</v>
      </c>
      <c r="P863" s="2" t="n">
        <v>0</v>
      </c>
      <c r="Q863" s="2" t="s">
        <v>14682</v>
      </c>
    </row>
    <row r="864" customFormat="false" ht="15" hidden="false" customHeight="false" outlineLevel="0" collapsed="false">
      <c r="A864" s="8" t="s">
        <v>9018</v>
      </c>
      <c r="B864" s="10" t="str">
        <f aca="false">'Layout Mercado Libre'!C864</f>
        <v>Mydocalm-A Tolperisona Paracetamol 50/300 mg 30 Cápsulas</v>
      </c>
      <c r="C864" s="2" t="s">
        <v>89</v>
      </c>
      <c r="D864" s="2" t="s">
        <v>11989</v>
      </c>
      <c r="E864" s="2" t="s">
        <v>11990</v>
      </c>
      <c r="F864" s="2" t="s">
        <v>12056</v>
      </c>
      <c r="G864" s="2"/>
      <c r="H864" s="2"/>
      <c r="I864" s="2" t="s">
        <v>14683</v>
      </c>
      <c r="J864" s="2"/>
      <c r="K864" s="2" t="n">
        <v>1</v>
      </c>
      <c r="L864" s="2"/>
      <c r="M864" s="2" t="s">
        <v>14684</v>
      </c>
      <c r="N864" s="2" t="n">
        <f aca="false">COUNTA('Layout Mercado Libre'!AH864:AM864)</f>
        <v>1</v>
      </c>
      <c r="O864" s="2" t="s">
        <v>11996</v>
      </c>
      <c r="P864" s="2" t="n">
        <v>0</v>
      </c>
      <c r="Q864" s="2" t="s">
        <v>14685</v>
      </c>
    </row>
    <row r="865" customFormat="false" ht="15" hidden="false" customHeight="false" outlineLevel="0" collapsed="false">
      <c r="A865" s="8" t="s">
        <v>9028</v>
      </c>
      <c r="B865" s="10" t="str">
        <f aca="false">'Layout Mercado Libre'!C865</f>
        <v>Desodorante Axe Intense 48h Aerosol 150 ml</v>
      </c>
      <c r="C865" s="2" t="s">
        <v>89</v>
      </c>
      <c r="D865" s="2" t="s">
        <v>11989</v>
      </c>
      <c r="E865" s="2" t="s">
        <v>11990</v>
      </c>
      <c r="F865" s="2" t="s">
        <v>11998</v>
      </c>
      <c r="G865" s="2"/>
      <c r="H865" s="2"/>
      <c r="I865" s="2" t="s">
        <v>14686</v>
      </c>
      <c r="J865" s="2"/>
      <c r="K865" s="2" t="n">
        <v>277</v>
      </c>
      <c r="L865" s="2" t="s">
        <v>14687</v>
      </c>
      <c r="M865" s="2" t="s">
        <v>14688</v>
      </c>
      <c r="N865" s="2" t="n">
        <f aca="false">COUNTA('Layout Mercado Libre'!AH865:AM865)</f>
        <v>1</v>
      </c>
      <c r="O865" s="2" t="s">
        <v>11996</v>
      </c>
      <c r="P865" s="2" t="n">
        <v>0</v>
      </c>
      <c r="Q865" s="2" t="s">
        <v>14689</v>
      </c>
    </row>
    <row r="866" customFormat="false" ht="15" hidden="false" customHeight="false" outlineLevel="0" collapsed="false">
      <c r="A866" s="8" t="s">
        <v>9037</v>
      </c>
      <c r="B866" s="10" t="str">
        <f aca="false">'Layout Mercado Libre'!C866</f>
        <v>Pepto-Bismol Cereza 262 mg 24 Tabletas Masticables</v>
      </c>
      <c r="C866" s="2" t="s">
        <v>89</v>
      </c>
      <c r="D866" s="2" t="s">
        <v>11989</v>
      </c>
      <c r="E866" s="2" t="s">
        <v>11990</v>
      </c>
      <c r="F866" s="2" t="s">
        <v>12038</v>
      </c>
      <c r="G866" s="2"/>
      <c r="H866" s="2"/>
      <c r="I866" s="2" t="s">
        <v>14690</v>
      </c>
      <c r="J866" s="2"/>
      <c r="K866" s="2" t="n">
        <v>148</v>
      </c>
      <c r="L866" s="2"/>
      <c r="M866" s="2" t="s">
        <v>14691</v>
      </c>
      <c r="N866" s="2" t="n">
        <f aca="false">COUNTA('Layout Mercado Libre'!AH866:AM866)</f>
        <v>1</v>
      </c>
      <c r="O866" s="2" t="s">
        <v>11996</v>
      </c>
      <c r="P866" s="2" t="n">
        <v>0</v>
      </c>
      <c r="Q866" s="2" t="s">
        <v>14692</v>
      </c>
    </row>
    <row r="867" customFormat="false" ht="15" hidden="false" customHeight="false" outlineLevel="0" collapsed="false">
      <c r="A867" s="8" t="s">
        <v>9046</v>
      </c>
      <c r="B867" s="10" t="str">
        <f aca="false">'Layout Mercado Libre'!C867</f>
        <v>Shampoo Grisi Ricitos de Oro Manzanilla 250 ml</v>
      </c>
      <c r="C867" s="2" t="s">
        <v>89</v>
      </c>
      <c r="D867" s="2" t="s">
        <v>11989</v>
      </c>
      <c r="E867" s="2" t="s">
        <v>11990</v>
      </c>
      <c r="F867" s="2" t="s">
        <v>11998</v>
      </c>
      <c r="G867" s="2"/>
      <c r="H867" s="2"/>
      <c r="I867" s="2" t="s">
        <v>14693</v>
      </c>
      <c r="J867" s="2"/>
      <c r="K867" s="2" t="n">
        <v>86</v>
      </c>
      <c r="L867" s="2"/>
      <c r="M867" s="2" t="s">
        <v>14694</v>
      </c>
      <c r="N867" s="2" t="n">
        <f aca="false">COUNTA('Layout Mercado Libre'!AH867:AM867)</f>
        <v>1</v>
      </c>
      <c r="O867" s="2" t="s">
        <v>11996</v>
      </c>
      <c r="P867" s="2" t="n">
        <v>0</v>
      </c>
      <c r="Q867" s="2" t="s">
        <v>14695</v>
      </c>
    </row>
    <row r="868" customFormat="false" ht="15" hidden="false" customHeight="false" outlineLevel="0" collapsed="false">
      <c r="A868" s="8" t="s">
        <v>9056</v>
      </c>
      <c r="B868" s="10" t="str">
        <f aca="false">'Layout Mercado Libre'!C868</f>
        <v>Crema Corporal Nivea Milk Nutritiva Piel Extra Seca 100 ml</v>
      </c>
      <c r="C868" s="2" t="s">
        <v>89</v>
      </c>
      <c r="D868" s="2" t="s">
        <v>11989</v>
      </c>
      <c r="E868" s="2" t="s">
        <v>11990</v>
      </c>
      <c r="F868" s="2" t="s">
        <v>11998</v>
      </c>
      <c r="G868" s="2"/>
      <c r="H868" s="2"/>
      <c r="I868" s="2" t="s">
        <v>14696</v>
      </c>
      <c r="J868" s="2"/>
      <c r="K868" s="2" t="n">
        <v>521</v>
      </c>
      <c r="L868" s="2" t="s">
        <v>14697</v>
      </c>
      <c r="M868" s="2" t="s">
        <v>14697</v>
      </c>
      <c r="N868" s="2" t="n">
        <f aca="false">COUNTA('Layout Mercado Libre'!AH868:AM868)</f>
        <v>1</v>
      </c>
      <c r="O868" s="2" t="s">
        <v>12024</v>
      </c>
      <c r="P868" s="2" t="n">
        <v>0</v>
      </c>
      <c r="Q868" s="2" t="s">
        <v>14698</v>
      </c>
    </row>
    <row r="869" customFormat="false" ht="15" hidden="false" customHeight="false" outlineLevel="0" collapsed="false">
      <c r="A869" s="8" t="s">
        <v>9064</v>
      </c>
      <c r="B869" s="10" t="str">
        <f aca="false">'Layout Mercado Libre'!C869</f>
        <v>Pylopac Lansoprazol Claritromicina Amoxicilina 7 Carteras</v>
      </c>
      <c r="C869" s="2" t="s">
        <v>89</v>
      </c>
      <c r="D869" s="2" t="s">
        <v>11989</v>
      </c>
      <c r="E869" s="2" t="s">
        <v>11990</v>
      </c>
      <c r="F869" s="2" t="s">
        <v>11991</v>
      </c>
      <c r="G869" s="2" t="s">
        <v>12013</v>
      </c>
      <c r="H869" s="2" t="s">
        <v>12014</v>
      </c>
      <c r="I869" s="2" t="s">
        <v>14699</v>
      </c>
      <c r="J869" s="2"/>
      <c r="K869" s="2" t="n">
        <v>3</v>
      </c>
      <c r="L869" s="2"/>
      <c r="M869" s="2" t="s">
        <v>14700</v>
      </c>
      <c r="N869" s="2" t="n">
        <f aca="false">COUNTA('Layout Mercado Libre'!AH869:AM869)</f>
        <v>1</v>
      </c>
      <c r="O869" s="2" t="s">
        <v>11996</v>
      </c>
      <c r="P869" s="2" t="n">
        <v>0</v>
      </c>
      <c r="Q869" s="2" t="s">
        <v>14701</v>
      </c>
    </row>
    <row r="870" customFormat="false" ht="15" hidden="false" customHeight="false" outlineLevel="0" collapsed="false">
      <c r="A870" s="8" t="s">
        <v>9077</v>
      </c>
      <c r="B870" s="10" t="str">
        <f aca="false">'Layout Mercado Libre'!C870</f>
        <v>Tiras Reactivas FreeStyle Optium Glucosa 50 Piezas</v>
      </c>
      <c r="C870" s="2" t="s">
        <v>89</v>
      </c>
      <c r="D870" s="2" t="s">
        <v>12068</v>
      </c>
      <c r="E870" s="2" t="s">
        <v>12069</v>
      </c>
      <c r="F870" s="2" t="s">
        <v>11998</v>
      </c>
      <c r="G870" s="2"/>
      <c r="H870" s="2"/>
      <c r="I870" s="2" t="s">
        <v>14702</v>
      </c>
      <c r="J870" s="2"/>
      <c r="K870" s="2" t="n">
        <v>27</v>
      </c>
      <c r="L870" s="2"/>
      <c r="M870" s="2" t="s">
        <v>14703</v>
      </c>
      <c r="N870" s="2" t="n">
        <f aca="false">COUNTA('Layout Mercado Libre'!AH870:AM870)</f>
        <v>2</v>
      </c>
      <c r="O870" s="2" t="s">
        <v>11996</v>
      </c>
      <c r="P870" s="2" t="n">
        <v>0</v>
      </c>
      <c r="Q870" s="2" t="s">
        <v>14704</v>
      </c>
    </row>
    <row r="871" customFormat="false" ht="15" hidden="false" customHeight="false" outlineLevel="0" collapsed="false">
      <c r="A871" s="8" t="s">
        <v>9088</v>
      </c>
      <c r="B871" s="10" t="str">
        <f aca="false">'Layout Mercado Libre'!C871</f>
        <v>Lomecan V Clotrimazol 200 mg 3 Óvulos Vaginales</v>
      </c>
      <c r="C871" s="2" t="s">
        <v>89</v>
      </c>
      <c r="D871" s="2" t="s">
        <v>11989</v>
      </c>
      <c r="E871" s="2" t="s">
        <v>11990</v>
      </c>
      <c r="F871" s="2" t="s">
        <v>12038</v>
      </c>
      <c r="G871" s="2"/>
      <c r="H871" s="2"/>
      <c r="I871" s="2" t="s">
        <v>14705</v>
      </c>
      <c r="J871" s="2"/>
      <c r="K871" s="2" t="n">
        <v>67</v>
      </c>
      <c r="L871" s="2" t="s">
        <v>14706</v>
      </c>
      <c r="M871" s="2" t="s">
        <v>14707</v>
      </c>
      <c r="N871" s="2" t="n">
        <f aca="false">COUNTA('Layout Mercado Libre'!AH871:AM871)</f>
        <v>1</v>
      </c>
      <c r="O871" s="2" t="s">
        <v>12024</v>
      </c>
      <c r="P871" s="2" t="n">
        <v>0</v>
      </c>
      <c r="Q871" s="2" t="s">
        <v>14708</v>
      </c>
    </row>
    <row r="872" customFormat="false" ht="15" hidden="false" customHeight="false" outlineLevel="0" collapsed="false">
      <c r="A872" s="8" t="s">
        <v>9097</v>
      </c>
      <c r="B872" s="10" t="str">
        <f aca="false">'Layout Mercado Libre'!C872</f>
        <v>Dramamine Infantil Jarabe 250 mg/100 ml 120 ml</v>
      </c>
      <c r="C872" s="2" t="s">
        <v>89</v>
      </c>
      <c r="D872" s="2" t="s">
        <v>11989</v>
      </c>
      <c r="E872" s="2" t="s">
        <v>11990</v>
      </c>
      <c r="F872" s="2" t="s">
        <v>12038</v>
      </c>
      <c r="G872" s="2"/>
      <c r="H872" s="2"/>
      <c r="I872" s="2" t="s">
        <v>14709</v>
      </c>
      <c r="J872" s="2"/>
      <c r="K872" s="2" t="n">
        <v>343</v>
      </c>
      <c r="L872" s="2" t="s">
        <v>14710</v>
      </c>
      <c r="M872" s="2" t="s">
        <v>14711</v>
      </c>
      <c r="N872" s="2" t="n">
        <f aca="false">COUNTA('Layout Mercado Libre'!AH872:AM872)</f>
        <v>2</v>
      </c>
      <c r="O872" s="2" t="s">
        <v>12029</v>
      </c>
      <c r="P872" s="2" t="n">
        <v>0</v>
      </c>
      <c r="Q872" s="2" t="s">
        <v>14712</v>
      </c>
    </row>
    <row r="873" customFormat="false" ht="15" hidden="false" customHeight="false" outlineLevel="0" collapsed="false">
      <c r="A873" s="8" t="s">
        <v>9108</v>
      </c>
      <c r="B873" s="10" t="str">
        <f aca="false">'Layout Mercado Libre'!C873</f>
        <v>Ultra Bengué Gel Rojo Naproxeno Lidocaína 35 g</v>
      </c>
      <c r="C873" s="2" t="s">
        <v>89</v>
      </c>
      <c r="D873" s="2" t="s">
        <v>11989</v>
      </c>
      <c r="E873" s="2" t="s">
        <v>11990</v>
      </c>
      <c r="F873" s="2" t="s">
        <v>12038</v>
      </c>
      <c r="G873" s="2"/>
      <c r="H873" s="2"/>
      <c r="I873" s="2" t="s">
        <v>14713</v>
      </c>
      <c r="J873" s="2"/>
      <c r="K873" s="2" t="n">
        <v>1</v>
      </c>
      <c r="L873" s="2"/>
      <c r="M873" s="2" t="s">
        <v>14714</v>
      </c>
      <c r="N873" s="2" t="n">
        <f aca="false">COUNTA('Layout Mercado Libre'!AH873:AM873)</f>
        <v>1</v>
      </c>
      <c r="O873" s="2" t="s">
        <v>11996</v>
      </c>
      <c r="P873" s="2" t="n">
        <v>0</v>
      </c>
      <c r="Q873" s="2" t="s">
        <v>14715</v>
      </c>
    </row>
    <row r="874" customFormat="false" ht="15" hidden="false" customHeight="false" outlineLevel="0" collapsed="false">
      <c r="A874" s="8" t="s">
        <v>9118</v>
      </c>
      <c r="B874" s="10" t="str">
        <f aca="false">'Layout Mercado Libre'!C874</f>
        <v>Flanax Gel Naproxeno Sódico 5.5% Tubo 40 g</v>
      </c>
      <c r="C874" s="2" t="s">
        <v>89</v>
      </c>
      <c r="D874" s="2" t="s">
        <v>11989</v>
      </c>
      <c r="E874" s="2" t="s">
        <v>11990</v>
      </c>
      <c r="F874" s="2" t="s">
        <v>12038</v>
      </c>
      <c r="G874" s="2"/>
      <c r="H874" s="2"/>
      <c r="I874" s="2" t="s">
        <v>14716</v>
      </c>
      <c r="J874" s="2"/>
      <c r="K874" s="2" t="n">
        <v>144</v>
      </c>
      <c r="L874" s="2"/>
      <c r="M874" s="2" t="s">
        <v>14717</v>
      </c>
      <c r="N874" s="2" t="n">
        <f aca="false">COUNTA('Layout Mercado Libre'!AH874:AM874)</f>
        <v>2</v>
      </c>
      <c r="O874" s="2" t="s">
        <v>11996</v>
      </c>
      <c r="P874" s="2" t="n">
        <v>0</v>
      </c>
      <c r="Q874" s="2" t="s">
        <v>14718</v>
      </c>
    </row>
    <row r="875" customFormat="false" ht="15" hidden="false" customHeight="false" outlineLevel="0" collapsed="false">
      <c r="A875" s="8" t="s">
        <v>9127</v>
      </c>
      <c r="B875" s="10" t="str">
        <f aca="false">'Layout Mercado Libre'!C875</f>
        <v>Obrydex Tobramicina Dexametasona Solución Oftálmica 5 ml</v>
      </c>
      <c r="C875" s="2" t="s">
        <v>89</v>
      </c>
      <c r="D875" s="2" t="s">
        <v>11989</v>
      </c>
      <c r="E875" s="2" t="s">
        <v>11990</v>
      </c>
      <c r="F875" s="2" t="s">
        <v>11991</v>
      </c>
      <c r="G875" s="2" t="s">
        <v>12203</v>
      </c>
      <c r="H875" s="2" t="s">
        <v>12204</v>
      </c>
      <c r="I875" s="2" t="s">
        <v>14719</v>
      </c>
      <c r="J875" s="2"/>
      <c r="K875" s="2" t="n">
        <v>37</v>
      </c>
      <c r="L875" s="2"/>
      <c r="M875" s="2" t="s">
        <v>14720</v>
      </c>
      <c r="N875" s="2" t="n">
        <f aca="false">COUNTA('Layout Mercado Libre'!AH875:AM875)</f>
        <v>1</v>
      </c>
      <c r="O875" s="2" t="s">
        <v>11996</v>
      </c>
      <c r="P875" s="2" t="n">
        <v>0</v>
      </c>
      <c r="Q875" s="2" t="s">
        <v>14721</v>
      </c>
    </row>
    <row r="876" customFormat="false" ht="15" hidden="false" customHeight="false" outlineLevel="0" collapsed="false">
      <c r="A876" s="8" t="s">
        <v>9135</v>
      </c>
      <c r="B876" s="10" t="str">
        <f aca="false">'Layout Mercado Libre'!C876</f>
        <v>Jeringa BD Plastipak 3 ml 22G x 32 mm Caja 100 Piezas</v>
      </c>
      <c r="C876" s="2" t="s">
        <v>89</v>
      </c>
      <c r="D876" s="2" t="s">
        <v>12068</v>
      </c>
      <c r="E876" s="2" t="s">
        <v>12069</v>
      </c>
      <c r="F876" s="2" t="s">
        <v>11998</v>
      </c>
      <c r="G876" s="2"/>
      <c r="H876" s="2"/>
      <c r="I876" s="2" t="s">
        <v>14722</v>
      </c>
      <c r="J876" s="2"/>
      <c r="K876" s="2" t="n">
        <v>205</v>
      </c>
      <c r="L876" s="2"/>
      <c r="M876" s="2" t="s">
        <v>14723</v>
      </c>
      <c r="N876" s="2" t="n">
        <f aca="false">COUNTA('Layout Mercado Libre'!AH876:AM876)</f>
        <v>1</v>
      </c>
      <c r="O876" s="2" t="s">
        <v>11996</v>
      </c>
      <c r="P876" s="2" t="n">
        <v>1</v>
      </c>
      <c r="Q876" s="2" t="s">
        <v>14724</v>
      </c>
    </row>
    <row r="877" customFormat="false" ht="15" hidden="false" customHeight="false" outlineLevel="0" collapsed="false">
      <c r="A877" s="8" t="s">
        <v>9142</v>
      </c>
      <c r="B877" s="10" t="str">
        <f aca="false">'Layout Mercado Libre'!C877</f>
        <v>Tums Antiácido Surtido 750 mg 3 Rollos de 8 Tabletas</v>
      </c>
      <c r="C877" s="2" t="s">
        <v>89</v>
      </c>
      <c r="D877" s="2" t="s">
        <v>11989</v>
      </c>
      <c r="E877" s="2" t="s">
        <v>11990</v>
      </c>
      <c r="F877" s="2" t="s">
        <v>12038</v>
      </c>
      <c r="G877" s="2"/>
      <c r="H877" s="2"/>
      <c r="I877" s="2" t="s">
        <v>14725</v>
      </c>
      <c r="J877" s="2"/>
      <c r="K877" s="2" t="n">
        <v>0</v>
      </c>
      <c r="L877" s="2"/>
      <c r="M877" s="2" t="s">
        <v>14726</v>
      </c>
      <c r="N877" s="2" t="n">
        <f aca="false">COUNTA('Layout Mercado Libre'!AH877:AM877)</f>
        <v>2</v>
      </c>
      <c r="O877" s="2" t="s">
        <v>11996</v>
      </c>
      <c r="P877" s="2" t="n">
        <v>0</v>
      </c>
      <c r="Q877" s="2" t="s">
        <v>14727</v>
      </c>
    </row>
    <row r="878" customFormat="false" ht="15" hidden="false" customHeight="false" outlineLevel="0" collapsed="false">
      <c r="A878" s="8" t="s">
        <v>9151</v>
      </c>
      <c r="B878" s="10" t="str">
        <f aca="false">'Layout Mercado Libre'!C878</f>
        <v>Xarelto Rivaroxabán 15 mg 28 Comprimidos</v>
      </c>
      <c r="C878" s="2" t="s">
        <v>89</v>
      </c>
      <c r="D878" s="2" t="s">
        <v>11989</v>
      </c>
      <c r="E878" s="2" t="s">
        <v>11990</v>
      </c>
      <c r="F878" s="2" t="s">
        <v>11991</v>
      </c>
      <c r="G878" s="2" t="s">
        <v>12008</v>
      </c>
      <c r="H878" s="2" t="s">
        <v>12009</v>
      </c>
      <c r="I878" s="2" t="s">
        <v>14728</v>
      </c>
      <c r="J878" s="2"/>
      <c r="K878" s="2" t="n">
        <v>18</v>
      </c>
      <c r="L878" s="2"/>
      <c r="M878" s="2" t="s">
        <v>14729</v>
      </c>
      <c r="N878" s="2" t="n">
        <f aca="false">COUNTA('Layout Mercado Libre'!AH878:AM878)</f>
        <v>2</v>
      </c>
      <c r="O878" s="2" t="s">
        <v>11996</v>
      </c>
      <c r="P878" s="2" t="n">
        <v>0</v>
      </c>
      <c r="Q878" s="2" t="s">
        <v>14730</v>
      </c>
    </row>
    <row r="879" customFormat="false" ht="15" hidden="false" customHeight="false" outlineLevel="0" collapsed="false">
      <c r="A879" s="8" t="s">
        <v>9159</v>
      </c>
      <c r="B879" s="10" t="str">
        <f aca="false">'Layout Mercado Libre'!C879</f>
        <v>Crema Facial Pond's Rejuveness Antiarrugas 100 g</v>
      </c>
      <c r="C879" s="2" t="s">
        <v>89</v>
      </c>
      <c r="D879" s="2" t="s">
        <v>11989</v>
      </c>
      <c r="E879" s="2" t="s">
        <v>11990</v>
      </c>
      <c r="F879" s="2" t="s">
        <v>11998</v>
      </c>
      <c r="G879" s="2"/>
      <c r="H879" s="2"/>
      <c r="I879" s="2" t="s">
        <v>14731</v>
      </c>
      <c r="J879" s="2"/>
      <c r="K879" s="2" t="n">
        <v>358</v>
      </c>
      <c r="L879" s="2" t="s">
        <v>14732</v>
      </c>
      <c r="M879" s="2" t="s">
        <v>14733</v>
      </c>
      <c r="N879" s="2" t="n">
        <f aca="false">COUNTA('Layout Mercado Libre'!AH879:AM879)</f>
        <v>1</v>
      </c>
      <c r="O879" s="2" t="s">
        <v>11996</v>
      </c>
      <c r="P879" s="2" t="n">
        <v>0</v>
      </c>
      <c r="Q879" s="2" t="s">
        <v>14734</v>
      </c>
    </row>
    <row r="880" customFormat="false" ht="15" hidden="false" customHeight="false" outlineLevel="0" collapsed="false">
      <c r="A880" s="8" t="s">
        <v>9168</v>
      </c>
      <c r="B880" s="10" t="str">
        <f aca="false">'Layout Mercado Libre'!C880</f>
        <v>Systane Hidratación SP Gotas Oftálmicas Lubricantes 10 ml</v>
      </c>
      <c r="C880" s="2" t="s">
        <v>89</v>
      </c>
      <c r="D880" s="2" t="s">
        <v>11989</v>
      </c>
      <c r="E880" s="2" t="s">
        <v>11990</v>
      </c>
      <c r="F880" s="2" t="s">
        <v>12038</v>
      </c>
      <c r="G880" s="2"/>
      <c r="H880" s="2"/>
      <c r="I880" s="2" t="s">
        <v>14735</v>
      </c>
      <c r="J880" s="2"/>
      <c r="K880" s="2" t="n">
        <v>17</v>
      </c>
      <c r="L880" s="2" t="s">
        <v>14736</v>
      </c>
      <c r="M880" s="2" t="s">
        <v>14737</v>
      </c>
      <c r="N880" s="2" t="n">
        <f aca="false">COUNTA('Layout Mercado Libre'!AH880:AM880)</f>
        <v>2</v>
      </c>
      <c r="O880" s="2" t="s">
        <v>11996</v>
      </c>
      <c r="P880" s="2" t="n">
        <v>0</v>
      </c>
      <c r="Q880" s="2" t="s">
        <v>14738</v>
      </c>
    </row>
    <row r="881" customFormat="false" ht="15" hidden="false" customHeight="false" outlineLevel="0" collapsed="false">
      <c r="A881" s="8" t="s">
        <v>9179</v>
      </c>
      <c r="B881" s="10" t="str">
        <f aca="false">'Layout Mercado Libre'!C881</f>
        <v>Prueba de Embarazo Postinor Ultrasensible 1 Pieza</v>
      </c>
      <c r="C881" s="2" t="s">
        <v>89</v>
      </c>
      <c r="D881" s="2" t="s">
        <v>11989</v>
      </c>
      <c r="E881" s="2" t="s">
        <v>11990</v>
      </c>
      <c r="F881" s="2" t="s">
        <v>11998</v>
      </c>
      <c r="G881" s="2"/>
      <c r="H881" s="2"/>
      <c r="I881" s="2" t="s">
        <v>14739</v>
      </c>
      <c r="J881" s="2"/>
      <c r="K881" s="2" t="n">
        <v>1192</v>
      </c>
      <c r="L881" s="2"/>
      <c r="M881" s="2" t="s">
        <v>14740</v>
      </c>
      <c r="N881" s="2" t="n">
        <f aca="false">COUNTA('Layout Mercado Libre'!AH881:AM881)</f>
        <v>3</v>
      </c>
      <c r="O881" s="2" t="s">
        <v>11996</v>
      </c>
      <c r="P881" s="2" t="n">
        <v>0</v>
      </c>
      <c r="Q881" s="2" t="s">
        <v>14741</v>
      </c>
    </row>
    <row r="882" customFormat="false" ht="15" hidden="false" customHeight="false" outlineLevel="0" collapsed="false">
      <c r="A882" s="8" t="s">
        <v>9191</v>
      </c>
      <c r="B882" s="10" t="str">
        <f aca="false">'Layout Mercado Libre'!C882</f>
        <v>Sophixin Ofteno Ciprofloxacino 0.3% Solución Oftálmica 5 ml</v>
      </c>
      <c r="C882" s="2" t="s">
        <v>89</v>
      </c>
      <c r="D882" s="2" t="s">
        <v>11989</v>
      </c>
      <c r="E882" s="2" t="s">
        <v>11990</v>
      </c>
      <c r="F882" s="2" t="s">
        <v>11991</v>
      </c>
      <c r="G882" s="2" t="s">
        <v>12203</v>
      </c>
      <c r="H882" s="2" t="s">
        <v>12204</v>
      </c>
      <c r="I882" s="2" t="s">
        <v>14742</v>
      </c>
      <c r="J882" s="2"/>
      <c r="K882" s="2" t="n">
        <v>22</v>
      </c>
      <c r="L882" s="2"/>
      <c r="M882" s="2" t="s">
        <v>14743</v>
      </c>
      <c r="N882" s="2" t="n">
        <f aca="false">COUNTA('Layout Mercado Libre'!AH882:AM882)</f>
        <v>2</v>
      </c>
      <c r="O882" s="2" t="s">
        <v>11996</v>
      </c>
      <c r="P882" s="2" t="n">
        <v>0</v>
      </c>
      <c r="Q882" s="2" t="s">
        <v>14744</v>
      </c>
    </row>
    <row r="883" customFormat="false" ht="15" hidden="false" customHeight="false" outlineLevel="0" collapsed="false">
      <c r="A883" s="8" t="s">
        <v>9200</v>
      </c>
      <c r="B883" s="10" t="str">
        <f aca="false">'Layout Mercado Libre'!C883</f>
        <v>Cinta Transparente Nexcare Transpore 2.5 cm x 9.1 m</v>
      </c>
      <c r="C883" s="2" t="s">
        <v>89</v>
      </c>
      <c r="D883" s="2" t="s">
        <v>12068</v>
      </c>
      <c r="E883" s="2" t="s">
        <v>12069</v>
      </c>
      <c r="F883" s="2" t="s">
        <v>11998</v>
      </c>
      <c r="G883" s="2"/>
      <c r="H883" s="2"/>
      <c r="I883" s="2" t="s">
        <v>14745</v>
      </c>
      <c r="J883" s="2"/>
      <c r="K883" s="2" t="n">
        <v>109</v>
      </c>
      <c r="L883" s="2"/>
      <c r="M883" s="2" t="s">
        <v>14746</v>
      </c>
      <c r="N883" s="2" t="n">
        <f aca="false">COUNTA('Layout Mercado Libre'!AH883:AM883)</f>
        <v>1</v>
      </c>
      <c r="O883" s="2" t="s">
        <v>11996</v>
      </c>
      <c r="P883" s="2" t="n">
        <v>0</v>
      </c>
      <c r="Q883" s="2" t="s">
        <v>14747</v>
      </c>
    </row>
    <row r="884" customFormat="false" ht="15" hidden="false" customHeight="false" outlineLevel="0" collapsed="false">
      <c r="A884" s="8" t="s">
        <v>9207</v>
      </c>
      <c r="B884" s="10" t="str">
        <f aca="false">'Layout Mercado Libre'!C884</f>
        <v>Next-FWD Antiviral 375/50/3 mg 24 Tabletas</v>
      </c>
      <c r="C884" s="2" t="s">
        <v>89</v>
      </c>
      <c r="D884" s="2" t="s">
        <v>11989</v>
      </c>
      <c r="E884" s="2" t="s">
        <v>11990</v>
      </c>
      <c r="F884" s="2" t="s">
        <v>12056</v>
      </c>
      <c r="G884" s="2"/>
      <c r="H884" s="2"/>
      <c r="I884" s="2" t="s">
        <v>14748</v>
      </c>
      <c r="J884" s="2"/>
      <c r="K884" s="2" t="n">
        <v>334</v>
      </c>
      <c r="L884" s="2"/>
      <c r="M884" s="2" t="s">
        <v>14749</v>
      </c>
      <c r="N884" s="2" t="n">
        <f aca="false">COUNTA('Layout Mercado Libre'!AH884:AM884)</f>
        <v>1</v>
      </c>
      <c r="O884" s="2" t="s">
        <v>11996</v>
      </c>
      <c r="P884" s="2" t="n">
        <v>0</v>
      </c>
      <c r="Q884" s="2" t="s">
        <v>14750</v>
      </c>
    </row>
    <row r="885" customFormat="false" ht="15" hidden="false" customHeight="false" outlineLevel="0" collapsed="false">
      <c r="A885" s="8" t="s">
        <v>9219</v>
      </c>
      <c r="B885" s="10" t="str">
        <f aca="false">'Layout Mercado Libre'!C885</f>
        <v>Oxímetro de Pulso para Dedo Homecare JPD-500E Pantalla LED</v>
      </c>
      <c r="C885" s="2" t="s">
        <v>89</v>
      </c>
      <c r="D885" s="2" t="s">
        <v>11989</v>
      </c>
      <c r="E885" s="2" t="s">
        <v>11990</v>
      </c>
      <c r="F885" s="2" t="s">
        <v>11998</v>
      </c>
      <c r="G885" s="2"/>
      <c r="H885" s="2"/>
      <c r="I885" s="2" t="s">
        <v>14751</v>
      </c>
      <c r="J885" s="2"/>
      <c r="K885" s="2" t="n">
        <v>45</v>
      </c>
      <c r="L885" s="2"/>
      <c r="M885" s="2" t="s">
        <v>14752</v>
      </c>
      <c r="N885" s="2" t="n">
        <f aca="false">COUNTA('Layout Mercado Libre'!AH885:AM885)</f>
        <v>2</v>
      </c>
      <c r="O885" s="2" t="s">
        <v>11996</v>
      </c>
      <c r="P885" s="2" t="n">
        <v>0</v>
      </c>
      <c r="Q885" s="2" t="s">
        <v>14753</v>
      </c>
    </row>
    <row r="886" customFormat="false" ht="15" hidden="false" customHeight="false" outlineLevel="0" collapsed="false">
      <c r="A886" s="8" t="s">
        <v>9231</v>
      </c>
      <c r="B886" s="10" t="str">
        <f aca="false">'Layout Mercado Libre'!C886</f>
        <v>Italdermol Gasas con Crema 150 mg/g 3 Piezas</v>
      </c>
      <c r="C886" s="2" t="s">
        <v>89</v>
      </c>
      <c r="D886" s="2" t="s">
        <v>11989</v>
      </c>
      <c r="E886" s="2" t="s">
        <v>11990</v>
      </c>
      <c r="F886" s="2" t="s">
        <v>12038</v>
      </c>
      <c r="G886" s="2"/>
      <c r="H886" s="2"/>
      <c r="I886" s="2" t="s">
        <v>14754</v>
      </c>
      <c r="J886" s="2"/>
      <c r="K886" s="2" t="n">
        <v>0</v>
      </c>
      <c r="L886" s="2"/>
      <c r="M886" s="2" t="s">
        <v>14755</v>
      </c>
      <c r="N886" s="2" t="n">
        <f aca="false">COUNTA('Layout Mercado Libre'!AH886:AM886)</f>
        <v>2</v>
      </c>
      <c r="O886" s="2" t="s">
        <v>11996</v>
      </c>
      <c r="P886" s="2" t="n">
        <v>0</v>
      </c>
      <c r="Q886" s="2" t="s">
        <v>14756</v>
      </c>
    </row>
    <row r="887" customFormat="false" ht="15" hidden="false" customHeight="false" outlineLevel="0" collapsed="false">
      <c r="A887" s="8" t="s">
        <v>9240</v>
      </c>
      <c r="B887" s="10" t="str">
        <f aca="false">'Layout Mercado Libre'!C887</f>
        <v>Alin Oftálmico Dexametasona Neomicina Gotas 5 ml</v>
      </c>
      <c r="C887" s="2" t="s">
        <v>89</v>
      </c>
      <c r="D887" s="2" t="s">
        <v>11989</v>
      </c>
      <c r="E887" s="2" t="s">
        <v>11990</v>
      </c>
      <c r="F887" s="2" t="s">
        <v>11991</v>
      </c>
      <c r="G887" s="2" t="s">
        <v>12203</v>
      </c>
      <c r="H887" s="2" t="s">
        <v>12204</v>
      </c>
      <c r="I887" s="2" t="s">
        <v>14757</v>
      </c>
      <c r="J887" s="2"/>
      <c r="K887" s="2" t="n">
        <v>9</v>
      </c>
      <c r="L887" s="2"/>
      <c r="M887" s="2" t="s">
        <v>14758</v>
      </c>
      <c r="N887" s="2" t="n">
        <f aca="false">COUNTA('Layout Mercado Libre'!AH887:AM887)</f>
        <v>2</v>
      </c>
      <c r="O887" s="2" t="s">
        <v>11996</v>
      </c>
      <c r="P887" s="2" t="n">
        <v>0</v>
      </c>
      <c r="Q887" s="2" t="s">
        <v>14759</v>
      </c>
    </row>
    <row r="888" customFormat="false" ht="15" hidden="false" customHeight="false" outlineLevel="0" collapsed="false">
      <c r="A888" s="8" t="s">
        <v>9249</v>
      </c>
      <c r="B888" s="10" t="str">
        <f aca="false">'Layout Mercado Libre'!C888</f>
        <v>Desodorante Lady Speed Stick Powder Fresh Barra 45 g</v>
      </c>
      <c r="C888" s="2" t="s">
        <v>89</v>
      </c>
      <c r="D888" s="2" t="s">
        <v>11989</v>
      </c>
      <c r="E888" s="2" t="s">
        <v>11990</v>
      </c>
      <c r="F888" s="2" t="s">
        <v>11998</v>
      </c>
      <c r="G888" s="2"/>
      <c r="H888" s="2"/>
      <c r="I888" s="2" t="s">
        <v>14760</v>
      </c>
      <c r="J888" s="2"/>
      <c r="K888" s="2" t="n">
        <v>124</v>
      </c>
      <c r="L888" s="2"/>
      <c r="M888" s="2" t="s">
        <v>14761</v>
      </c>
      <c r="N888" s="2" t="n">
        <f aca="false">COUNTA('Layout Mercado Libre'!AH888:AM888)</f>
        <v>2</v>
      </c>
      <c r="O888" s="2" t="s">
        <v>11996</v>
      </c>
      <c r="P888" s="2" t="n">
        <v>0</v>
      </c>
      <c r="Q888" s="2" t="s">
        <v>14762</v>
      </c>
    </row>
    <row r="889" customFormat="false" ht="15" hidden="false" customHeight="false" outlineLevel="0" collapsed="false">
      <c r="A889" s="8" t="s">
        <v>9257</v>
      </c>
      <c r="B889" s="10" t="str">
        <f aca="false">'Layout Mercado Libre'!C889</f>
        <v>Oleoderm Plus Crema con Protección Solar FPS 15 225 ml</v>
      </c>
      <c r="C889" s="2" t="s">
        <v>89</v>
      </c>
      <c r="D889" s="2" t="s">
        <v>11989</v>
      </c>
      <c r="E889" s="2" t="s">
        <v>11990</v>
      </c>
      <c r="F889" s="2" t="s">
        <v>12038</v>
      </c>
      <c r="G889" s="2"/>
      <c r="H889" s="2"/>
      <c r="I889" s="2" t="s">
        <v>14763</v>
      </c>
      <c r="J889" s="2"/>
      <c r="K889" s="2" t="n">
        <v>117</v>
      </c>
      <c r="L889" s="2"/>
      <c r="M889" s="2" t="s">
        <v>14764</v>
      </c>
      <c r="N889" s="2" t="n">
        <f aca="false">COUNTA('Layout Mercado Libre'!AH889:AM889)</f>
        <v>1</v>
      </c>
      <c r="O889" s="2" t="s">
        <v>11996</v>
      </c>
      <c r="P889" s="2" t="n">
        <v>0</v>
      </c>
      <c r="Q889" s="2" t="s">
        <v>14765</v>
      </c>
    </row>
    <row r="890" customFormat="false" ht="15" hidden="false" customHeight="false" outlineLevel="0" collapsed="false">
      <c r="A890" s="8" t="s">
        <v>9267</v>
      </c>
      <c r="B890" s="10" t="str">
        <f aca="false">'Layout Mercado Libre'!C890</f>
        <v>Aspirina Efervescente 500 mg 12 Tabletas</v>
      </c>
      <c r="C890" s="2" t="s">
        <v>89</v>
      </c>
      <c r="D890" s="2" t="s">
        <v>11989</v>
      </c>
      <c r="E890" s="2" t="s">
        <v>11990</v>
      </c>
      <c r="F890" s="2" t="s">
        <v>12038</v>
      </c>
      <c r="G890" s="2"/>
      <c r="H890" s="2"/>
      <c r="I890" s="2" t="s">
        <v>14766</v>
      </c>
      <c r="J890" s="2"/>
      <c r="K890" s="2" t="n">
        <v>507</v>
      </c>
      <c r="L890" s="2"/>
      <c r="M890" s="2" t="s">
        <v>14767</v>
      </c>
      <c r="N890" s="2" t="n">
        <f aca="false">COUNTA('Layout Mercado Libre'!AH890:AM890)</f>
        <v>1</v>
      </c>
      <c r="O890" s="2" t="s">
        <v>11996</v>
      </c>
      <c r="P890" s="2" t="n">
        <v>0</v>
      </c>
      <c r="Q890" s="2" t="s">
        <v>14768</v>
      </c>
    </row>
    <row r="891" customFormat="false" ht="15" hidden="false" customHeight="false" outlineLevel="0" collapsed="false">
      <c r="A891" s="8" t="s">
        <v>9273</v>
      </c>
      <c r="B891" s="10" t="str">
        <f aca="false">'Layout Mercado Libre'!C891</f>
        <v>Graneodin F Flurbiprofeno 8.75 mg Miel-Limón 24 Pastillas</v>
      </c>
      <c r="C891" s="2" t="s">
        <v>89</v>
      </c>
      <c r="D891" s="2" t="s">
        <v>11989</v>
      </c>
      <c r="E891" s="2" t="s">
        <v>11990</v>
      </c>
      <c r="F891" s="2" t="s">
        <v>12038</v>
      </c>
      <c r="G891" s="2"/>
      <c r="H891" s="2"/>
      <c r="I891" s="2" t="s">
        <v>14769</v>
      </c>
      <c r="J891" s="2"/>
      <c r="K891" s="2" t="n">
        <v>191</v>
      </c>
      <c r="L891" s="2"/>
      <c r="M891" s="2" t="s">
        <v>14770</v>
      </c>
      <c r="N891" s="2" t="n">
        <f aca="false">COUNTA('Layout Mercado Libre'!AH891:AM891)</f>
        <v>0</v>
      </c>
      <c r="O891" s="2"/>
      <c r="P891" s="2" t="n">
        <v>0</v>
      </c>
      <c r="Q891" s="2" t="s">
        <v>14771</v>
      </c>
    </row>
    <row r="892" customFormat="false" ht="15" hidden="false" customHeight="false" outlineLevel="0" collapsed="false">
      <c r="A892" s="8" t="s">
        <v>9283</v>
      </c>
      <c r="B892" s="10" t="str">
        <f aca="false">'Layout Mercado Libre'!C892</f>
        <v>Dolo-Tiaminal Metamizol Vitaminas B1 B6 B12 24 Cápsulas</v>
      </c>
      <c r="C892" s="2" t="s">
        <v>89</v>
      </c>
      <c r="D892" s="2" t="s">
        <v>11989</v>
      </c>
      <c r="E892" s="2" t="s">
        <v>11990</v>
      </c>
      <c r="F892" s="2" t="s">
        <v>12056</v>
      </c>
      <c r="G892" s="2"/>
      <c r="H892" s="2"/>
      <c r="I892" s="2" t="s">
        <v>14772</v>
      </c>
      <c r="J892" s="2"/>
      <c r="K892" s="2" t="n">
        <v>20</v>
      </c>
      <c r="L892" s="2"/>
      <c r="M892" s="2" t="s">
        <v>14773</v>
      </c>
      <c r="N892" s="2" t="n">
        <f aca="false">COUNTA('Layout Mercado Libre'!AH892:AM892)</f>
        <v>2</v>
      </c>
      <c r="O892" s="2" t="s">
        <v>11996</v>
      </c>
      <c r="P892" s="2" t="n">
        <v>1</v>
      </c>
      <c r="Q892" s="2" t="s">
        <v>14774</v>
      </c>
    </row>
    <row r="893" customFormat="false" ht="15" hidden="false" customHeight="false" outlineLevel="0" collapsed="false">
      <c r="A893" s="8" t="s">
        <v>9293</v>
      </c>
      <c r="B893" s="10" t="str">
        <f aca="false">'Layout Mercado Libre'!C893</f>
        <v>Fórmula Infantil Novamil Rice No Láctea 400 g</v>
      </c>
      <c r="C893" s="2" t="s">
        <v>89</v>
      </c>
      <c r="D893" s="2" t="s">
        <v>11989</v>
      </c>
      <c r="E893" s="2" t="s">
        <v>11990</v>
      </c>
      <c r="F893" s="2" t="s">
        <v>11998</v>
      </c>
      <c r="G893" s="2"/>
      <c r="H893" s="2"/>
      <c r="I893" s="2" t="s">
        <v>14775</v>
      </c>
      <c r="J893" s="2"/>
      <c r="K893" s="2" t="n">
        <v>0</v>
      </c>
      <c r="L893" s="2"/>
      <c r="M893" s="2" t="s">
        <v>14776</v>
      </c>
      <c r="N893" s="2" t="n">
        <f aca="false">COUNTA('Layout Mercado Libre'!AH893:AM893)</f>
        <v>1</v>
      </c>
      <c r="O893" s="2" t="s">
        <v>11996</v>
      </c>
      <c r="P893" s="2" t="n">
        <v>0</v>
      </c>
      <c r="Q893" s="2" t="s">
        <v>14777</v>
      </c>
    </row>
    <row r="894" customFormat="false" ht="15" hidden="false" customHeight="false" outlineLevel="0" collapsed="false">
      <c r="A894" s="8" t="s">
        <v>9302</v>
      </c>
      <c r="B894" s="10" t="str">
        <f aca="false">'Layout Mercado Libre'!C894</f>
        <v>Vick 44 Exp Jarabe Expectorante Sabor Miel 120 ml</v>
      </c>
      <c r="C894" s="2" t="s">
        <v>89</v>
      </c>
      <c r="D894" s="2" t="s">
        <v>11989</v>
      </c>
      <c r="E894" s="2" t="s">
        <v>11990</v>
      </c>
      <c r="F894" s="2" t="s">
        <v>12038</v>
      </c>
      <c r="G894" s="2"/>
      <c r="H894" s="2"/>
      <c r="I894" s="2" t="s">
        <v>14778</v>
      </c>
      <c r="J894" s="2"/>
      <c r="K894" s="2" t="n">
        <v>51</v>
      </c>
      <c r="L894" s="2"/>
      <c r="M894" s="2" t="s">
        <v>14779</v>
      </c>
      <c r="N894" s="2" t="n">
        <f aca="false">COUNTA('Layout Mercado Libre'!AH894:AM894)</f>
        <v>1</v>
      </c>
      <c r="O894" s="2" t="s">
        <v>11996</v>
      </c>
      <c r="P894" s="2" t="n">
        <v>0</v>
      </c>
      <c r="Q894" s="2" t="s">
        <v>14780</v>
      </c>
    </row>
    <row r="895" customFormat="false" ht="15" hidden="false" customHeight="false" outlineLevel="0" collapsed="false">
      <c r="A895" s="8" t="s">
        <v>9314</v>
      </c>
      <c r="B895" s="10" t="str">
        <f aca="false">'Layout Mercado Libre'!C895</f>
        <v>Loción Limpiadora Pond's Bio-Hydratante Dual 200 ml</v>
      </c>
      <c r="C895" s="2" t="s">
        <v>89</v>
      </c>
      <c r="D895" s="2" t="s">
        <v>11989</v>
      </c>
      <c r="E895" s="2" t="s">
        <v>11990</v>
      </c>
      <c r="F895" s="2" t="s">
        <v>11998</v>
      </c>
      <c r="G895" s="2"/>
      <c r="H895" s="2"/>
      <c r="I895" s="2"/>
      <c r="J895" s="2"/>
      <c r="K895" s="2" t="n">
        <v>8</v>
      </c>
      <c r="L895" s="2" t="s">
        <v>14781</v>
      </c>
      <c r="M895" s="2" t="s">
        <v>14782</v>
      </c>
      <c r="N895" s="2" t="n">
        <f aca="false">COUNTA('Layout Mercado Libre'!AH895:AM895)</f>
        <v>1</v>
      </c>
      <c r="O895" s="2" t="s">
        <v>11996</v>
      </c>
      <c r="P895" s="2" t="n">
        <v>0</v>
      </c>
      <c r="Q895" s="2" t="s">
        <v>14783</v>
      </c>
    </row>
    <row r="896" customFormat="false" ht="15" hidden="false" customHeight="false" outlineLevel="0" collapsed="false">
      <c r="A896" s="8" t="s">
        <v>9322</v>
      </c>
      <c r="B896" s="10" t="str">
        <f aca="false">'Layout Mercado Libre'!C896</f>
        <v>Gotinal Adulto Nafazolina 1 mg/ml Spray Nasal 15 ml</v>
      </c>
      <c r="C896" s="2" t="s">
        <v>89</v>
      </c>
      <c r="D896" s="2" t="s">
        <v>11989</v>
      </c>
      <c r="E896" s="2" t="s">
        <v>11990</v>
      </c>
      <c r="F896" s="2" t="s">
        <v>12038</v>
      </c>
      <c r="G896" s="2"/>
      <c r="H896" s="2"/>
      <c r="I896" s="2"/>
      <c r="J896" s="2"/>
      <c r="K896" s="2" t="n">
        <v>0</v>
      </c>
      <c r="L896" s="2"/>
      <c r="M896" s="2" t="s">
        <v>14784</v>
      </c>
      <c r="N896" s="2" t="n">
        <f aca="false">COUNTA('Layout Mercado Libre'!AH896:AM896)</f>
        <v>2</v>
      </c>
      <c r="O896" s="2" t="s">
        <v>11996</v>
      </c>
      <c r="P896" s="2" t="n">
        <v>0</v>
      </c>
      <c r="Q896" s="2" t="s">
        <v>14785</v>
      </c>
    </row>
    <row r="897" customFormat="false" ht="15" hidden="false" customHeight="false" outlineLevel="0" collapsed="false">
      <c r="A897" s="8" t="s">
        <v>9332</v>
      </c>
      <c r="B897" s="10" t="str">
        <f aca="false">'Layout Mercado Libre'!C897</f>
        <v>Toallitas Húmedas Depend sin Alcohol Extra Grandes 42 Piezas</v>
      </c>
      <c r="C897" s="2" t="s">
        <v>89</v>
      </c>
      <c r="D897" s="2" t="s">
        <v>11989</v>
      </c>
      <c r="E897" s="2" t="s">
        <v>11990</v>
      </c>
      <c r="F897" s="2" t="s">
        <v>11998</v>
      </c>
      <c r="G897" s="2"/>
      <c r="H897" s="2"/>
      <c r="I897" s="2" t="s">
        <v>14786</v>
      </c>
      <c r="J897" s="2"/>
      <c r="K897" s="2" t="n">
        <v>544</v>
      </c>
      <c r="L897" s="2" t="s">
        <v>14787</v>
      </c>
      <c r="M897" s="2" t="s">
        <v>14788</v>
      </c>
      <c r="N897" s="2" t="n">
        <f aca="false">COUNTA('Layout Mercado Libre'!AH897:AM897)</f>
        <v>1</v>
      </c>
      <c r="O897" s="2" t="s">
        <v>11996</v>
      </c>
      <c r="P897" s="2" t="n">
        <v>0</v>
      </c>
      <c r="Q897" s="2" t="s">
        <v>14789</v>
      </c>
    </row>
    <row r="898" customFormat="false" ht="15" hidden="false" customHeight="false" outlineLevel="0" collapsed="false">
      <c r="A898" s="8" t="s">
        <v>9341</v>
      </c>
      <c r="B898" s="10" t="str">
        <f aca="false">'Layout Mercado Libre'!C898</f>
        <v>Exel Meloxicam 15 mg 10 Cápsulas</v>
      </c>
      <c r="C898" s="2" t="s">
        <v>89</v>
      </c>
      <c r="D898" s="2" t="s">
        <v>11989</v>
      </c>
      <c r="E898" s="2" t="s">
        <v>11990</v>
      </c>
      <c r="F898" s="2" t="s">
        <v>11991</v>
      </c>
      <c r="G898" s="2" t="s">
        <v>12063</v>
      </c>
      <c r="H898" s="2" t="s">
        <v>12064</v>
      </c>
      <c r="I898" s="2" t="s">
        <v>14790</v>
      </c>
      <c r="J898" s="2"/>
      <c r="K898" s="2" t="n">
        <v>0</v>
      </c>
      <c r="L898" s="2"/>
      <c r="M898" s="2" t="s">
        <v>14791</v>
      </c>
      <c r="N898" s="2" t="n">
        <f aca="false">COUNTA('Layout Mercado Libre'!AH898:AM898)</f>
        <v>2</v>
      </c>
      <c r="O898" s="2" t="s">
        <v>11996</v>
      </c>
      <c r="P898" s="2" t="n">
        <v>1</v>
      </c>
      <c r="Q898" s="2" t="s">
        <v>14792</v>
      </c>
    </row>
    <row r="899" customFormat="false" ht="15" hidden="false" customHeight="false" outlineLevel="0" collapsed="false">
      <c r="A899" s="8" t="s">
        <v>9351</v>
      </c>
      <c r="B899" s="10" t="str">
        <f aca="false">'Layout Mercado Libre'!C899</f>
        <v>Gel Antibacterial Protec Lima Limón 1 l</v>
      </c>
      <c r="C899" s="2" t="s">
        <v>89</v>
      </c>
      <c r="D899" s="2" t="s">
        <v>11989</v>
      </c>
      <c r="E899" s="2" t="s">
        <v>11990</v>
      </c>
      <c r="F899" s="2" t="s">
        <v>11998</v>
      </c>
      <c r="G899" s="2"/>
      <c r="H899" s="2"/>
      <c r="I899" s="2" t="s">
        <v>14793</v>
      </c>
      <c r="J899" s="2"/>
      <c r="K899" s="2" t="n">
        <v>12</v>
      </c>
      <c r="L899" s="2"/>
      <c r="M899" s="2" t="s">
        <v>14794</v>
      </c>
      <c r="N899" s="2" t="n">
        <f aca="false">COUNTA('Layout Mercado Libre'!AH899:AM899)</f>
        <v>1</v>
      </c>
      <c r="O899" s="2" t="s">
        <v>11996</v>
      </c>
      <c r="P899" s="2" t="n">
        <v>0</v>
      </c>
      <c r="Q899" s="2" t="s">
        <v>14795</v>
      </c>
    </row>
    <row r="900" customFormat="false" ht="15" hidden="false" customHeight="false" outlineLevel="0" collapsed="false">
      <c r="A900" s="8" t="s">
        <v>9363</v>
      </c>
      <c r="B900" s="10" t="str">
        <f aca="false">'Layout Mercado Libre'!C900</f>
        <v>Dalvear Infantil Jarabe Fresa 150 mg/80 mg 120 ml</v>
      </c>
      <c r="C900" s="2" t="s">
        <v>89</v>
      </c>
      <c r="D900" s="2" t="s">
        <v>11989</v>
      </c>
      <c r="E900" s="2" t="s">
        <v>11990</v>
      </c>
      <c r="F900" s="2" t="s">
        <v>12056</v>
      </c>
      <c r="G900" s="2"/>
      <c r="H900" s="2"/>
      <c r="I900" s="2" t="s">
        <v>14796</v>
      </c>
      <c r="J900" s="2"/>
      <c r="K900" s="2" t="n">
        <v>78</v>
      </c>
      <c r="L900" s="2"/>
      <c r="M900" s="2" t="s">
        <v>14797</v>
      </c>
      <c r="N900" s="2" t="n">
        <f aca="false">COUNTA('Layout Mercado Libre'!AH900:AM900)</f>
        <v>2</v>
      </c>
      <c r="O900" s="2" t="s">
        <v>11996</v>
      </c>
      <c r="P900" s="2" t="n">
        <v>0</v>
      </c>
      <c r="Q900" s="2" t="s">
        <v>14798</v>
      </c>
    </row>
    <row r="901" customFormat="false" ht="15" hidden="false" customHeight="false" outlineLevel="0" collapsed="false">
      <c r="A901" s="8" t="s">
        <v>9373</v>
      </c>
      <c r="B901" s="10" t="str">
        <f aca="false">'Layout Mercado Libre'!C901</f>
        <v>Tampones Saba V-Compact Súper con Aplicador 10 Piezas</v>
      </c>
      <c r="C901" s="2" t="s">
        <v>89</v>
      </c>
      <c r="D901" s="2" t="s">
        <v>11989</v>
      </c>
      <c r="E901" s="2" t="s">
        <v>11990</v>
      </c>
      <c r="F901" s="2" t="s">
        <v>11998</v>
      </c>
      <c r="G901" s="2"/>
      <c r="H901" s="2"/>
      <c r="I901" s="2" t="s">
        <v>14799</v>
      </c>
      <c r="J901" s="2"/>
      <c r="K901" s="2" t="n">
        <v>2</v>
      </c>
      <c r="L901" s="2"/>
      <c r="M901" s="2" t="s">
        <v>14800</v>
      </c>
      <c r="N901" s="2" t="n">
        <f aca="false">COUNTA('Layout Mercado Libre'!AH901:AM901)</f>
        <v>1</v>
      </c>
      <c r="O901" s="2" t="s">
        <v>11996</v>
      </c>
      <c r="P901" s="2" t="n">
        <v>0</v>
      </c>
      <c r="Q901" s="2" t="s">
        <v>14801</v>
      </c>
    </row>
    <row r="902" customFormat="false" ht="15" hidden="false" customHeight="false" outlineLevel="0" collapsed="false">
      <c r="A902" s="8" t="s">
        <v>9381</v>
      </c>
      <c r="B902" s="10" t="str">
        <f aca="false">'Layout Mercado Libre'!C902</f>
        <v>Pomada para Rozaduras Capent 45 g</v>
      </c>
      <c r="C902" s="2" t="s">
        <v>89</v>
      </c>
      <c r="D902" s="2" t="s">
        <v>11989</v>
      </c>
      <c r="E902" s="2" t="s">
        <v>11990</v>
      </c>
      <c r="F902" s="2" t="s">
        <v>11998</v>
      </c>
      <c r="G902" s="2"/>
      <c r="H902" s="2"/>
      <c r="I902" s="2" t="s">
        <v>14802</v>
      </c>
      <c r="J902" s="2"/>
      <c r="K902" s="2" t="n">
        <v>29</v>
      </c>
      <c r="L902" s="2"/>
      <c r="M902" s="2" t="s">
        <v>14803</v>
      </c>
      <c r="N902" s="2" t="n">
        <f aca="false">COUNTA('Layout Mercado Libre'!AH902:AM902)</f>
        <v>2</v>
      </c>
      <c r="O902" s="2" t="s">
        <v>11996</v>
      </c>
      <c r="P902" s="2" t="n">
        <v>0</v>
      </c>
      <c r="Q902" s="2" t="s">
        <v>14804</v>
      </c>
    </row>
    <row r="903" customFormat="false" ht="15" hidden="false" customHeight="false" outlineLevel="0" collapsed="false">
      <c r="A903" s="8" t="s">
        <v>9392</v>
      </c>
      <c r="B903" s="10" t="str">
        <f aca="false">'Layout Mercado Libre'!C903</f>
        <v>Presone-1 Amlodipino 5 mg 30 Tabletas</v>
      </c>
      <c r="C903" s="2" t="s">
        <v>89</v>
      </c>
      <c r="D903" s="2" t="s">
        <v>11989</v>
      </c>
      <c r="E903" s="2" t="s">
        <v>11990</v>
      </c>
      <c r="F903" s="2" t="s">
        <v>11991</v>
      </c>
      <c r="G903" s="2" t="s">
        <v>12596</v>
      </c>
      <c r="H903" s="2" t="s">
        <v>12597</v>
      </c>
      <c r="I903" s="2" t="s">
        <v>14805</v>
      </c>
      <c r="J903" s="2"/>
      <c r="K903" s="2" t="n">
        <v>17</v>
      </c>
      <c r="L903" s="2"/>
      <c r="M903" s="2" t="s">
        <v>14806</v>
      </c>
      <c r="N903" s="2" t="n">
        <f aca="false">COUNTA('Layout Mercado Libre'!AH903:AM903)</f>
        <v>2</v>
      </c>
      <c r="O903" s="2" t="s">
        <v>11996</v>
      </c>
      <c r="P903" s="2" t="n">
        <v>0</v>
      </c>
      <c r="Q903" s="2" t="s">
        <v>14807</v>
      </c>
    </row>
    <row r="904" customFormat="false" ht="15" hidden="false" customHeight="false" outlineLevel="0" collapsed="false">
      <c r="A904" s="8" t="s">
        <v>9402</v>
      </c>
      <c r="B904" s="10" t="str">
        <f aca="false">'Layout Mercado Libre'!C904</f>
        <v>Debromu Bromuro de Otilonio 40 mg 30 Tabletas</v>
      </c>
      <c r="C904" s="2" t="s">
        <v>89</v>
      </c>
      <c r="D904" s="2" t="s">
        <v>11989</v>
      </c>
      <c r="E904" s="2" t="s">
        <v>11990</v>
      </c>
      <c r="F904" s="2" t="s">
        <v>11991</v>
      </c>
      <c r="G904" s="2" t="s">
        <v>12013</v>
      </c>
      <c r="H904" s="2" t="s">
        <v>12014</v>
      </c>
      <c r="I904" s="2" t="s">
        <v>14808</v>
      </c>
      <c r="J904" s="2"/>
      <c r="K904" s="2" t="n">
        <v>44</v>
      </c>
      <c r="L904" s="2"/>
      <c r="M904" s="2" t="s">
        <v>14809</v>
      </c>
      <c r="N904" s="2" t="n">
        <f aca="false">COUNTA('Layout Mercado Libre'!AH904:AM904)</f>
        <v>2</v>
      </c>
      <c r="O904" s="2" t="s">
        <v>11996</v>
      </c>
      <c r="P904" s="2" t="n">
        <v>0</v>
      </c>
      <c r="Q904" s="2" t="s">
        <v>14810</v>
      </c>
    </row>
    <row r="905" customFormat="false" ht="15" hidden="false" customHeight="false" outlineLevel="0" collapsed="false">
      <c r="A905" s="8" t="s">
        <v>9412</v>
      </c>
      <c r="B905" s="10" t="str">
        <f aca="false">'Layout Mercado Libre'!C905</f>
        <v>Desodorante en Aerosol Stefano Alpha Hombre 113 g</v>
      </c>
      <c r="C905" s="2" t="s">
        <v>89</v>
      </c>
      <c r="D905" s="2" t="s">
        <v>11989</v>
      </c>
      <c r="E905" s="2" t="s">
        <v>11990</v>
      </c>
      <c r="F905" s="2" t="s">
        <v>11998</v>
      </c>
      <c r="G905" s="2"/>
      <c r="H905" s="2"/>
      <c r="I905" s="2" t="s">
        <v>14811</v>
      </c>
      <c r="J905" s="2"/>
      <c r="K905" s="2" t="n">
        <v>519</v>
      </c>
      <c r="L905" s="2"/>
      <c r="M905" s="2" t="s">
        <v>14812</v>
      </c>
      <c r="N905" s="2" t="n">
        <f aca="false">COUNTA('Layout Mercado Libre'!AH905:AM905)</f>
        <v>2</v>
      </c>
      <c r="O905" s="2" t="s">
        <v>11996</v>
      </c>
      <c r="P905" s="2" t="n">
        <v>0</v>
      </c>
      <c r="Q905" s="2" t="s">
        <v>14813</v>
      </c>
    </row>
    <row r="906" customFormat="false" ht="15" hidden="false" customHeight="false" outlineLevel="0" collapsed="false">
      <c r="A906" s="8" t="s">
        <v>9422</v>
      </c>
      <c r="B906" s="10" t="str">
        <f aca="false">'Layout Mercado Libre'!C906</f>
        <v>Pañales Kleen Bebé Absorsec Jumbo Etapa 5 14 Piezas</v>
      </c>
      <c r="C906" s="2" t="s">
        <v>89</v>
      </c>
      <c r="D906" s="2" t="s">
        <v>11989</v>
      </c>
      <c r="E906" s="2" t="s">
        <v>11990</v>
      </c>
      <c r="F906" s="2" t="s">
        <v>11998</v>
      </c>
      <c r="G906" s="2"/>
      <c r="H906" s="2"/>
      <c r="I906" s="2" t="s">
        <v>14814</v>
      </c>
      <c r="J906" s="2"/>
      <c r="K906" s="2" t="n">
        <v>301</v>
      </c>
      <c r="L906" s="2"/>
      <c r="M906" s="2" t="s">
        <v>14815</v>
      </c>
      <c r="N906" s="2" t="n">
        <f aca="false">COUNTA('Layout Mercado Libre'!AH906:AM906)</f>
        <v>1</v>
      </c>
      <c r="O906" s="2" t="s">
        <v>11996</v>
      </c>
      <c r="P906" s="2" t="n">
        <v>0</v>
      </c>
      <c r="Q906" s="2" t="s">
        <v>14816</v>
      </c>
    </row>
    <row r="907" customFormat="false" ht="15" hidden="false" customHeight="false" outlineLevel="0" collapsed="false">
      <c r="A907" s="8" t="s">
        <v>9431</v>
      </c>
      <c r="B907" s="10" t="str">
        <f aca="false">'Layout Mercado Libre'!C907</f>
        <v>Espuma Modeladora Herbal Essences Extra Control 200 g</v>
      </c>
      <c r="C907" s="2" t="s">
        <v>89</v>
      </c>
      <c r="D907" s="2" t="s">
        <v>11989</v>
      </c>
      <c r="E907" s="2" t="s">
        <v>11990</v>
      </c>
      <c r="F907" s="2" t="s">
        <v>11998</v>
      </c>
      <c r="G907" s="2"/>
      <c r="H907" s="2"/>
      <c r="I907" s="2" t="s">
        <v>14817</v>
      </c>
      <c r="J907" s="2"/>
      <c r="K907" s="2" t="n">
        <v>42</v>
      </c>
      <c r="L907" s="2"/>
      <c r="M907" s="2" t="s">
        <v>14818</v>
      </c>
      <c r="N907" s="2" t="n">
        <f aca="false">COUNTA('Layout Mercado Libre'!AH907:AM907)</f>
        <v>2</v>
      </c>
      <c r="O907" s="2" t="s">
        <v>11996</v>
      </c>
      <c r="P907" s="2" t="n">
        <v>0</v>
      </c>
      <c r="Q907" s="2" t="s">
        <v>14819</v>
      </c>
    </row>
    <row r="908" customFormat="false" ht="15" hidden="false" customHeight="false" outlineLevel="0" collapsed="false">
      <c r="A908" s="8" t="s">
        <v>9440</v>
      </c>
      <c r="B908" s="10" t="str">
        <f aca="false">'Layout Mercado Libre'!C908</f>
        <v>Shampoo Caprice Control Caspa Limpieza Refrescante 200 ml</v>
      </c>
      <c r="C908" s="2" t="s">
        <v>89</v>
      </c>
      <c r="D908" s="2" t="s">
        <v>11989</v>
      </c>
      <c r="E908" s="2" t="s">
        <v>11990</v>
      </c>
      <c r="F908" s="2" t="s">
        <v>11998</v>
      </c>
      <c r="G908" s="2"/>
      <c r="H908" s="2"/>
      <c r="I908" s="2" t="s">
        <v>14820</v>
      </c>
      <c r="J908" s="2"/>
      <c r="K908" s="2" t="n">
        <v>399</v>
      </c>
      <c r="L908" s="2"/>
      <c r="M908" s="2" t="s">
        <v>14821</v>
      </c>
      <c r="N908" s="2" t="n">
        <f aca="false">COUNTA('Layout Mercado Libre'!AH908:AM908)</f>
        <v>1</v>
      </c>
      <c r="O908" s="2" t="s">
        <v>11996</v>
      </c>
      <c r="P908" s="2" t="n">
        <v>0</v>
      </c>
      <c r="Q908" s="2" t="s">
        <v>14822</v>
      </c>
    </row>
    <row r="909" customFormat="false" ht="15" hidden="false" customHeight="false" outlineLevel="0" collapsed="false">
      <c r="A909" s="8" t="s">
        <v>9449</v>
      </c>
      <c r="B909" s="10" t="str">
        <f aca="false">'Layout Mercado Libre'!C909</f>
        <v>Desodorante Old Spice Mar Profundo en Aerosol 150 ml</v>
      </c>
      <c r="C909" s="2" t="s">
        <v>89</v>
      </c>
      <c r="D909" s="2" t="s">
        <v>11989</v>
      </c>
      <c r="E909" s="2" t="s">
        <v>11990</v>
      </c>
      <c r="F909" s="2" t="s">
        <v>11998</v>
      </c>
      <c r="G909" s="2"/>
      <c r="H909" s="2"/>
      <c r="I909" s="2" t="s">
        <v>14823</v>
      </c>
      <c r="J909" s="2"/>
      <c r="K909" s="2" t="n">
        <v>111</v>
      </c>
      <c r="L909" s="2"/>
      <c r="M909" s="2" t="s">
        <v>14824</v>
      </c>
      <c r="N909" s="2" t="n">
        <f aca="false">COUNTA('Layout Mercado Libre'!AH909:AM909)</f>
        <v>2</v>
      </c>
      <c r="O909" s="2" t="s">
        <v>11996</v>
      </c>
      <c r="P909" s="2" t="n">
        <v>1</v>
      </c>
      <c r="Q909" s="2" t="s">
        <v>14825</v>
      </c>
    </row>
    <row r="910" customFormat="false" ht="15" hidden="false" customHeight="false" outlineLevel="0" collapsed="false">
      <c r="A910" s="8" t="s">
        <v>9460</v>
      </c>
      <c r="B910" s="10" t="str">
        <f aca="false">'Layout Mercado Libre'!C910</f>
        <v>Aprovasc 300 mg/5 mg Irbesartán Amlodipino 28 Tabletas</v>
      </c>
      <c r="C910" s="2" t="s">
        <v>89</v>
      </c>
      <c r="D910" s="2" t="s">
        <v>11989</v>
      </c>
      <c r="E910" s="2" t="s">
        <v>11990</v>
      </c>
      <c r="F910" s="2" t="s">
        <v>11991</v>
      </c>
      <c r="G910" s="2" t="s">
        <v>12596</v>
      </c>
      <c r="H910" s="2" t="s">
        <v>12597</v>
      </c>
      <c r="I910" s="2" t="s">
        <v>14826</v>
      </c>
      <c r="J910" s="2"/>
      <c r="K910" s="2" t="n">
        <v>3</v>
      </c>
      <c r="L910" s="2"/>
      <c r="M910" s="2" t="s">
        <v>14827</v>
      </c>
      <c r="N910" s="2" t="n">
        <f aca="false">COUNTA('Layout Mercado Libre'!AH910:AM910)</f>
        <v>2</v>
      </c>
      <c r="O910" s="2" t="s">
        <v>11996</v>
      </c>
      <c r="P910" s="2" t="n">
        <v>0</v>
      </c>
      <c r="Q910" s="2" t="s">
        <v>14828</v>
      </c>
    </row>
    <row r="911" customFormat="false" ht="15" hidden="false" customHeight="false" outlineLevel="0" collapsed="false">
      <c r="A911" s="8" t="s">
        <v>9470</v>
      </c>
      <c r="B911" s="10" t="str">
        <f aca="false">'Layout Mercado Libre'!C911</f>
        <v>Zivata-Duo Dutasterida Tamsulosina 0.5/0.4 mg 30 Cápsulas</v>
      </c>
      <c r="C911" s="2" t="s">
        <v>89</v>
      </c>
      <c r="D911" s="2" t="s">
        <v>11989</v>
      </c>
      <c r="E911" s="2" t="s">
        <v>11990</v>
      </c>
      <c r="F911" s="2" t="s">
        <v>11991</v>
      </c>
      <c r="G911" s="2" t="s">
        <v>12266</v>
      </c>
      <c r="H911" s="2" t="s">
        <v>12267</v>
      </c>
      <c r="I911" s="2" t="s">
        <v>14829</v>
      </c>
      <c r="J911" s="2"/>
      <c r="K911" s="2" t="n">
        <v>3</v>
      </c>
      <c r="L911" s="2"/>
      <c r="M911" s="2" t="s">
        <v>14830</v>
      </c>
      <c r="N911" s="2" t="n">
        <f aca="false">COUNTA('Layout Mercado Libre'!AH911:AM911)</f>
        <v>2</v>
      </c>
      <c r="O911" s="2" t="s">
        <v>11996</v>
      </c>
      <c r="P911" s="2" t="n">
        <v>0</v>
      </c>
      <c r="Q911" s="2" t="s">
        <v>14831</v>
      </c>
    </row>
    <row r="912" customFormat="false" ht="15" hidden="false" customHeight="false" outlineLevel="0" collapsed="false">
      <c r="A912" s="8" t="s">
        <v>9482</v>
      </c>
      <c r="B912" s="10" t="str">
        <f aca="false">'Layout Mercado Libre'!C912</f>
        <v>Condones Sico Invisible Ultra Sense 3 Piezas</v>
      </c>
      <c r="C912" s="2" t="s">
        <v>89</v>
      </c>
      <c r="D912" s="2" t="s">
        <v>11989</v>
      </c>
      <c r="E912" s="2" t="s">
        <v>11990</v>
      </c>
      <c r="F912" s="2" t="s">
        <v>11998</v>
      </c>
      <c r="G912" s="2"/>
      <c r="H912" s="2"/>
      <c r="I912" s="2" t="s">
        <v>14832</v>
      </c>
      <c r="J912" s="2"/>
      <c r="K912" s="2" t="n">
        <v>271</v>
      </c>
      <c r="L912" s="2"/>
      <c r="M912" s="2" t="s">
        <v>14833</v>
      </c>
      <c r="N912" s="2" t="n">
        <f aca="false">COUNTA('Layout Mercado Libre'!AH912:AM912)</f>
        <v>1</v>
      </c>
      <c r="O912" s="2" t="s">
        <v>11996</v>
      </c>
      <c r="P912" s="2" t="n">
        <v>0</v>
      </c>
      <c r="Q912" s="2" t="s">
        <v>14834</v>
      </c>
    </row>
    <row r="913" customFormat="false" ht="15" hidden="false" customHeight="false" outlineLevel="0" collapsed="false">
      <c r="A913" s="8" t="s">
        <v>9490</v>
      </c>
      <c r="B913" s="10" t="str">
        <f aca="false">'Layout Mercado Libre'!C913</f>
        <v>Crema Facial Pond's Rejuveness Antiarrugas 400 g</v>
      </c>
      <c r="C913" s="2" t="s">
        <v>89</v>
      </c>
      <c r="D913" s="2" t="s">
        <v>11989</v>
      </c>
      <c r="E913" s="2" t="s">
        <v>11990</v>
      </c>
      <c r="F913" s="2" t="s">
        <v>11998</v>
      </c>
      <c r="G913" s="2"/>
      <c r="H913" s="2"/>
      <c r="I913" s="2" t="s">
        <v>14835</v>
      </c>
      <c r="J913" s="2"/>
      <c r="K913" s="2" t="n">
        <v>117</v>
      </c>
      <c r="L913" s="2" t="s">
        <v>14836</v>
      </c>
      <c r="M913" s="2" t="s">
        <v>14837</v>
      </c>
      <c r="N913" s="2" t="n">
        <f aca="false">COUNTA('Layout Mercado Libre'!AH913:AM913)</f>
        <v>1</v>
      </c>
      <c r="O913" s="2" t="s">
        <v>11996</v>
      </c>
      <c r="P913" s="2" t="n">
        <v>0</v>
      </c>
      <c r="Q913" s="2" t="s">
        <v>14838</v>
      </c>
    </row>
    <row r="914" customFormat="false" ht="15" hidden="false" customHeight="false" outlineLevel="0" collapsed="false">
      <c r="A914" s="8" t="s">
        <v>9498</v>
      </c>
      <c r="B914" s="10" t="str">
        <f aca="false">'Layout Mercado Libre'!C914</f>
        <v>Dexabión DC Solución Inyectable Jeringa Prellenada 3 ml</v>
      </c>
      <c r="C914" s="2" t="s">
        <v>89</v>
      </c>
      <c r="D914" s="2" t="s">
        <v>11989</v>
      </c>
      <c r="E914" s="2" t="s">
        <v>11990</v>
      </c>
      <c r="F914" s="2" t="s">
        <v>11991</v>
      </c>
      <c r="G914" s="2" t="s">
        <v>12063</v>
      </c>
      <c r="H914" s="2" t="s">
        <v>12064</v>
      </c>
      <c r="I914" s="2" t="s">
        <v>14839</v>
      </c>
      <c r="J914" s="2"/>
      <c r="K914" s="2" t="n">
        <v>31</v>
      </c>
      <c r="L914" s="2"/>
      <c r="M914" s="2" t="s">
        <v>14840</v>
      </c>
      <c r="N914" s="2" t="n">
        <f aca="false">COUNTA('Layout Mercado Libre'!AH914:AM914)</f>
        <v>3</v>
      </c>
      <c r="O914" s="2" t="s">
        <v>11996</v>
      </c>
      <c r="P914" s="2" t="n">
        <v>0</v>
      </c>
      <c r="Q914" s="2" t="s">
        <v>14841</v>
      </c>
    </row>
    <row r="915" customFormat="false" ht="15" hidden="false" customHeight="false" outlineLevel="0" collapsed="false">
      <c r="A915" s="8" t="s">
        <v>9509</v>
      </c>
      <c r="B915" s="10" t="str">
        <f aca="false">'Layout Mercado Libre'!C915</f>
        <v>Primoteston Depot Testosterona 250 mg/ml 1 Ampolleta</v>
      </c>
      <c r="C915" s="2" t="s">
        <v>89</v>
      </c>
      <c r="D915" s="2" t="s">
        <v>11989</v>
      </c>
      <c r="E915" s="2" t="s">
        <v>11990</v>
      </c>
      <c r="F915" s="2" t="s">
        <v>11991</v>
      </c>
      <c r="G915" s="2" t="s">
        <v>12349</v>
      </c>
      <c r="H915" s="2" t="s">
        <v>12350</v>
      </c>
      <c r="I915" s="2" t="s">
        <v>14842</v>
      </c>
      <c r="J915" s="2"/>
      <c r="K915" s="2" t="n">
        <v>4</v>
      </c>
      <c r="L915" s="2"/>
      <c r="M915" s="2" t="s">
        <v>14843</v>
      </c>
      <c r="N915" s="2" t="n">
        <f aca="false">COUNTA('Layout Mercado Libre'!AH915:AM915)</f>
        <v>2</v>
      </c>
      <c r="O915" s="2" t="s">
        <v>11996</v>
      </c>
      <c r="P915" s="2" t="n">
        <v>0</v>
      </c>
      <c r="Q915" s="2" t="s">
        <v>14844</v>
      </c>
    </row>
    <row r="916" customFormat="false" ht="15" hidden="false" customHeight="false" outlineLevel="0" collapsed="false">
      <c r="A916" s="8" t="s">
        <v>9520</v>
      </c>
      <c r="B916" s="10" t="str">
        <f aca="false">'Layout Mercado Libre'!C916</f>
        <v>Hilo Dental Colgate Total Encerado 2 Piezas de 25 m</v>
      </c>
      <c r="C916" s="2" t="s">
        <v>89</v>
      </c>
      <c r="D916" s="2" t="s">
        <v>11989</v>
      </c>
      <c r="E916" s="2" t="s">
        <v>11990</v>
      </c>
      <c r="F916" s="2" t="s">
        <v>11998</v>
      </c>
      <c r="G916" s="2"/>
      <c r="H916" s="2"/>
      <c r="I916" s="2" t="s">
        <v>14845</v>
      </c>
      <c r="J916" s="2"/>
      <c r="K916" s="2" t="n">
        <v>51</v>
      </c>
      <c r="L916" s="2"/>
      <c r="M916" s="2" t="s">
        <v>14846</v>
      </c>
      <c r="N916" s="2" t="n">
        <f aca="false">COUNTA('Layout Mercado Libre'!AH916:AM916)</f>
        <v>0</v>
      </c>
      <c r="O916" s="2"/>
      <c r="P916" s="2" t="n">
        <v>0</v>
      </c>
      <c r="Q916" s="2" t="s">
        <v>14847</v>
      </c>
    </row>
    <row r="917" customFormat="false" ht="15" hidden="false" customHeight="false" outlineLevel="0" collapsed="false">
      <c r="A917" s="8" t="s">
        <v>9526</v>
      </c>
      <c r="B917" s="10" t="str">
        <f aca="false">'Layout Mercado Libre'!C917</f>
        <v>Adel Claritromicina 250 mg/5 ml Suspensión 60 ml</v>
      </c>
      <c r="C917" s="2" t="s">
        <v>89</v>
      </c>
      <c r="D917" s="2" t="s">
        <v>11989</v>
      </c>
      <c r="E917" s="2" t="s">
        <v>11990</v>
      </c>
      <c r="F917" s="2" t="s">
        <v>11991</v>
      </c>
      <c r="G917" s="2" t="s">
        <v>12093</v>
      </c>
      <c r="H917" s="2" t="s">
        <v>12094</v>
      </c>
      <c r="I917" s="2" t="s">
        <v>14848</v>
      </c>
      <c r="J917" s="2"/>
      <c r="K917" s="2" t="n">
        <v>31</v>
      </c>
      <c r="L917" s="2"/>
      <c r="M917" s="2" t="s">
        <v>14849</v>
      </c>
      <c r="N917" s="2" t="n">
        <f aca="false">COUNTA('Layout Mercado Libre'!AH917:AM917)</f>
        <v>1</v>
      </c>
      <c r="O917" s="2" t="s">
        <v>11996</v>
      </c>
      <c r="P917" s="2" t="n">
        <v>0</v>
      </c>
      <c r="Q917" s="2" t="s">
        <v>14850</v>
      </c>
    </row>
    <row r="918" customFormat="false" ht="15" hidden="false" customHeight="false" outlineLevel="0" collapsed="false">
      <c r="A918" s="8" t="s">
        <v>9534</v>
      </c>
      <c r="B918" s="10" t="str">
        <f aca="false">'Layout Mercado Libre'!C918</f>
        <v>Desenfriol D 2 mg/5 mg/500 mg 12 Tabletas</v>
      </c>
      <c r="C918" s="2" t="s">
        <v>89</v>
      </c>
      <c r="D918" s="2" t="s">
        <v>11989</v>
      </c>
      <c r="E918" s="2" t="s">
        <v>11990</v>
      </c>
      <c r="F918" s="2" t="s">
        <v>12038</v>
      </c>
      <c r="G918" s="2"/>
      <c r="H918" s="2"/>
      <c r="I918" s="2" t="s">
        <v>14851</v>
      </c>
      <c r="J918" s="2"/>
      <c r="K918" s="2" t="n">
        <v>838</v>
      </c>
      <c r="L918" s="2"/>
      <c r="M918" s="2" t="s">
        <v>14852</v>
      </c>
      <c r="N918" s="2" t="n">
        <f aca="false">COUNTA('Layout Mercado Libre'!AH918:AM918)</f>
        <v>2</v>
      </c>
      <c r="O918" s="2" t="s">
        <v>11996</v>
      </c>
      <c r="P918" s="2" t="n">
        <v>1</v>
      </c>
      <c r="Q918" s="2" t="s">
        <v>14853</v>
      </c>
    </row>
    <row r="919" customFormat="false" ht="15" hidden="false" customHeight="false" outlineLevel="0" collapsed="false">
      <c r="A919" s="8" t="s">
        <v>9543</v>
      </c>
      <c r="B919" s="10" t="str">
        <f aca="false">'Layout Mercado Libre'!C919</f>
        <v>Systane Complete Gotas Oftálmicas Lubricantes 10 ml</v>
      </c>
      <c r="C919" s="2" t="s">
        <v>89</v>
      </c>
      <c r="D919" s="2" t="s">
        <v>11989</v>
      </c>
      <c r="E919" s="2" t="s">
        <v>11990</v>
      </c>
      <c r="F919" s="2" t="s">
        <v>12038</v>
      </c>
      <c r="G919" s="2"/>
      <c r="H919" s="2"/>
      <c r="I919" s="2" t="s">
        <v>14854</v>
      </c>
      <c r="J919" s="2"/>
      <c r="K919" s="2" t="n">
        <v>0</v>
      </c>
      <c r="L919" s="2"/>
      <c r="M919" s="2" t="s">
        <v>14855</v>
      </c>
      <c r="N919" s="2" t="n">
        <f aca="false">COUNTA('Layout Mercado Libre'!AH919:AM919)</f>
        <v>1</v>
      </c>
      <c r="O919" s="2" t="s">
        <v>11996</v>
      </c>
      <c r="P919" s="2" t="n">
        <v>0</v>
      </c>
      <c r="Q919" s="2" t="s">
        <v>14856</v>
      </c>
    </row>
    <row r="920" customFormat="false" ht="15" hidden="false" customHeight="false" outlineLevel="0" collapsed="false">
      <c r="A920" s="8" t="s">
        <v>9552</v>
      </c>
      <c r="B920" s="10" t="str">
        <f aca="false">'Layout Mercado Libre'!C920</f>
        <v>Desodorante Brut Classic en Aerosol para Hombre 150 ml</v>
      </c>
      <c r="C920" s="2" t="s">
        <v>89</v>
      </c>
      <c r="D920" s="2" t="s">
        <v>11989</v>
      </c>
      <c r="E920" s="2" t="s">
        <v>11990</v>
      </c>
      <c r="F920" s="2" t="s">
        <v>11998</v>
      </c>
      <c r="G920" s="2"/>
      <c r="H920" s="2"/>
      <c r="I920" s="2" t="s">
        <v>14857</v>
      </c>
      <c r="J920" s="2"/>
      <c r="K920" s="2" t="n">
        <v>22</v>
      </c>
      <c r="L920" s="2"/>
      <c r="M920" s="2" t="s">
        <v>14858</v>
      </c>
      <c r="N920" s="2" t="n">
        <f aca="false">COUNTA('Layout Mercado Libre'!AH920:AM920)</f>
        <v>1</v>
      </c>
      <c r="O920" s="2" t="s">
        <v>11996</v>
      </c>
      <c r="P920" s="2" t="n">
        <v>0</v>
      </c>
      <c r="Q920" s="2" t="s">
        <v>14859</v>
      </c>
    </row>
    <row r="921" customFormat="false" ht="15" hidden="false" customHeight="false" outlineLevel="0" collapsed="false">
      <c r="A921" s="8" t="s">
        <v>9559</v>
      </c>
      <c r="B921" s="10" t="str">
        <f aca="false">'Layout Mercado Libre'!C921</f>
        <v>Crema Corporal Lubriderm Piel Normal 400 ml</v>
      </c>
      <c r="C921" s="2" t="s">
        <v>89</v>
      </c>
      <c r="D921" s="2" t="s">
        <v>11989</v>
      </c>
      <c r="E921" s="2" t="s">
        <v>11990</v>
      </c>
      <c r="F921" s="2" t="s">
        <v>11998</v>
      </c>
      <c r="G921" s="2"/>
      <c r="H921" s="2"/>
      <c r="I921" s="2" t="s">
        <v>14860</v>
      </c>
      <c r="J921" s="2"/>
      <c r="K921" s="2" t="n">
        <v>167</v>
      </c>
      <c r="L921" s="2"/>
      <c r="M921" s="2" t="s">
        <v>14861</v>
      </c>
      <c r="N921" s="2" t="n">
        <f aca="false">COUNTA('Layout Mercado Libre'!AH921:AM921)</f>
        <v>1</v>
      </c>
      <c r="O921" s="2" t="s">
        <v>11996</v>
      </c>
      <c r="P921" s="2" t="n">
        <v>0</v>
      </c>
      <c r="Q921" s="2" t="s">
        <v>14862</v>
      </c>
    </row>
    <row r="922" customFormat="false" ht="15" hidden="false" customHeight="false" outlineLevel="0" collapsed="false">
      <c r="A922" s="8" t="s">
        <v>9567</v>
      </c>
      <c r="B922" s="10" t="str">
        <f aca="false">'Layout Mercado Libre'!C922</f>
        <v>Voltaren Emulgel Diclofenaco 1.16% Gel 50 g</v>
      </c>
      <c r="C922" s="2" t="s">
        <v>89</v>
      </c>
      <c r="D922" s="2" t="s">
        <v>11989</v>
      </c>
      <c r="E922" s="2" t="s">
        <v>11990</v>
      </c>
      <c r="F922" s="2" t="s">
        <v>12038</v>
      </c>
      <c r="G922" s="2"/>
      <c r="H922" s="2"/>
      <c r="I922" s="2" t="s">
        <v>14863</v>
      </c>
      <c r="J922" s="2"/>
      <c r="K922" s="2" t="n">
        <v>0</v>
      </c>
      <c r="L922" s="2"/>
      <c r="M922" s="2" t="s">
        <v>14864</v>
      </c>
      <c r="N922" s="2" t="n">
        <f aca="false">COUNTA('Layout Mercado Libre'!AH922:AM922)</f>
        <v>1</v>
      </c>
      <c r="O922" s="2" t="s">
        <v>11996</v>
      </c>
      <c r="P922" s="2" t="n">
        <v>0</v>
      </c>
      <c r="Q922" s="2" t="s">
        <v>14865</v>
      </c>
    </row>
    <row r="923" customFormat="false" ht="15" hidden="false" customHeight="false" outlineLevel="0" collapsed="false">
      <c r="A923" s="8" t="s">
        <v>9578</v>
      </c>
      <c r="B923" s="10" t="str">
        <f aca="false">'Layout Mercado Libre'!C923</f>
        <v>Gel Antibacterial Dibar Alcohol Etílico 75% 500 ml</v>
      </c>
      <c r="C923" s="2" t="s">
        <v>89</v>
      </c>
      <c r="D923" s="2" t="s">
        <v>12068</v>
      </c>
      <c r="E923" s="2" t="s">
        <v>12069</v>
      </c>
      <c r="F923" s="2" t="s">
        <v>11998</v>
      </c>
      <c r="G923" s="2"/>
      <c r="H923" s="2"/>
      <c r="I923" s="2" t="s">
        <v>14866</v>
      </c>
      <c r="J923" s="2"/>
      <c r="K923" s="2" t="n">
        <v>84</v>
      </c>
      <c r="L923" s="2"/>
      <c r="M923" s="2" t="s">
        <v>14867</v>
      </c>
      <c r="N923" s="2" t="n">
        <f aca="false">COUNTA('Layout Mercado Libre'!AH923:AM923)</f>
        <v>1</v>
      </c>
      <c r="O923" s="2" t="s">
        <v>11996</v>
      </c>
      <c r="P923" s="2" t="n">
        <v>0</v>
      </c>
      <c r="Q923" s="2" t="s">
        <v>14868</v>
      </c>
    </row>
    <row r="924" customFormat="false" ht="15" hidden="false" customHeight="false" outlineLevel="0" collapsed="false">
      <c r="A924" s="8" t="s">
        <v>9586</v>
      </c>
      <c r="B924" s="10" t="str">
        <f aca="false">'Layout Mercado Libre'!C924</f>
        <v>Baumanómetro Digital de Muñeca Omron RS1 HEM-6160-E</v>
      </c>
      <c r="C924" s="2" t="s">
        <v>89</v>
      </c>
      <c r="D924" s="2" t="s">
        <v>11989</v>
      </c>
      <c r="E924" s="2" t="s">
        <v>11990</v>
      </c>
      <c r="F924" s="2" t="s">
        <v>11998</v>
      </c>
      <c r="G924" s="2"/>
      <c r="H924" s="2"/>
      <c r="I924" s="2" t="s">
        <v>14869</v>
      </c>
      <c r="J924" s="2"/>
      <c r="K924" s="2" t="n">
        <v>32</v>
      </c>
      <c r="L924" s="2"/>
      <c r="M924" s="2" t="s">
        <v>14870</v>
      </c>
      <c r="N924" s="2" t="n">
        <f aca="false">COUNTA('Layout Mercado Libre'!AH924:AM924)</f>
        <v>3</v>
      </c>
      <c r="O924" s="2" t="s">
        <v>11996</v>
      </c>
      <c r="P924" s="2" t="n">
        <v>2</v>
      </c>
      <c r="Q924" s="2" t="s">
        <v>14871</v>
      </c>
    </row>
    <row r="925" customFormat="false" ht="15" hidden="false" customHeight="false" outlineLevel="0" collapsed="false">
      <c r="A925" s="8" t="s">
        <v>9598</v>
      </c>
      <c r="B925" s="10" t="str">
        <f aca="false">'Layout Mercado Libre'!C925</f>
        <v>Plenafem Suplemento Alimenticio 30 Cápsulas Liomont</v>
      </c>
      <c r="C925" s="2" t="s">
        <v>89</v>
      </c>
      <c r="D925" s="2" t="s">
        <v>11989</v>
      </c>
      <c r="E925" s="2" t="s">
        <v>11990</v>
      </c>
      <c r="F925" s="2" t="s">
        <v>11998</v>
      </c>
      <c r="G925" s="2"/>
      <c r="H925" s="2"/>
      <c r="I925" s="2" t="s">
        <v>14872</v>
      </c>
      <c r="J925" s="2"/>
      <c r="K925" s="2" t="n">
        <v>12</v>
      </c>
      <c r="L925" s="2"/>
      <c r="M925" s="2" t="s">
        <v>14873</v>
      </c>
      <c r="N925" s="2" t="n">
        <f aca="false">COUNTA('Layout Mercado Libre'!AH925:AM925)</f>
        <v>3</v>
      </c>
      <c r="O925" s="2" t="s">
        <v>11996</v>
      </c>
      <c r="P925" s="2" t="n">
        <v>0</v>
      </c>
      <c r="Q925" s="2" t="s">
        <v>14874</v>
      </c>
    </row>
    <row r="926" customFormat="false" ht="15" hidden="false" customHeight="false" outlineLevel="0" collapsed="false">
      <c r="A926" s="8" t="s">
        <v>9609</v>
      </c>
      <c r="B926" s="10" t="str">
        <f aca="false">'Layout Mercado Libre'!C926</f>
        <v>Biberón Evenflo Disney Orejas 3 en 1 Cuello Ancho 9 oz</v>
      </c>
      <c r="C926" s="2" t="s">
        <v>89</v>
      </c>
      <c r="D926" s="2" t="s">
        <v>11989</v>
      </c>
      <c r="E926" s="2" t="s">
        <v>11990</v>
      </c>
      <c r="F926" s="2" t="s">
        <v>11998</v>
      </c>
      <c r="G926" s="2"/>
      <c r="H926" s="2"/>
      <c r="I926" s="2" t="s">
        <v>14875</v>
      </c>
      <c r="J926" s="2"/>
      <c r="K926" s="2" t="n">
        <v>212</v>
      </c>
      <c r="L926" s="2"/>
      <c r="M926" s="2" t="s">
        <v>14876</v>
      </c>
      <c r="N926" s="2" t="n">
        <f aca="false">COUNTA('Layout Mercado Libre'!AH926:AM926)</f>
        <v>3</v>
      </c>
      <c r="O926" s="2" t="s">
        <v>11996</v>
      </c>
      <c r="P926" s="2" t="n">
        <v>0</v>
      </c>
      <c r="Q926" s="2" t="s">
        <v>14877</v>
      </c>
    </row>
    <row r="927" customFormat="false" ht="15" hidden="false" customHeight="false" outlineLevel="0" collapsed="false">
      <c r="A927" s="8" t="s">
        <v>9621</v>
      </c>
      <c r="B927" s="10" t="str">
        <f aca="false">'Layout Mercado Libre'!C927</f>
        <v>Vannair 160/4.5 mcg Aerosol Inhalación 120 Dosis</v>
      </c>
      <c r="C927" s="2" t="s">
        <v>89</v>
      </c>
      <c r="D927" s="2" t="s">
        <v>11989</v>
      </c>
      <c r="E927" s="2" t="s">
        <v>11990</v>
      </c>
      <c r="F927" s="2" t="s">
        <v>11991</v>
      </c>
      <c r="G927" s="2" t="s">
        <v>12526</v>
      </c>
      <c r="H927" s="2" t="s">
        <v>12527</v>
      </c>
      <c r="I927" s="2" t="s">
        <v>14878</v>
      </c>
      <c r="J927" s="2"/>
      <c r="K927" s="2" t="n">
        <v>0</v>
      </c>
      <c r="L927" s="2"/>
      <c r="M927" s="2" t="s">
        <v>14879</v>
      </c>
      <c r="N927" s="2" t="n">
        <f aca="false">COUNTA('Layout Mercado Libre'!AH927:AM927)</f>
        <v>1</v>
      </c>
      <c r="O927" s="2" t="s">
        <v>11996</v>
      </c>
      <c r="P927" s="2" t="n">
        <v>0</v>
      </c>
      <c r="Q927" s="2" t="s">
        <v>14880</v>
      </c>
    </row>
    <row r="928" customFormat="false" ht="15" hidden="false" customHeight="false" outlineLevel="0" collapsed="false">
      <c r="A928" s="8" t="s">
        <v>9634</v>
      </c>
      <c r="B928" s="10" t="str">
        <f aca="false">'Layout Mercado Libre'!C928</f>
        <v>Pasta Lassar Andrómaco Óxido de Zinc 25% Tubo 110 g</v>
      </c>
      <c r="C928" s="2" t="s">
        <v>89</v>
      </c>
      <c r="D928" s="2" t="s">
        <v>11989</v>
      </c>
      <c r="E928" s="2" t="s">
        <v>11990</v>
      </c>
      <c r="F928" s="2" t="s">
        <v>12038</v>
      </c>
      <c r="G928" s="2"/>
      <c r="H928" s="2"/>
      <c r="I928" s="2" t="s">
        <v>14881</v>
      </c>
      <c r="J928" s="2"/>
      <c r="K928" s="2" t="n">
        <v>0</v>
      </c>
      <c r="L928" s="2"/>
      <c r="M928" s="2" t="s">
        <v>14882</v>
      </c>
      <c r="N928" s="2" t="n">
        <f aca="false">COUNTA('Layout Mercado Libre'!AH928:AM928)</f>
        <v>2</v>
      </c>
      <c r="O928" s="2" t="s">
        <v>11996</v>
      </c>
      <c r="P928" s="2" t="n">
        <v>0</v>
      </c>
      <c r="Q928" s="2" t="s">
        <v>14883</v>
      </c>
    </row>
    <row r="929" customFormat="false" ht="15" hidden="false" customHeight="false" outlineLevel="0" collapsed="false">
      <c r="A929" s="8" t="s">
        <v>9643</v>
      </c>
      <c r="B929" s="10" t="str">
        <f aca="false">'Layout Mercado Libre'!C929</f>
        <v>Nulytely Polvo Sabor Cereza 4 Sobres 110.1 g</v>
      </c>
      <c r="C929" s="2" t="s">
        <v>89</v>
      </c>
      <c r="D929" s="2" t="s">
        <v>11989</v>
      </c>
      <c r="E929" s="2" t="s">
        <v>11990</v>
      </c>
      <c r="F929" s="2" t="s">
        <v>11991</v>
      </c>
      <c r="G929" s="2" t="s">
        <v>12013</v>
      </c>
      <c r="H929" s="2" t="s">
        <v>12014</v>
      </c>
      <c r="I929" s="2" t="s">
        <v>14884</v>
      </c>
      <c r="J929" s="2"/>
      <c r="K929" s="2" t="n">
        <v>85</v>
      </c>
      <c r="L929" s="2"/>
      <c r="M929" s="2" t="s">
        <v>14885</v>
      </c>
      <c r="N929" s="2" t="n">
        <f aca="false">COUNTA('Layout Mercado Libre'!AH929:AM929)</f>
        <v>1</v>
      </c>
      <c r="O929" s="2" t="s">
        <v>11996</v>
      </c>
      <c r="P929" s="2" t="n">
        <v>0</v>
      </c>
      <c r="Q929" s="2" t="s">
        <v>14886</v>
      </c>
    </row>
    <row r="930" customFormat="false" ht="15" hidden="false" customHeight="false" outlineLevel="0" collapsed="false">
      <c r="A930" s="8" t="s">
        <v>9654</v>
      </c>
      <c r="B930" s="10" t="str">
        <f aca="false">'Layout Mercado Libre'!C930</f>
        <v>Diflosensi Dapagliflozina 10 mg 28 Tabletas</v>
      </c>
      <c r="C930" s="2" t="s">
        <v>89</v>
      </c>
      <c r="D930" s="2" t="s">
        <v>11989</v>
      </c>
      <c r="E930" s="2" t="s">
        <v>11990</v>
      </c>
      <c r="F930" s="2" t="s">
        <v>11991</v>
      </c>
      <c r="G930" s="2" t="s">
        <v>12013</v>
      </c>
      <c r="H930" s="2" t="s">
        <v>12014</v>
      </c>
      <c r="I930" s="2" t="s">
        <v>14887</v>
      </c>
      <c r="J930" s="2"/>
      <c r="K930" s="2" t="n">
        <v>334</v>
      </c>
      <c r="L930" s="2"/>
      <c r="M930" s="2" t="s">
        <v>14888</v>
      </c>
      <c r="N930" s="2" t="n">
        <f aca="false">COUNTA('Layout Mercado Libre'!AH930:AM930)</f>
        <v>2</v>
      </c>
      <c r="O930" s="2" t="s">
        <v>11996</v>
      </c>
      <c r="P930" s="2" t="n">
        <v>0</v>
      </c>
      <c r="Q930" s="2" t="s">
        <v>14889</v>
      </c>
    </row>
    <row r="931" customFormat="false" ht="15" hidden="false" customHeight="false" outlineLevel="0" collapsed="false">
      <c r="A931" s="8" t="s">
        <v>9663</v>
      </c>
      <c r="B931" s="10" t="str">
        <f aca="false">'Layout Mercado Libre'!C931</f>
        <v>Jeringa para Insulina BD Ultra-Fine 0.5 ml 6 mm 30 Piezas</v>
      </c>
      <c r="C931" s="2" t="s">
        <v>89</v>
      </c>
      <c r="D931" s="2" t="s">
        <v>11989</v>
      </c>
      <c r="E931" s="2" t="s">
        <v>11990</v>
      </c>
      <c r="F931" s="2" t="s">
        <v>11998</v>
      </c>
      <c r="G931" s="2"/>
      <c r="H931" s="2"/>
      <c r="I931" s="2" t="s">
        <v>14890</v>
      </c>
      <c r="J931" s="2"/>
      <c r="K931" s="2" t="n">
        <v>432</v>
      </c>
      <c r="L931" s="2"/>
      <c r="M931" s="2" t="s">
        <v>14891</v>
      </c>
      <c r="N931" s="2" t="n">
        <f aca="false">COUNTA('Layout Mercado Libre'!AH931:AM931)</f>
        <v>3</v>
      </c>
      <c r="O931" s="2" t="s">
        <v>11996</v>
      </c>
      <c r="P931" s="2" t="n">
        <v>0</v>
      </c>
      <c r="Q931" s="2" t="s">
        <v>14892</v>
      </c>
    </row>
    <row r="932" customFormat="false" ht="15" hidden="false" customHeight="false" outlineLevel="0" collapsed="false">
      <c r="A932" s="8" t="s">
        <v>9674</v>
      </c>
      <c r="B932" s="10" t="str">
        <f aca="false">'Layout Mercado Libre'!C932</f>
        <v>Supradol Ketorolaco 10 mg 10 Tabletas</v>
      </c>
      <c r="C932" s="2" t="s">
        <v>89</v>
      </c>
      <c r="D932" s="2" t="s">
        <v>11989</v>
      </c>
      <c r="E932" s="2" t="s">
        <v>11990</v>
      </c>
      <c r="F932" s="2" t="s">
        <v>11991</v>
      </c>
      <c r="G932" s="2" t="s">
        <v>12063</v>
      </c>
      <c r="H932" s="2" t="s">
        <v>12064</v>
      </c>
      <c r="I932" s="2" t="s">
        <v>14893</v>
      </c>
      <c r="J932" s="2"/>
      <c r="K932" s="2" t="n">
        <v>91</v>
      </c>
      <c r="L932" s="2"/>
      <c r="M932" s="2" t="s">
        <v>14894</v>
      </c>
      <c r="N932" s="2" t="n">
        <f aca="false">COUNTA('Layout Mercado Libre'!AH932:AM932)</f>
        <v>3</v>
      </c>
      <c r="O932" s="2" t="s">
        <v>11996</v>
      </c>
      <c r="P932" s="2" t="n">
        <v>0</v>
      </c>
      <c r="Q932" s="2" t="s">
        <v>14895</v>
      </c>
    </row>
    <row r="933" customFormat="false" ht="15" hidden="false" customHeight="false" outlineLevel="0" collapsed="false">
      <c r="A933" s="8" t="s">
        <v>9683</v>
      </c>
      <c r="B933" s="10" t="str">
        <f aca="false">'Layout Mercado Libre'!C933</f>
        <v>Anaferon Adulto 20 Tabletas Materia Medica</v>
      </c>
      <c r="C933" s="2" t="s">
        <v>89</v>
      </c>
      <c r="D933" s="2" t="s">
        <v>11989</v>
      </c>
      <c r="E933" s="2" t="s">
        <v>11990</v>
      </c>
      <c r="F933" s="2" t="s">
        <v>12038</v>
      </c>
      <c r="G933" s="2"/>
      <c r="H933" s="2"/>
      <c r="I933" s="2" t="s">
        <v>14896</v>
      </c>
      <c r="J933" s="2"/>
      <c r="K933" s="2" t="n">
        <v>0</v>
      </c>
      <c r="L933" s="2"/>
      <c r="M933" s="2" t="s">
        <v>14897</v>
      </c>
      <c r="N933" s="2" t="n">
        <f aca="false">COUNTA('Layout Mercado Libre'!AH933:AM933)</f>
        <v>1</v>
      </c>
      <c r="O933" s="2" t="s">
        <v>11996</v>
      </c>
      <c r="P933" s="2" t="n">
        <v>0</v>
      </c>
      <c r="Q933" s="2" t="s">
        <v>14898</v>
      </c>
    </row>
    <row r="934" customFormat="false" ht="15" hidden="false" customHeight="false" outlineLevel="0" collapsed="false">
      <c r="A934" s="8" t="s">
        <v>9694</v>
      </c>
      <c r="B934" s="10" t="str">
        <f aca="false">'Layout Mercado Libre'!C934</f>
        <v>Patanol Olopatadina 0.2% Solución Oftálmica 2.5 ml</v>
      </c>
      <c r="C934" s="2" t="s">
        <v>89</v>
      </c>
      <c r="D934" s="2" t="s">
        <v>12068</v>
      </c>
      <c r="E934" s="2" t="s">
        <v>12069</v>
      </c>
      <c r="F934" s="2" t="s">
        <v>11991</v>
      </c>
      <c r="G934" s="2" t="s">
        <v>12203</v>
      </c>
      <c r="H934" s="2" t="s">
        <v>12204</v>
      </c>
      <c r="I934" s="2" t="s">
        <v>14899</v>
      </c>
      <c r="J934" s="2"/>
      <c r="K934" s="2" t="n">
        <v>4</v>
      </c>
      <c r="L934" s="2"/>
      <c r="M934" s="2" t="s">
        <v>14900</v>
      </c>
      <c r="N934" s="2" t="n">
        <f aca="false">COUNTA('Layout Mercado Libre'!AH934:AM934)</f>
        <v>1</v>
      </c>
      <c r="O934" s="2" t="s">
        <v>11996</v>
      </c>
      <c r="P934" s="2" t="n">
        <v>0</v>
      </c>
      <c r="Q934" s="2" t="s">
        <v>14901</v>
      </c>
    </row>
    <row r="935" customFormat="false" ht="15" hidden="false" customHeight="false" outlineLevel="0" collapsed="false">
      <c r="A935" s="8" t="s">
        <v>9706</v>
      </c>
      <c r="B935" s="10" t="str">
        <f aca="false">'Layout Mercado Libre'!C935</f>
        <v>Aldactone 100 mg Espironolactona 30 Tabletas</v>
      </c>
      <c r="C935" s="2" t="s">
        <v>89</v>
      </c>
      <c r="D935" s="2" t="s">
        <v>11989</v>
      </c>
      <c r="E935" s="2" t="s">
        <v>11990</v>
      </c>
      <c r="F935" s="2" t="s">
        <v>11991</v>
      </c>
      <c r="G935" s="2" t="s">
        <v>12596</v>
      </c>
      <c r="H935" s="2" t="s">
        <v>12597</v>
      </c>
      <c r="I935" s="2"/>
      <c r="J935" s="2"/>
      <c r="K935" s="2" t="n">
        <v>23</v>
      </c>
      <c r="L935" s="2"/>
      <c r="M935" s="2" t="s">
        <v>14902</v>
      </c>
      <c r="N935" s="2" t="n">
        <f aca="false">COUNTA('Layout Mercado Libre'!AH935:AM935)</f>
        <v>3</v>
      </c>
      <c r="O935" s="2" t="s">
        <v>11996</v>
      </c>
      <c r="P935" s="2" t="n">
        <v>0</v>
      </c>
      <c r="Q935" s="2" t="s">
        <v>14903</v>
      </c>
    </row>
    <row r="936" customFormat="false" ht="15" hidden="false" customHeight="false" outlineLevel="0" collapsed="false">
      <c r="A936" s="8" t="s">
        <v>9719</v>
      </c>
      <c r="B936" s="10" t="str">
        <f aca="false">'Layout Mercado Libre'!C936</f>
        <v>Quimara-1 Imiquimod 5% Crema Tubo 5 g</v>
      </c>
      <c r="C936" s="2" t="s">
        <v>89</v>
      </c>
      <c r="D936" s="2" t="s">
        <v>11989</v>
      </c>
      <c r="E936" s="2" t="s">
        <v>11990</v>
      </c>
      <c r="F936" s="2" t="s">
        <v>11991</v>
      </c>
      <c r="G936" s="2" t="s">
        <v>12626</v>
      </c>
      <c r="H936" s="2" t="s">
        <v>12627</v>
      </c>
      <c r="I936" s="2" t="s">
        <v>14904</v>
      </c>
      <c r="J936" s="2"/>
      <c r="K936" s="2" t="n">
        <v>12</v>
      </c>
      <c r="L936" s="2"/>
      <c r="M936" s="2" t="s">
        <v>14905</v>
      </c>
      <c r="N936" s="2" t="n">
        <f aca="false">COUNTA('Layout Mercado Libre'!AH936:AM936)</f>
        <v>1</v>
      </c>
      <c r="O936" s="2" t="s">
        <v>11996</v>
      </c>
      <c r="P936" s="2" t="n">
        <v>0</v>
      </c>
      <c r="Q936" s="2" t="s">
        <v>14906</v>
      </c>
    </row>
    <row r="937" customFormat="false" ht="15" hidden="false" customHeight="false" outlineLevel="0" collapsed="false">
      <c r="A937" s="8" t="s">
        <v>9727</v>
      </c>
      <c r="B937" s="10" t="str">
        <f aca="false">'Layout Mercado Libre'!C937</f>
        <v>Vino de Cuasia Genciana y Colombo Higia 400 ml</v>
      </c>
      <c r="C937" s="2" t="s">
        <v>89</v>
      </c>
      <c r="D937" s="2" t="s">
        <v>11989</v>
      </c>
      <c r="E937" s="2" t="s">
        <v>11990</v>
      </c>
      <c r="F937" s="2" t="s">
        <v>12038</v>
      </c>
      <c r="G937" s="2"/>
      <c r="H937" s="2"/>
      <c r="I937" s="2" t="s">
        <v>14907</v>
      </c>
      <c r="J937" s="2"/>
      <c r="K937" s="2" t="n">
        <v>46</v>
      </c>
      <c r="L937" s="2"/>
      <c r="M937" s="2" t="s">
        <v>14908</v>
      </c>
      <c r="N937" s="2" t="n">
        <f aca="false">COUNTA('Layout Mercado Libre'!AH937:AM937)</f>
        <v>1</v>
      </c>
      <c r="O937" s="2" t="s">
        <v>11996</v>
      </c>
      <c r="P937" s="2" t="n">
        <v>0</v>
      </c>
      <c r="Q937" s="2" t="s">
        <v>14909</v>
      </c>
    </row>
    <row r="938" customFormat="false" ht="15" hidden="false" customHeight="false" outlineLevel="0" collapsed="false">
      <c r="A938" s="8" t="s">
        <v>9736</v>
      </c>
      <c r="B938" s="10" t="str">
        <f aca="false">'Layout Mercado Libre'!C938</f>
        <v>Estericide Solución Antiséptica Spray 120 ml</v>
      </c>
      <c r="C938" s="2" t="s">
        <v>89</v>
      </c>
      <c r="D938" s="2" t="s">
        <v>11989</v>
      </c>
      <c r="E938" s="2" t="s">
        <v>11990</v>
      </c>
      <c r="F938" s="2" t="s">
        <v>12038</v>
      </c>
      <c r="G938" s="2"/>
      <c r="H938" s="2"/>
      <c r="I938" s="2" t="s">
        <v>14910</v>
      </c>
      <c r="J938" s="2"/>
      <c r="K938" s="2" t="n">
        <v>155</v>
      </c>
      <c r="L938" s="2"/>
      <c r="M938" s="2" t="s">
        <v>14911</v>
      </c>
      <c r="N938" s="2" t="n">
        <f aca="false">COUNTA('Layout Mercado Libre'!AH938:AM938)</f>
        <v>1</v>
      </c>
      <c r="O938" s="2" t="s">
        <v>11996</v>
      </c>
      <c r="P938" s="2" t="n">
        <v>0</v>
      </c>
      <c r="Q938" s="2" t="s">
        <v>14912</v>
      </c>
    </row>
    <row r="939" customFormat="false" ht="15" hidden="false" customHeight="false" outlineLevel="0" collapsed="false">
      <c r="A939" s="8" t="s">
        <v>9747</v>
      </c>
      <c r="B939" s="10" t="str">
        <f aca="false">'Layout Mercado Libre'!C939</f>
        <v>Silica Seda Pure 3 en 1 Uva Tratamiento Capilar 120 ml</v>
      </c>
      <c r="C939" s="2" t="s">
        <v>89</v>
      </c>
      <c r="D939" s="2" t="s">
        <v>11989</v>
      </c>
      <c r="E939" s="2" t="s">
        <v>11990</v>
      </c>
      <c r="F939" s="2" t="s">
        <v>11998</v>
      </c>
      <c r="G939" s="2"/>
      <c r="H939" s="2"/>
      <c r="I939" s="2" t="s">
        <v>14913</v>
      </c>
      <c r="J939" s="2"/>
      <c r="K939" s="2" t="n">
        <v>375</v>
      </c>
      <c r="L939" s="2"/>
      <c r="M939" s="2" t="s">
        <v>14914</v>
      </c>
      <c r="N939" s="2" t="n">
        <f aca="false">COUNTA('Layout Mercado Libre'!AH939:AM939)</f>
        <v>3</v>
      </c>
      <c r="O939" s="2" t="s">
        <v>11996</v>
      </c>
      <c r="P939" s="2" t="n">
        <v>0</v>
      </c>
      <c r="Q939" s="2" t="s">
        <v>14915</v>
      </c>
    </row>
    <row r="940" customFormat="false" ht="15" hidden="false" customHeight="false" outlineLevel="0" collapsed="false">
      <c r="A940" s="8" t="s">
        <v>9758</v>
      </c>
      <c r="B940" s="10" t="str">
        <f aca="false">'Layout Mercado Libre'!C940</f>
        <v>Cinta Micropore Nexcare Blanca 2.5 cm 12 Piezas</v>
      </c>
      <c r="C940" s="2" t="s">
        <v>89</v>
      </c>
      <c r="D940" s="2" t="s">
        <v>12068</v>
      </c>
      <c r="E940" s="2" t="s">
        <v>12069</v>
      </c>
      <c r="F940" s="2" t="s">
        <v>11998</v>
      </c>
      <c r="G940" s="2"/>
      <c r="H940" s="2"/>
      <c r="I940" s="2" t="s">
        <v>14916</v>
      </c>
      <c r="J940" s="2"/>
      <c r="K940" s="2" t="n">
        <v>96</v>
      </c>
      <c r="L940" s="2"/>
      <c r="M940" s="2" t="s">
        <v>14917</v>
      </c>
      <c r="N940" s="2" t="n">
        <f aca="false">COUNTA('Layout Mercado Libre'!AH940:AM940)</f>
        <v>0</v>
      </c>
      <c r="O940" s="2"/>
      <c r="P940" s="2" t="n">
        <v>0</v>
      </c>
      <c r="Q940" s="2" t="s">
        <v>14918</v>
      </c>
    </row>
    <row r="941" customFormat="false" ht="15" hidden="false" customHeight="false" outlineLevel="0" collapsed="false">
      <c r="A941" s="8" t="s">
        <v>9765</v>
      </c>
      <c r="B941" s="10" t="str">
        <f aca="false">'Layout Mercado Libre'!C941</f>
        <v>Prikul Pregabalina 75 mg 28 Cápsulas</v>
      </c>
      <c r="C941" s="2" t="s">
        <v>89</v>
      </c>
      <c r="D941" s="2" t="s">
        <v>11989</v>
      </c>
      <c r="E941" s="2" t="s">
        <v>11990</v>
      </c>
      <c r="F941" s="2" t="s">
        <v>11991</v>
      </c>
      <c r="G941" s="2" t="s">
        <v>11992</v>
      </c>
      <c r="H941" s="2" t="s">
        <v>11993</v>
      </c>
      <c r="I941" s="2" t="s">
        <v>14919</v>
      </c>
      <c r="J941" s="2"/>
      <c r="K941" s="2" t="n">
        <v>48</v>
      </c>
      <c r="L941" s="2"/>
      <c r="M941" s="2" t="s">
        <v>14920</v>
      </c>
      <c r="N941" s="2" t="n">
        <f aca="false">COUNTA('Layout Mercado Libre'!AH941:AM941)</f>
        <v>2</v>
      </c>
      <c r="O941" s="2" t="s">
        <v>11996</v>
      </c>
      <c r="P941" s="2" t="n">
        <v>0</v>
      </c>
      <c r="Q941" s="2" t="s">
        <v>14921</v>
      </c>
    </row>
    <row r="942" customFormat="false" ht="15" hidden="false" customHeight="false" outlineLevel="0" collapsed="false">
      <c r="A942" s="8" t="s">
        <v>9775</v>
      </c>
      <c r="B942" s="10" t="str">
        <f aca="false">'Layout Mercado Libre'!C942</f>
        <v>Calzón Entrenador Huggies Pull-Ups Niña Talla XL 30 Piezas</v>
      </c>
      <c r="C942" s="2" t="s">
        <v>89</v>
      </c>
      <c r="D942" s="2" t="s">
        <v>11989</v>
      </c>
      <c r="E942" s="2" t="s">
        <v>11990</v>
      </c>
      <c r="F942" s="2" t="s">
        <v>11998</v>
      </c>
      <c r="G942" s="2"/>
      <c r="H942" s="2"/>
      <c r="I942" s="2" t="s">
        <v>14922</v>
      </c>
      <c r="J942" s="2"/>
      <c r="K942" s="2" t="n">
        <v>66</v>
      </c>
      <c r="L942" s="2"/>
      <c r="M942" s="2" t="s">
        <v>14923</v>
      </c>
      <c r="N942" s="2" t="n">
        <f aca="false">COUNTA('Layout Mercado Libre'!AH942:AM942)</f>
        <v>3</v>
      </c>
      <c r="O942" s="2" t="s">
        <v>11996</v>
      </c>
      <c r="P942" s="2" t="n">
        <v>0</v>
      </c>
      <c r="Q942" s="2" t="s">
        <v>14924</v>
      </c>
    </row>
    <row r="943" customFormat="false" ht="15" hidden="false" customHeight="false" outlineLevel="0" collapsed="false">
      <c r="A943" s="8" t="s">
        <v>9785</v>
      </c>
      <c r="B943" s="10" t="str">
        <f aca="false">'Layout Mercado Libre'!C943</f>
        <v>Desodorante en Barra Stefano Spazio para Hombre 60 g</v>
      </c>
      <c r="C943" s="2" t="s">
        <v>89</v>
      </c>
      <c r="D943" s="2" t="s">
        <v>11989</v>
      </c>
      <c r="E943" s="2" t="s">
        <v>11990</v>
      </c>
      <c r="F943" s="2" t="s">
        <v>11998</v>
      </c>
      <c r="G943" s="2"/>
      <c r="H943" s="2"/>
      <c r="I943" s="2" t="s">
        <v>14925</v>
      </c>
      <c r="J943" s="2"/>
      <c r="K943" s="2" t="n">
        <v>409</v>
      </c>
      <c r="L943" s="2"/>
      <c r="M943" s="2" t="s">
        <v>14926</v>
      </c>
      <c r="N943" s="2" t="n">
        <f aca="false">COUNTA('Layout Mercado Libre'!AH943:AM943)</f>
        <v>3</v>
      </c>
      <c r="O943" s="2" t="s">
        <v>11996</v>
      </c>
      <c r="P943" s="2" t="n">
        <v>0</v>
      </c>
      <c r="Q943" s="2" t="s">
        <v>14927</v>
      </c>
    </row>
    <row r="944" customFormat="false" ht="15" hidden="false" customHeight="false" outlineLevel="0" collapsed="false">
      <c r="A944" s="8" t="s">
        <v>9794</v>
      </c>
      <c r="B944" s="10" t="str">
        <f aca="false">'Layout Mercado Libre'!C944</f>
        <v>TENA Pants Nocturno Chico/Mediano 10 Calzones Adultos</v>
      </c>
      <c r="C944" s="2" t="s">
        <v>89</v>
      </c>
      <c r="D944" s="2" t="s">
        <v>11989</v>
      </c>
      <c r="E944" s="2" t="s">
        <v>11990</v>
      </c>
      <c r="F944" s="2" t="s">
        <v>11998</v>
      </c>
      <c r="G944" s="2"/>
      <c r="H944" s="2"/>
      <c r="I944" s="2" t="s">
        <v>14928</v>
      </c>
      <c r="J944" s="2"/>
      <c r="K944" s="2" t="n">
        <v>194</v>
      </c>
      <c r="L944" s="2" t="s">
        <v>14929</v>
      </c>
      <c r="M944" s="2" t="s">
        <v>14930</v>
      </c>
      <c r="N944" s="2" t="n">
        <f aca="false">COUNTA('Layout Mercado Libre'!AH944:AM944)</f>
        <v>1</v>
      </c>
      <c r="O944" s="2" t="s">
        <v>11996</v>
      </c>
      <c r="P944" s="2" t="n">
        <v>0</v>
      </c>
      <c r="Q944" s="2" t="s">
        <v>14931</v>
      </c>
    </row>
    <row r="945" customFormat="false" ht="15" hidden="false" customHeight="false" outlineLevel="0" collapsed="false">
      <c r="A945" s="8" t="s">
        <v>9802</v>
      </c>
      <c r="B945" s="10" t="str">
        <f aca="false">'Layout Mercado Libre'!C945</f>
        <v>Fórmula Infantil Enfamil Premium Etapa 2 800 g 6 a 12 Meses</v>
      </c>
      <c r="C945" s="2" t="s">
        <v>89</v>
      </c>
      <c r="D945" s="2" t="s">
        <v>11989</v>
      </c>
      <c r="E945" s="2" t="s">
        <v>11990</v>
      </c>
      <c r="F945" s="2" t="s">
        <v>11998</v>
      </c>
      <c r="G945" s="2"/>
      <c r="H945" s="2"/>
      <c r="I945" s="2" t="s">
        <v>14932</v>
      </c>
      <c r="J945" s="2"/>
      <c r="K945" s="2" t="n">
        <v>110</v>
      </c>
      <c r="L945" s="2"/>
      <c r="M945" s="2" t="s">
        <v>14933</v>
      </c>
      <c r="N945" s="2" t="n">
        <f aca="false">COUNTA('Layout Mercado Libre'!AH945:AM945)</f>
        <v>2</v>
      </c>
      <c r="O945" s="2" t="s">
        <v>11996</v>
      </c>
      <c r="P945" s="2" t="n">
        <v>0</v>
      </c>
      <c r="Q945" s="2" t="s">
        <v>14934</v>
      </c>
    </row>
    <row r="946" customFormat="false" ht="15" hidden="false" customHeight="false" outlineLevel="0" collapsed="false">
      <c r="A946" s="8" t="s">
        <v>9811</v>
      </c>
      <c r="B946" s="10" t="str">
        <f aca="false">'Layout Mercado Libre'!C946</f>
        <v>Crema Facial Pond's Clarant B3 Piel Normal a Seca 50 g</v>
      </c>
      <c r="C946" s="2" t="s">
        <v>89</v>
      </c>
      <c r="D946" s="2" t="s">
        <v>11989</v>
      </c>
      <c r="E946" s="2" t="s">
        <v>11990</v>
      </c>
      <c r="F946" s="2" t="s">
        <v>11998</v>
      </c>
      <c r="G946" s="2"/>
      <c r="H946" s="2"/>
      <c r="I946" s="2" t="s">
        <v>14935</v>
      </c>
      <c r="J946" s="2"/>
      <c r="K946" s="2" t="n">
        <v>500</v>
      </c>
      <c r="L946" s="2"/>
      <c r="M946" s="2" t="s">
        <v>14936</v>
      </c>
      <c r="N946" s="2" t="n">
        <f aca="false">COUNTA('Layout Mercado Libre'!AH946:AM946)</f>
        <v>2</v>
      </c>
      <c r="O946" s="2" t="s">
        <v>11996</v>
      </c>
      <c r="P946" s="2" t="n">
        <v>0</v>
      </c>
      <c r="Q946" s="2" t="s">
        <v>14937</v>
      </c>
    </row>
    <row r="947" customFormat="false" ht="15" hidden="false" customHeight="false" outlineLevel="0" collapsed="false">
      <c r="A947" s="8" t="s">
        <v>9819</v>
      </c>
      <c r="B947" s="10" t="str">
        <f aca="false">'Layout Mercado Libre'!C947</f>
        <v>Tampones Kotex Unika Regular Sin Aplicador 12 Piezas</v>
      </c>
      <c r="C947" s="2" t="s">
        <v>89</v>
      </c>
      <c r="D947" s="2" t="s">
        <v>11989</v>
      </c>
      <c r="E947" s="2" t="s">
        <v>11990</v>
      </c>
      <c r="F947" s="2" t="s">
        <v>11998</v>
      </c>
      <c r="G947" s="2"/>
      <c r="H947" s="2"/>
      <c r="I947" s="2" t="s">
        <v>14938</v>
      </c>
      <c r="J947" s="2"/>
      <c r="K947" s="2" t="n">
        <v>423</v>
      </c>
      <c r="L947" s="2"/>
      <c r="M947" s="2" t="s">
        <v>14939</v>
      </c>
      <c r="N947" s="2" t="n">
        <f aca="false">COUNTA('Layout Mercado Libre'!AH947:AM947)</f>
        <v>2</v>
      </c>
      <c r="O947" s="2" t="s">
        <v>11996</v>
      </c>
      <c r="P947" s="2" t="n">
        <v>0</v>
      </c>
      <c r="Q947" s="2" t="s">
        <v>14940</v>
      </c>
    </row>
    <row r="948" customFormat="false" ht="15" hidden="false" customHeight="false" outlineLevel="0" collapsed="false">
      <c r="A948" s="8" t="s">
        <v>9828</v>
      </c>
      <c r="B948" s="10" t="str">
        <f aca="false">'Layout Mercado Libre'!C948</f>
        <v>Solución Cloruro de Sodio 0.9% Pisa 100 ml</v>
      </c>
      <c r="C948" s="2" t="s">
        <v>89</v>
      </c>
      <c r="D948" s="2" t="s">
        <v>12068</v>
      </c>
      <c r="E948" s="2" t="s">
        <v>11990</v>
      </c>
      <c r="F948" s="2" t="s">
        <v>12056</v>
      </c>
      <c r="G948" s="2"/>
      <c r="H948" s="2"/>
      <c r="I948" s="2" t="s">
        <v>14941</v>
      </c>
      <c r="J948" s="2"/>
      <c r="K948" s="2" t="n">
        <v>867</v>
      </c>
      <c r="L948" s="2"/>
      <c r="M948" s="2" t="s">
        <v>14942</v>
      </c>
      <c r="N948" s="2" t="n">
        <f aca="false">COUNTA('Layout Mercado Libre'!AH948:AM948)</f>
        <v>2</v>
      </c>
      <c r="O948" s="2" t="s">
        <v>11996</v>
      </c>
      <c r="P948" s="2" t="n">
        <v>0</v>
      </c>
      <c r="Q948" s="2" t="s">
        <v>14943</v>
      </c>
    </row>
    <row r="949" customFormat="false" ht="15" hidden="false" customHeight="false" outlineLevel="0" collapsed="false">
      <c r="A949" s="8" t="s">
        <v>9838</v>
      </c>
      <c r="B949" s="10" t="str">
        <f aca="false">'Layout Mercado Libre'!C949</f>
        <v>Combigan D Brimonidina Timolol 0.2%/0.5% Solución 5 ml</v>
      </c>
      <c r="C949" s="2" t="s">
        <v>89</v>
      </c>
      <c r="D949" s="2" t="s">
        <v>11989</v>
      </c>
      <c r="E949" s="2" t="s">
        <v>11990</v>
      </c>
      <c r="F949" s="2" t="s">
        <v>11991</v>
      </c>
      <c r="G949" s="2" t="s">
        <v>12203</v>
      </c>
      <c r="H949" s="2" t="s">
        <v>12204</v>
      </c>
      <c r="I949" s="2"/>
      <c r="J949" s="2"/>
      <c r="K949" s="2" t="n">
        <v>0</v>
      </c>
      <c r="L949" s="2"/>
      <c r="M949" s="2" t="s">
        <v>14944</v>
      </c>
      <c r="N949" s="2" t="n">
        <f aca="false">COUNTA('Layout Mercado Libre'!AH949:AM949)</f>
        <v>2</v>
      </c>
      <c r="O949" s="2" t="s">
        <v>11996</v>
      </c>
      <c r="P949" s="2" t="n">
        <v>0</v>
      </c>
      <c r="Q949" s="2" t="s">
        <v>14945</v>
      </c>
    </row>
    <row r="950" customFormat="false" ht="15" hidden="false" customHeight="false" outlineLevel="0" collapsed="false">
      <c r="A950" s="8" t="s">
        <v>9848</v>
      </c>
      <c r="B950" s="10" t="str">
        <f aca="false">'Layout Mercado Libre'!C950</f>
        <v>Controlip 160 mg 30 Cápsulas Fenofibrato</v>
      </c>
      <c r="C950" s="2" t="s">
        <v>89</v>
      </c>
      <c r="D950" s="2" t="s">
        <v>11989</v>
      </c>
      <c r="E950" s="2" t="s">
        <v>11990</v>
      </c>
      <c r="F950" s="2" t="s">
        <v>11991</v>
      </c>
      <c r="G950" s="2" t="s">
        <v>12596</v>
      </c>
      <c r="H950" s="2" t="s">
        <v>12597</v>
      </c>
      <c r="I950" s="2" t="s">
        <v>14946</v>
      </c>
      <c r="J950" s="2"/>
      <c r="K950" s="2" t="n">
        <v>1</v>
      </c>
      <c r="L950" s="2"/>
      <c r="M950" s="2" t="s">
        <v>14947</v>
      </c>
      <c r="N950" s="2" t="n">
        <f aca="false">COUNTA('Layout Mercado Libre'!AH950:AM950)</f>
        <v>1</v>
      </c>
      <c r="O950" s="2" t="s">
        <v>11996</v>
      </c>
      <c r="P950" s="2" t="n">
        <v>0</v>
      </c>
      <c r="Q950" s="2" t="s">
        <v>14948</v>
      </c>
    </row>
    <row r="951" customFormat="false" ht="15" hidden="false" customHeight="false" outlineLevel="0" collapsed="false">
      <c r="A951" s="8" t="s">
        <v>9859</v>
      </c>
      <c r="B951" s="10" t="str">
        <f aca="false">'Layout Mercado Libre'!C951</f>
        <v>Loción Limpiadora Pond's Clarant B3 Desmaquillante 200 ml</v>
      </c>
      <c r="C951" s="2" t="s">
        <v>89</v>
      </c>
      <c r="D951" s="2" t="s">
        <v>11989</v>
      </c>
      <c r="E951" s="2" t="s">
        <v>11990</v>
      </c>
      <c r="F951" s="2" t="s">
        <v>11998</v>
      </c>
      <c r="G951" s="2"/>
      <c r="H951" s="2"/>
      <c r="I951" s="2"/>
      <c r="J951" s="2"/>
      <c r="K951" s="2" t="n">
        <v>13</v>
      </c>
      <c r="L951" s="2" t="s">
        <v>14949</v>
      </c>
      <c r="M951" s="2" t="s">
        <v>14950</v>
      </c>
      <c r="N951" s="2" t="n">
        <f aca="false">COUNTA('Layout Mercado Libre'!AH951:AM951)</f>
        <v>1</v>
      </c>
      <c r="O951" s="2" t="s">
        <v>11996</v>
      </c>
      <c r="P951" s="2" t="n">
        <v>0</v>
      </c>
      <c r="Q951" s="2" t="s">
        <v>14951</v>
      </c>
    </row>
    <row r="952" customFormat="false" ht="15" hidden="false" customHeight="false" outlineLevel="0" collapsed="false">
      <c r="A952" s="8" t="s">
        <v>9867</v>
      </c>
      <c r="B952" s="10" t="str">
        <f aca="false">'Layout Mercado Libre'!C952</f>
        <v>Tylenol Paracetamol 500 mg 10 Tabletas</v>
      </c>
      <c r="C952" s="2" t="s">
        <v>89</v>
      </c>
      <c r="D952" s="2" t="s">
        <v>11989</v>
      </c>
      <c r="E952" s="2" t="s">
        <v>11990</v>
      </c>
      <c r="F952" s="2" t="s">
        <v>12038</v>
      </c>
      <c r="G952" s="2"/>
      <c r="H952" s="2"/>
      <c r="I952" s="2" t="s">
        <v>14952</v>
      </c>
      <c r="J952" s="2"/>
      <c r="K952" s="2" t="n">
        <v>859</v>
      </c>
      <c r="L952" s="2" t="s">
        <v>14953</v>
      </c>
      <c r="M952" s="2" t="s">
        <v>14954</v>
      </c>
      <c r="N952" s="2" t="n">
        <f aca="false">COUNTA('Layout Mercado Libre'!AH952:AM952)</f>
        <v>3</v>
      </c>
      <c r="O952" s="2" t="s">
        <v>12024</v>
      </c>
      <c r="P952" s="2" t="n">
        <v>0</v>
      </c>
      <c r="Q952" s="2" t="s">
        <v>14955</v>
      </c>
    </row>
    <row r="953" customFormat="false" ht="15" hidden="false" customHeight="false" outlineLevel="0" collapsed="false">
      <c r="A953" s="8" t="s">
        <v>9877</v>
      </c>
      <c r="B953" s="10" t="str">
        <f aca="false">'Layout Mercado Libre'!C953</f>
        <v>Silka Medic Gel Antimicótico Terbinafina 1% 15 g</v>
      </c>
      <c r="C953" s="2" t="s">
        <v>89</v>
      </c>
      <c r="D953" s="2" t="s">
        <v>11989</v>
      </c>
      <c r="E953" s="2" t="s">
        <v>11990</v>
      </c>
      <c r="F953" s="2" t="s">
        <v>12038</v>
      </c>
      <c r="G953" s="2"/>
      <c r="H953" s="2"/>
      <c r="I953" s="2" t="s">
        <v>14956</v>
      </c>
      <c r="J953" s="2"/>
      <c r="K953" s="2" t="n">
        <v>224</v>
      </c>
      <c r="L953" s="2"/>
      <c r="M953" s="2" t="s">
        <v>14957</v>
      </c>
      <c r="N953" s="2" t="n">
        <f aca="false">COUNTA('Layout Mercado Libre'!AH953:AM953)</f>
        <v>1</v>
      </c>
      <c r="O953" s="2" t="s">
        <v>11996</v>
      </c>
      <c r="P953" s="2" t="n">
        <v>0</v>
      </c>
      <c r="Q953" s="2" t="s">
        <v>14958</v>
      </c>
    </row>
    <row r="954" customFormat="false" ht="15" hidden="false" customHeight="false" outlineLevel="0" collapsed="false">
      <c r="A954" s="8" t="s">
        <v>9887</v>
      </c>
      <c r="B954" s="10" t="str">
        <f aca="false">'Layout Mercado Libre'!C954</f>
        <v>Brulin Dexametasona 8 mg/2 ml Inyectable 3 Ampolletas</v>
      </c>
      <c r="C954" s="2" t="s">
        <v>89</v>
      </c>
      <c r="D954" s="2" t="s">
        <v>11989</v>
      </c>
      <c r="E954" s="2" t="s">
        <v>11990</v>
      </c>
      <c r="F954" s="2" t="s">
        <v>11991</v>
      </c>
      <c r="G954" s="2" t="s">
        <v>12349</v>
      </c>
      <c r="H954" s="2" t="s">
        <v>12350</v>
      </c>
      <c r="I954" s="2" t="s">
        <v>14959</v>
      </c>
      <c r="J954" s="2"/>
      <c r="K954" s="2" t="n">
        <v>2544</v>
      </c>
      <c r="L954" s="2"/>
      <c r="M954" s="2" t="s">
        <v>14960</v>
      </c>
      <c r="N954" s="2" t="n">
        <f aca="false">COUNTA('Layout Mercado Libre'!AH954:AM954)</f>
        <v>1</v>
      </c>
      <c r="O954" s="2" t="s">
        <v>11996</v>
      </c>
      <c r="P954" s="2" t="n">
        <v>0</v>
      </c>
      <c r="Q954" s="2" t="s">
        <v>14961</v>
      </c>
    </row>
    <row r="955" customFormat="false" ht="15" hidden="false" customHeight="false" outlineLevel="0" collapsed="false">
      <c r="A955" s="8" t="s">
        <v>9897</v>
      </c>
      <c r="B955" s="10" t="str">
        <f aca="false">'Layout Mercado Libre'!C955</f>
        <v>Metamucil Fibra en Polvo Sabor Natural 504 g 72 Dosis</v>
      </c>
      <c r="C955" s="2" t="s">
        <v>89</v>
      </c>
      <c r="D955" s="2" t="s">
        <v>11989</v>
      </c>
      <c r="E955" s="2" t="s">
        <v>11990</v>
      </c>
      <c r="F955" s="2" t="s">
        <v>12038</v>
      </c>
      <c r="G955" s="2"/>
      <c r="H955" s="2"/>
      <c r="I955" s="2" t="s">
        <v>14962</v>
      </c>
      <c r="J955" s="2"/>
      <c r="K955" s="2" t="n">
        <v>44</v>
      </c>
      <c r="L955" s="2"/>
      <c r="M955" s="2" t="s">
        <v>14963</v>
      </c>
      <c r="N955" s="2" t="n">
        <f aca="false">COUNTA('Layout Mercado Libre'!AH955:AM955)</f>
        <v>2</v>
      </c>
      <c r="O955" s="2" t="s">
        <v>11996</v>
      </c>
      <c r="P955" s="2" t="n">
        <v>1</v>
      </c>
      <c r="Q955" s="2" t="s">
        <v>14964</v>
      </c>
    </row>
    <row r="956" customFormat="false" ht="15" hidden="false" customHeight="false" outlineLevel="0" collapsed="false">
      <c r="A956" s="8" t="s">
        <v>9907</v>
      </c>
      <c r="B956" s="10" t="str">
        <f aca="false">'Layout Mercado Libre'!C956</f>
        <v>Ectaprim F Antibiótico 160/800 mg 14 Tabletas</v>
      </c>
      <c r="C956" s="2" t="s">
        <v>89</v>
      </c>
      <c r="D956" s="2" t="s">
        <v>11989</v>
      </c>
      <c r="E956" s="2" t="s">
        <v>11990</v>
      </c>
      <c r="F956" s="2" t="s">
        <v>11991</v>
      </c>
      <c r="G956" s="2" t="s">
        <v>12093</v>
      </c>
      <c r="H956" s="2" t="s">
        <v>12094</v>
      </c>
      <c r="I956" s="2" t="s">
        <v>14965</v>
      </c>
      <c r="J956" s="2"/>
      <c r="K956" s="2" t="n">
        <v>2</v>
      </c>
      <c r="L956" s="2"/>
      <c r="M956" s="2" t="s">
        <v>14966</v>
      </c>
      <c r="N956" s="2" t="n">
        <f aca="false">COUNTA('Layout Mercado Libre'!AH956:AM956)</f>
        <v>1</v>
      </c>
      <c r="O956" s="2" t="s">
        <v>11996</v>
      </c>
      <c r="P956" s="2" t="n">
        <v>0</v>
      </c>
      <c r="Q956" s="2" t="s">
        <v>14967</v>
      </c>
    </row>
    <row r="957" customFormat="false" ht="15" hidden="false" customHeight="false" outlineLevel="0" collapsed="false">
      <c r="A957" s="8" t="s">
        <v>9918</v>
      </c>
      <c r="B957" s="10" t="str">
        <f aca="false">'Layout Mercado Libre'!C957</f>
        <v>Soldrin Oftálmico Dexametasona Neomicina Gotas 10 ml</v>
      </c>
      <c r="C957" s="2" t="s">
        <v>89</v>
      </c>
      <c r="D957" s="2" t="s">
        <v>12068</v>
      </c>
      <c r="E957" s="2" t="s">
        <v>12069</v>
      </c>
      <c r="F957" s="2" t="s">
        <v>11991</v>
      </c>
      <c r="G957" s="2" t="s">
        <v>12203</v>
      </c>
      <c r="H957" s="2" t="s">
        <v>12204</v>
      </c>
      <c r="I957" s="2" t="s">
        <v>14968</v>
      </c>
      <c r="J957" s="2"/>
      <c r="K957" s="2" t="n">
        <v>169</v>
      </c>
      <c r="L957" s="2"/>
      <c r="M957" s="2" t="s">
        <v>14969</v>
      </c>
      <c r="N957" s="2" t="n">
        <f aca="false">COUNTA('Layout Mercado Libre'!AH957:AM957)</f>
        <v>1</v>
      </c>
      <c r="O957" s="2" t="s">
        <v>11996</v>
      </c>
      <c r="P957" s="2" t="n">
        <v>0</v>
      </c>
      <c r="Q957" s="2" t="s">
        <v>14970</v>
      </c>
    </row>
    <row r="958" customFormat="false" ht="15" hidden="false" customHeight="false" outlineLevel="0" collapsed="false">
      <c r="A958" s="8" t="s">
        <v>9928</v>
      </c>
      <c r="B958" s="10" t="str">
        <f aca="false">'Layout Mercado Libre'!C958</f>
        <v>Aceite para Bebé Johnson's Baby Original 200 ml</v>
      </c>
      <c r="C958" s="2" t="s">
        <v>89</v>
      </c>
      <c r="D958" s="2" t="s">
        <v>11989</v>
      </c>
      <c r="E958" s="2" t="s">
        <v>11990</v>
      </c>
      <c r="F958" s="2" t="s">
        <v>11998</v>
      </c>
      <c r="G958" s="2"/>
      <c r="H958" s="2"/>
      <c r="I958" s="2" t="s">
        <v>14971</v>
      </c>
      <c r="J958" s="2"/>
      <c r="K958" s="2" t="n">
        <v>12</v>
      </c>
      <c r="L958" s="2"/>
      <c r="M958" s="2" t="s">
        <v>14972</v>
      </c>
      <c r="N958" s="2" t="n">
        <f aca="false">COUNTA('Layout Mercado Libre'!AH958:AM958)</f>
        <v>2</v>
      </c>
      <c r="O958" s="2" t="s">
        <v>11996</v>
      </c>
      <c r="P958" s="2" t="n">
        <v>0</v>
      </c>
      <c r="Q958" s="2" t="s">
        <v>14973</v>
      </c>
    </row>
    <row r="959" customFormat="false" ht="15" hidden="false" customHeight="false" outlineLevel="0" collapsed="false">
      <c r="A959" s="8" t="s">
        <v>9937</v>
      </c>
      <c r="B959" s="10" t="str">
        <f aca="false">'Layout Mercado Libre'!C959</f>
        <v>Desodorante Lady Speed Stick Pro 5 en 1 Barra 45 g</v>
      </c>
      <c r="C959" s="2" t="s">
        <v>89</v>
      </c>
      <c r="D959" s="2" t="s">
        <v>11989</v>
      </c>
      <c r="E959" s="2" t="s">
        <v>11990</v>
      </c>
      <c r="F959" s="2" t="s">
        <v>11998</v>
      </c>
      <c r="G959" s="2"/>
      <c r="H959" s="2"/>
      <c r="I959" s="2" t="s">
        <v>14974</v>
      </c>
      <c r="J959" s="2"/>
      <c r="K959" s="2" t="n">
        <v>298</v>
      </c>
      <c r="L959" s="2"/>
      <c r="M959" s="2" t="s">
        <v>14975</v>
      </c>
      <c r="N959" s="2" t="n">
        <f aca="false">COUNTA('Layout Mercado Libre'!AH959:AM959)</f>
        <v>2</v>
      </c>
      <c r="O959" s="2" t="s">
        <v>11996</v>
      </c>
      <c r="P959" s="2" t="n">
        <v>0</v>
      </c>
      <c r="Q959" s="2" t="s">
        <v>14976</v>
      </c>
    </row>
    <row r="960" customFormat="false" ht="15" hidden="false" customHeight="false" outlineLevel="0" collapsed="false">
      <c r="A960" s="8" t="s">
        <v>9947</v>
      </c>
      <c r="B960" s="10" t="str">
        <f aca="false">'Layout Mercado Libre'!C960</f>
        <v>Toallitas Húmedas Huggies Black Label 56 Piezas</v>
      </c>
      <c r="C960" s="2" t="s">
        <v>89</v>
      </c>
      <c r="D960" s="2" t="s">
        <v>12068</v>
      </c>
      <c r="E960" s="2" t="s">
        <v>12069</v>
      </c>
      <c r="F960" s="2" t="s">
        <v>11998</v>
      </c>
      <c r="G960" s="2"/>
      <c r="H960" s="2"/>
      <c r="I960" s="2" t="s">
        <v>14977</v>
      </c>
      <c r="J960" s="2"/>
      <c r="K960" s="2" t="n">
        <v>130</v>
      </c>
      <c r="L960" s="2"/>
      <c r="M960" s="2" t="s">
        <v>14978</v>
      </c>
      <c r="N960" s="2" t="n">
        <f aca="false">COUNTA('Layout Mercado Libre'!AH960:AM960)</f>
        <v>1</v>
      </c>
      <c r="O960" s="2" t="s">
        <v>11996</v>
      </c>
      <c r="P960" s="2" t="n">
        <v>0</v>
      </c>
      <c r="Q960" s="2" t="s">
        <v>14979</v>
      </c>
    </row>
    <row r="961" customFormat="false" ht="15" hidden="false" customHeight="false" outlineLevel="0" collapsed="false">
      <c r="A961" s="8" t="s">
        <v>9957</v>
      </c>
      <c r="B961" s="10" t="str">
        <f aca="false">'Layout Mercado Libre'!C961</f>
        <v>Neurocer Ácido Glutámico Vitaminas 30 Grageas</v>
      </c>
      <c r="C961" s="2" t="s">
        <v>89</v>
      </c>
      <c r="D961" s="2" t="s">
        <v>12068</v>
      </c>
      <c r="E961" s="2" t="s">
        <v>11990</v>
      </c>
      <c r="F961" s="2" t="s">
        <v>12038</v>
      </c>
      <c r="G961" s="2"/>
      <c r="H961" s="2"/>
      <c r="I961" s="2" t="s">
        <v>14980</v>
      </c>
      <c r="J961" s="2"/>
      <c r="K961" s="2" t="n">
        <v>0</v>
      </c>
      <c r="L961" s="2"/>
      <c r="M961" s="2" t="s">
        <v>14981</v>
      </c>
      <c r="N961" s="2" t="n">
        <f aca="false">COUNTA('Layout Mercado Libre'!AH961:AM961)</f>
        <v>0</v>
      </c>
      <c r="O961" s="2"/>
      <c r="P961" s="2" t="n">
        <v>0</v>
      </c>
      <c r="Q961" s="2" t="s">
        <v>14982</v>
      </c>
    </row>
    <row r="962" customFormat="false" ht="15" hidden="false" customHeight="false" outlineLevel="0" collapsed="false">
      <c r="A962" s="8" t="s">
        <v>9966</v>
      </c>
      <c r="B962" s="10" t="str">
        <f aca="false">'Layout Mercado Libre'!C962</f>
        <v>Italdermol G Crema Triticum Vulgare Gentamicina 30 g</v>
      </c>
      <c r="C962" s="2" t="s">
        <v>89</v>
      </c>
      <c r="D962" s="2" t="s">
        <v>11989</v>
      </c>
      <c r="E962" s="2" t="s">
        <v>11990</v>
      </c>
      <c r="F962" s="2" t="s">
        <v>11991</v>
      </c>
      <c r="G962" s="2" t="s">
        <v>12626</v>
      </c>
      <c r="H962" s="2" t="s">
        <v>12627</v>
      </c>
      <c r="I962" s="2" t="s">
        <v>14983</v>
      </c>
      <c r="J962" s="2"/>
      <c r="K962" s="2" t="n">
        <v>6</v>
      </c>
      <c r="L962" s="2"/>
      <c r="M962" s="2" t="s">
        <v>14984</v>
      </c>
      <c r="N962" s="2" t="n">
        <f aca="false">COUNTA('Layout Mercado Libre'!AH962:AM962)</f>
        <v>1</v>
      </c>
      <c r="O962" s="2" t="s">
        <v>11996</v>
      </c>
      <c r="P962" s="2" t="n">
        <v>0</v>
      </c>
      <c r="Q962" s="2" t="s">
        <v>14985</v>
      </c>
    </row>
    <row r="963" customFormat="false" ht="15" hidden="false" customHeight="false" outlineLevel="0" collapsed="false">
      <c r="A963" s="8" t="s">
        <v>9978</v>
      </c>
      <c r="B963" s="10" t="str">
        <f aca="false">'Layout Mercado Libre'!C963</f>
        <v>Cepillo Dental Colgate Triple Acción con Crema Dental 75 ml</v>
      </c>
      <c r="C963" s="2" t="s">
        <v>89</v>
      </c>
      <c r="D963" s="2" t="s">
        <v>12068</v>
      </c>
      <c r="E963" s="2" t="s">
        <v>12069</v>
      </c>
      <c r="F963" s="2" t="s">
        <v>11998</v>
      </c>
      <c r="G963" s="2"/>
      <c r="H963" s="2"/>
      <c r="I963" s="2" t="s">
        <v>14986</v>
      </c>
      <c r="J963" s="2"/>
      <c r="K963" s="2" t="n">
        <v>608</v>
      </c>
      <c r="L963" s="2"/>
      <c r="M963" s="2" t="s">
        <v>14987</v>
      </c>
      <c r="N963" s="2" t="n">
        <f aca="false">COUNTA('Layout Mercado Libre'!AH963:AM963)</f>
        <v>0</v>
      </c>
      <c r="O963" s="2"/>
      <c r="P963" s="2" t="n">
        <v>0</v>
      </c>
      <c r="Q963" s="2" t="s">
        <v>14988</v>
      </c>
    </row>
    <row r="964" customFormat="false" ht="15" hidden="false" customHeight="false" outlineLevel="0" collapsed="false">
      <c r="A964" s="8" t="s">
        <v>9986</v>
      </c>
      <c r="B964" s="10" t="str">
        <f aca="false">'Layout Mercado Libre'!C964</f>
        <v>Parche Poroso Perrigo Salicilato de Metilo 12.5 x 18.5 cm</v>
      </c>
      <c r="C964" s="2" t="s">
        <v>89</v>
      </c>
      <c r="D964" s="2" t="s">
        <v>11989</v>
      </c>
      <c r="E964" s="2" t="s">
        <v>11990</v>
      </c>
      <c r="F964" s="2" t="s">
        <v>12038</v>
      </c>
      <c r="G964" s="2"/>
      <c r="H964" s="2"/>
      <c r="I964" s="2" t="s">
        <v>14989</v>
      </c>
      <c r="J964" s="2"/>
      <c r="K964" s="2" t="n">
        <v>1362</v>
      </c>
      <c r="L964" s="2"/>
      <c r="M964" s="2" t="s">
        <v>14990</v>
      </c>
      <c r="N964" s="2" t="n">
        <f aca="false">COUNTA('Layout Mercado Libre'!AH964:AM964)</f>
        <v>2</v>
      </c>
      <c r="O964" s="2" t="s">
        <v>11996</v>
      </c>
      <c r="P964" s="2" t="n">
        <v>0</v>
      </c>
      <c r="Q964" s="2" t="s">
        <v>14991</v>
      </c>
    </row>
    <row r="965" customFormat="false" ht="15" hidden="false" customHeight="false" outlineLevel="0" collapsed="false">
      <c r="A965" s="8" t="s">
        <v>9998</v>
      </c>
      <c r="B965" s="10" t="str">
        <f aca="false">'Layout Mercado Libre'!C965</f>
        <v>Ulcoderma Ungüento Colagenasa Cloranfenicol 30 g</v>
      </c>
      <c r="C965" s="2" t="s">
        <v>89</v>
      </c>
      <c r="D965" s="2" t="s">
        <v>11989</v>
      </c>
      <c r="E965" s="2" t="s">
        <v>11990</v>
      </c>
      <c r="F965" s="2" t="s">
        <v>12056</v>
      </c>
      <c r="G965" s="2"/>
      <c r="H965" s="2"/>
      <c r="I965" s="2" t="s">
        <v>14992</v>
      </c>
      <c r="J965" s="2"/>
      <c r="K965" s="2" t="n">
        <v>0</v>
      </c>
      <c r="L965" s="2"/>
      <c r="M965" s="2" t="s">
        <v>14993</v>
      </c>
      <c r="N965" s="2" t="n">
        <f aca="false">COUNTA('Layout Mercado Libre'!AH965:AM965)</f>
        <v>1</v>
      </c>
      <c r="O965" s="2" t="s">
        <v>11996</v>
      </c>
      <c r="P965" s="2" t="n">
        <v>0</v>
      </c>
      <c r="Q965" s="2" t="s">
        <v>14994</v>
      </c>
    </row>
    <row r="966" customFormat="false" ht="15" hidden="false" customHeight="false" outlineLevel="0" collapsed="false">
      <c r="A966" s="8" t="s">
        <v>10008</v>
      </c>
      <c r="B966" s="10" t="str">
        <f aca="false">'Layout Mercado Libre'!C966</f>
        <v>Inofolic HP Myo-inositol Alfa-lactoalbúmina 60 Cápsulas</v>
      </c>
      <c r="C966" s="2" t="s">
        <v>89</v>
      </c>
      <c r="D966" s="2" t="s">
        <v>11989</v>
      </c>
      <c r="E966" s="2" t="s">
        <v>11990</v>
      </c>
      <c r="F966" s="2" t="s">
        <v>11998</v>
      </c>
      <c r="G966" s="2"/>
      <c r="H966" s="2"/>
      <c r="I966" s="2" t="s">
        <v>14995</v>
      </c>
      <c r="J966" s="2"/>
      <c r="K966" s="2" t="n">
        <v>0</v>
      </c>
      <c r="L966" s="2"/>
      <c r="M966" s="2" t="s">
        <v>14996</v>
      </c>
      <c r="N966" s="2" t="n">
        <f aca="false">COUNTA('Layout Mercado Libre'!AH966:AM966)</f>
        <v>1</v>
      </c>
      <c r="O966" s="2" t="s">
        <v>11996</v>
      </c>
      <c r="P966" s="2" t="n">
        <v>0</v>
      </c>
      <c r="Q966" s="2" t="s">
        <v>14997</v>
      </c>
    </row>
    <row r="967" customFormat="false" ht="15" hidden="false" customHeight="false" outlineLevel="0" collapsed="false">
      <c r="A967" s="8" t="s">
        <v>10018</v>
      </c>
      <c r="B967" s="10" t="str">
        <f aca="false">'Layout Mercado Libre'!C967</f>
        <v>Desinfectante Antibacterial Glesol Fresh 7 en 1 443 ml</v>
      </c>
      <c r="C967" s="2" t="s">
        <v>89</v>
      </c>
      <c r="D967" s="2" t="s">
        <v>11989</v>
      </c>
      <c r="E967" s="2" t="s">
        <v>11990</v>
      </c>
      <c r="F967" s="2" t="s">
        <v>11998</v>
      </c>
      <c r="G967" s="2"/>
      <c r="H967" s="2"/>
      <c r="I967" s="2" t="s">
        <v>14998</v>
      </c>
      <c r="J967" s="2"/>
      <c r="K967" s="2" t="n">
        <v>6</v>
      </c>
      <c r="L967" s="2"/>
      <c r="M967" s="2" t="s">
        <v>14999</v>
      </c>
      <c r="N967" s="2" t="n">
        <f aca="false">COUNTA('Layout Mercado Libre'!AH967:AM967)</f>
        <v>2</v>
      </c>
      <c r="O967" s="2" t="s">
        <v>11996</v>
      </c>
      <c r="P967" s="2" t="n">
        <v>0</v>
      </c>
      <c r="Q967" s="2" t="s">
        <v>15000</v>
      </c>
    </row>
    <row r="968" customFormat="false" ht="15" hidden="false" customHeight="false" outlineLevel="0" collapsed="false">
      <c r="A968" s="8" t="s">
        <v>10031</v>
      </c>
      <c r="B968" s="10" t="str">
        <f aca="false">'Layout Mercado Libre'!C968</f>
        <v>Pisacaína 2% Lidocaína Solución Inyectable 50 ml</v>
      </c>
      <c r="C968" s="2" t="s">
        <v>89</v>
      </c>
      <c r="D968" s="2" t="s">
        <v>11989</v>
      </c>
      <c r="E968" s="2" t="s">
        <v>11990</v>
      </c>
      <c r="F968" s="2" t="s">
        <v>11991</v>
      </c>
      <c r="G968" s="2" t="s">
        <v>11992</v>
      </c>
      <c r="H968" s="2" t="s">
        <v>11993</v>
      </c>
      <c r="I968" s="2" t="s">
        <v>15001</v>
      </c>
      <c r="J968" s="2"/>
      <c r="K968" s="2" t="n">
        <v>7</v>
      </c>
      <c r="L968" s="2"/>
      <c r="M968" s="2" t="s">
        <v>15002</v>
      </c>
      <c r="N968" s="2" t="n">
        <f aca="false">COUNTA('Layout Mercado Libre'!AH968:AM968)</f>
        <v>1</v>
      </c>
      <c r="O968" s="2" t="s">
        <v>11996</v>
      </c>
      <c r="P968" s="2" t="n">
        <v>0</v>
      </c>
      <c r="Q968" s="2" t="s">
        <v>15003</v>
      </c>
    </row>
    <row r="969" customFormat="false" ht="15" hidden="false" customHeight="false" outlineLevel="0" collapsed="false">
      <c r="A969" s="8" t="s">
        <v>10043</v>
      </c>
      <c r="B969" s="10" t="str">
        <f aca="false">'Layout Mercado Libre'!C969</f>
        <v>Venoferrum Sacarato Férrico 100 mg/5 ml 1 Ampolleta</v>
      </c>
      <c r="C969" s="2" t="s">
        <v>89</v>
      </c>
      <c r="D969" s="2" t="s">
        <v>11989</v>
      </c>
      <c r="E969" s="2" t="s">
        <v>11990</v>
      </c>
      <c r="F969" s="2" t="s">
        <v>11991</v>
      </c>
      <c r="G969" s="2" t="s">
        <v>12008</v>
      </c>
      <c r="H969" s="2" t="s">
        <v>12009</v>
      </c>
      <c r="I969" s="2" t="s">
        <v>15004</v>
      </c>
      <c r="J969" s="2"/>
      <c r="K969" s="2" t="n">
        <v>32</v>
      </c>
      <c r="L969" s="2"/>
      <c r="M969" s="2" t="s">
        <v>15005</v>
      </c>
      <c r="N969" s="2" t="n">
        <f aca="false">COUNTA('Layout Mercado Libre'!AH969:AM969)</f>
        <v>1</v>
      </c>
      <c r="O969" s="2" t="s">
        <v>11996</v>
      </c>
      <c r="P969" s="2" t="n">
        <v>0</v>
      </c>
      <c r="Q969" s="2" t="s">
        <v>15006</v>
      </c>
    </row>
    <row r="970" customFormat="false" ht="15" hidden="false" customHeight="false" outlineLevel="0" collapsed="false">
      <c r="A970" s="8" t="s">
        <v>10054</v>
      </c>
      <c r="B970" s="10" t="str">
        <f aca="false">'Layout Mercado Libre'!C970</f>
        <v>Trazidex Ungena Tobramicina Dexametasona Ungüento 3.5 g</v>
      </c>
      <c r="C970" s="2" t="s">
        <v>89</v>
      </c>
      <c r="D970" s="2" t="s">
        <v>11989</v>
      </c>
      <c r="E970" s="2" t="s">
        <v>11990</v>
      </c>
      <c r="F970" s="2" t="s">
        <v>11991</v>
      </c>
      <c r="G970" s="2" t="s">
        <v>12203</v>
      </c>
      <c r="H970" s="2" t="s">
        <v>12204</v>
      </c>
      <c r="I970" s="2" t="s">
        <v>15007</v>
      </c>
      <c r="J970" s="2"/>
      <c r="K970" s="2" t="n">
        <v>0</v>
      </c>
      <c r="L970" s="2"/>
      <c r="M970" s="2" t="s">
        <v>15008</v>
      </c>
      <c r="N970" s="2" t="n">
        <f aca="false">COUNTA('Layout Mercado Libre'!AH970:AM970)</f>
        <v>1</v>
      </c>
      <c r="O970" s="2" t="s">
        <v>11996</v>
      </c>
      <c r="P970" s="2" t="n">
        <v>0</v>
      </c>
      <c r="Q970" s="2" t="s">
        <v>15009</v>
      </c>
    </row>
    <row r="971" customFormat="false" ht="15" hidden="false" customHeight="false" outlineLevel="0" collapsed="false">
      <c r="A971" s="8" t="s">
        <v>10065</v>
      </c>
      <c r="B971" s="10" t="str">
        <f aca="false">'Layout Mercado Libre'!C971</f>
        <v>Desodorante Axe Kilo en Aerosol 150 ml</v>
      </c>
      <c r="C971" s="2" t="s">
        <v>89</v>
      </c>
      <c r="D971" s="2" t="s">
        <v>11989</v>
      </c>
      <c r="E971" s="2" t="s">
        <v>11990</v>
      </c>
      <c r="F971" s="2" t="s">
        <v>11998</v>
      </c>
      <c r="G971" s="2"/>
      <c r="H971" s="2"/>
      <c r="I971" s="2"/>
      <c r="J971" s="2"/>
      <c r="K971" s="2" t="n">
        <v>357</v>
      </c>
      <c r="L971" s="2" t="s">
        <v>15010</v>
      </c>
      <c r="M971" s="2" t="s">
        <v>15011</v>
      </c>
      <c r="N971" s="2" t="n">
        <f aca="false">COUNTA('Layout Mercado Libre'!AH971:AM971)</f>
        <v>1</v>
      </c>
      <c r="O971" s="2" t="s">
        <v>11996</v>
      </c>
      <c r="P971" s="2" t="n">
        <v>0</v>
      </c>
      <c r="Q971" s="2" t="s">
        <v>15012</v>
      </c>
    </row>
    <row r="972" customFormat="false" ht="15" hidden="false" customHeight="false" outlineLevel="0" collapsed="false">
      <c r="A972" s="8" t="s">
        <v>10073</v>
      </c>
      <c r="B972" s="10" t="str">
        <f aca="false">'Layout Mercado Libre'!C972</f>
        <v>Crema Facial Pond's Clarant B3 Antimanchas FPS 15 200 g</v>
      </c>
      <c r="C972" s="2" t="s">
        <v>89</v>
      </c>
      <c r="D972" s="2" t="s">
        <v>11989</v>
      </c>
      <c r="E972" s="2" t="s">
        <v>11990</v>
      </c>
      <c r="F972" s="2" t="s">
        <v>11998</v>
      </c>
      <c r="G972" s="2"/>
      <c r="H972" s="2"/>
      <c r="I972" s="2"/>
      <c r="J972" s="2"/>
      <c r="K972" s="2" t="n">
        <v>170</v>
      </c>
      <c r="L972" s="2" t="s">
        <v>15013</v>
      </c>
      <c r="M972" s="2" t="s">
        <v>15014</v>
      </c>
      <c r="N972" s="2" t="n">
        <f aca="false">COUNTA('Layout Mercado Libre'!AH972:AM972)</f>
        <v>1</v>
      </c>
      <c r="O972" s="2" t="s">
        <v>11996</v>
      </c>
      <c r="P972" s="2" t="n">
        <v>0</v>
      </c>
      <c r="Q972" s="2" t="s">
        <v>15015</v>
      </c>
    </row>
    <row r="973" customFormat="false" ht="15" hidden="false" customHeight="false" outlineLevel="0" collapsed="false">
      <c r="A973" s="8" t="s">
        <v>10081</v>
      </c>
      <c r="B973" s="10" t="str">
        <f aca="false">'Layout Mercado Libre'!C973</f>
        <v>Mascarilla Capilar Garnier Fructis Hair Food Aguacate 350 ml</v>
      </c>
      <c r="C973" s="2" t="s">
        <v>89</v>
      </c>
      <c r="D973" s="2" t="s">
        <v>11989</v>
      </c>
      <c r="E973" s="2" t="s">
        <v>11990</v>
      </c>
      <c r="F973" s="2" t="s">
        <v>11998</v>
      </c>
      <c r="G973" s="2"/>
      <c r="H973" s="2"/>
      <c r="I973" s="2"/>
      <c r="J973" s="2"/>
      <c r="K973" s="2" t="n">
        <v>7</v>
      </c>
      <c r="L973" s="2" t="s">
        <v>15016</v>
      </c>
      <c r="M973" s="2" t="s">
        <v>15017</v>
      </c>
      <c r="N973" s="2" t="n">
        <f aca="false">COUNTA('Layout Mercado Libre'!AH973:AM973)</f>
        <v>1</v>
      </c>
      <c r="O973" s="2" t="s">
        <v>11996</v>
      </c>
      <c r="P973" s="2" t="n">
        <v>0</v>
      </c>
      <c r="Q973" s="2" t="s">
        <v>15018</v>
      </c>
    </row>
    <row r="974" customFormat="false" ht="15" hidden="false" customHeight="false" outlineLevel="0" collapsed="false">
      <c r="A974" s="8" t="s">
        <v>10091</v>
      </c>
      <c r="B974" s="10" t="str">
        <f aca="false">'Layout Mercado Libre'!C974</f>
        <v>Desodorante Stefano Cosmo Men en Spray 113 g</v>
      </c>
      <c r="C974" s="2" t="s">
        <v>89</v>
      </c>
      <c r="D974" s="2" t="s">
        <v>12068</v>
      </c>
      <c r="E974" s="2" t="s">
        <v>11990</v>
      </c>
      <c r="F974" s="2" t="s">
        <v>11998</v>
      </c>
      <c r="G974" s="2"/>
      <c r="H974" s="2"/>
      <c r="I974" s="2" t="s">
        <v>15019</v>
      </c>
      <c r="J974" s="2"/>
      <c r="K974" s="2" t="n">
        <v>209</v>
      </c>
      <c r="L974" s="2"/>
      <c r="M974" s="2" t="s">
        <v>15020</v>
      </c>
      <c r="N974" s="2" t="n">
        <f aca="false">COUNTA('Layout Mercado Libre'!AH974:AM974)</f>
        <v>1</v>
      </c>
      <c r="O974" s="2" t="s">
        <v>11996</v>
      </c>
      <c r="P974" s="2" t="n">
        <v>0</v>
      </c>
      <c r="Q974" s="2" t="s">
        <v>15021</v>
      </c>
    </row>
    <row r="975" customFormat="false" ht="15" hidden="false" customHeight="false" outlineLevel="0" collapsed="false">
      <c r="A975" s="8" t="s">
        <v>10100</v>
      </c>
      <c r="B975" s="10" t="str">
        <f aca="false">'Layout Mercado Libre'!C975</f>
        <v>Taza Entrenadora Evenflo Fun Play Boquilla Suave 10 oz</v>
      </c>
      <c r="C975" s="2" t="s">
        <v>89</v>
      </c>
      <c r="D975" s="2" t="s">
        <v>11989</v>
      </c>
      <c r="E975" s="2" t="s">
        <v>11990</v>
      </c>
      <c r="F975" s="2" t="s">
        <v>11998</v>
      </c>
      <c r="G975" s="2"/>
      <c r="H975" s="2"/>
      <c r="I975" s="2" t="s">
        <v>15022</v>
      </c>
      <c r="J975" s="2"/>
      <c r="K975" s="2" t="n">
        <v>34</v>
      </c>
      <c r="L975" s="2"/>
      <c r="M975" s="2" t="s">
        <v>15023</v>
      </c>
      <c r="N975" s="2" t="n">
        <f aca="false">COUNTA('Layout Mercado Libre'!AH975:AM975)</f>
        <v>2</v>
      </c>
      <c r="O975" s="2" t="s">
        <v>11996</v>
      </c>
      <c r="P975" s="2" t="n">
        <v>0</v>
      </c>
      <c r="Q975" s="2" t="s">
        <v>15024</v>
      </c>
    </row>
    <row r="976" customFormat="false" ht="15" hidden="false" customHeight="false" outlineLevel="0" collapsed="false">
      <c r="A976" s="8" t="s">
        <v>10113</v>
      </c>
      <c r="B976" s="10" t="str">
        <f aca="false">'Layout Mercado Libre'!C976</f>
        <v>Crema Dental Colgate Máxima Protección Anticaries 75 ml</v>
      </c>
      <c r="C976" s="2" t="s">
        <v>89</v>
      </c>
      <c r="D976" s="2" t="s">
        <v>11989</v>
      </c>
      <c r="E976" s="2" t="s">
        <v>11990</v>
      </c>
      <c r="F976" s="2" t="s">
        <v>11998</v>
      </c>
      <c r="G976" s="2"/>
      <c r="H976" s="2"/>
      <c r="I976" s="2" t="s">
        <v>15025</v>
      </c>
      <c r="J976" s="2"/>
      <c r="K976" s="2" t="n">
        <v>1123</v>
      </c>
      <c r="L976" s="2" t="s">
        <v>15026</v>
      </c>
      <c r="M976" s="2" t="s">
        <v>15027</v>
      </c>
      <c r="N976" s="2" t="n">
        <f aca="false">COUNTA('Layout Mercado Libre'!AH976:AM976)</f>
        <v>1</v>
      </c>
      <c r="O976" s="2" t="s">
        <v>11996</v>
      </c>
      <c r="P976" s="2" t="n">
        <v>0</v>
      </c>
      <c r="Q976" s="2" t="s">
        <v>15028</v>
      </c>
    </row>
    <row r="977" customFormat="false" ht="15" hidden="false" customHeight="false" outlineLevel="0" collapsed="false">
      <c r="A977" s="8" t="s">
        <v>10120</v>
      </c>
      <c r="B977" s="10" t="str">
        <f aca="false">'Layout Mercado Libre'!C977</f>
        <v>Pañales KleenBebé Movilastic Etapa 6 XJ Unisex 40 Piezas</v>
      </c>
      <c r="C977" s="2" t="s">
        <v>89</v>
      </c>
      <c r="D977" s="2" t="s">
        <v>11989</v>
      </c>
      <c r="E977" s="2" t="s">
        <v>11990</v>
      </c>
      <c r="F977" s="2" t="s">
        <v>11998</v>
      </c>
      <c r="G977" s="2"/>
      <c r="H977" s="2"/>
      <c r="I977" s="2" t="s">
        <v>15029</v>
      </c>
      <c r="J977" s="2"/>
      <c r="K977" s="2" t="n">
        <v>69</v>
      </c>
      <c r="L977" s="2"/>
      <c r="M977" s="2" t="s">
        <v>15030</v>
      </c>
      <c r="N977" s="2" t="n">
        <f aca="false">COUNTA('Layout Mercado Libre'!AH977:AM977)</f>
        <v>2</v>
      </c>
      <c r="O977" s="2" t="s">
        <v>11996</v>
      </c>
      <c r="P977" s="2" t="n">
        <v>0</v>
      </c>
      <c r="Q977" s="2" t="s">
        <v>15031</v>
      </c>
    </row>
    <row r="978" customFormat="false" ht="15" hidden="false" customHeight="false" outlineLevel="0" collapsed="false">
      <c r="A978" s="8" t="s">
        <v>10129</v>
      </c>
      <c r="B978" s="10" t="str">
        <f aca="false">'Layout Mercado Libre'!C978</f>
        <v>Diasporal 300 mg Citrato de Magnesio 20 Sobres</v>
      </c>
      <c r="C978" s="2" t="s">
        <v>89</v>
      </c>
      <c r="D978" s="2" t="s">
        <v>11989</v>
      </c>
      <c r="E978" s="2" t="s">
        <v>11990</v>
      </c>
      <c r="F978" s="2" t="s">
        <v>11998</v>
      </c>
      <c r="G978" s="2"/>
      <c r="H978" s="2"/>
      <c r="I978" s="2" t="s">
        <v>15032</v>
      </c>
      <c r="J978" s="2"/>
      <c r="K978" s="2" t="n">
        <v>58</v>
      </c>
      <c r="L978" s="2"/>
      <c r="M978" s="2" t="s">
        <v>15033</v>
      </c>
      <c r="N978" s="2" t="n">
        <f aca="false">COUNTA('Layout Mercado Libre'!AH978:AM978)</f>
        <v>1</v>
      </c>
      <c r="O978" s="2" t="s">
        <v>11996</v>
      </c>
      <c r="P978" s="2" t="n">
        <v>0</v>
      </c>
      <c r="Q978" s="2" t="s">
        <v>15034</v>
      </c>
    </row>
    <row r="979" customFormat="false" ht="15" hidden="false" customHeight="false" outlineLevel="0" collapsed="false">
      <c r="A979" s="8" t="s">
        <v>10142</v>
      </c>
      <c r="B979" s="10" t="str">
        <f aca="false">'Layout Mercado Libre'!C979</f>
        <v>Macrozit 500 mg Azitromicina 3 Tabletas</v>
      </c>
      <c r="C979" s="2" t="s">
        <v>89</v>
      </c>
      <c r="D979" s="2" t="s">
        <v>11989</v>
      </c>
      <c r="E979" s="2" t="s">
        <v>11990</v>
      </c>
      <c r="F979" s="2" t="s">
        <v>11991</v>
      </c>
      <c r="G979" s="2" t="s">
        <v>12093</v>
      </c>
      <c r="H979" s="2" t="s">
        <v>12094</v>
      </c>
      <c r="I979" s="2" t="s">
        <v>15035</v>
      </c>
      <c r="J979" s="2"/>
      <c r="K979" s="2" t="n">
        <v>0</v>
      </c>
      <c r="L979" s="2"/>
      <c r="M979" s="2" t="s">
        <v>15036</v>
      </c>
      <c r="N979" s="2" t="n">
        <f aca="false">COUNTA('Layout Mercado Libre'!AH979:AM979)</f>
        <v>1</v>
      </c>
      <c r="O979" s="2" t="s">
        <v>11996</v>
      </c>
      <c r="P979" s="2" t="n">
        <v>0</v>
      </c>
      <c r="Q979" s="2" t="s">
        <v>15037</v>
      </c>
    </row>
    <row r="980" customFormat="false" ht="15" hidden="false" customHeight="false" outlineLevel="0" collapsed="false">
      <c r="A980" s="8" t="s">
        <v>10149</v>
      </c>
      <c r="B980" s="10" t="str">
        <f aca="false">'Layout Mercado Libre'!C980</f>
        <v>Lipovitasi+ Carnitina Metionina Tiamina 30 Tabletas</v>
      </c>
      <c r="C980" s="2" t="s">
        <v>89</v>
      </c>
      <c r="D980" s="2" t="s">
        <v>11989</v>
      </c>
      <c r="E980" s="2" t="s">
        <v>11990</v>
      </c>
      <c r="F980" s="2" t="s">
        <v>12038</v>
      </c>
      <c r="G980" s="2"/>
      <c r="H980" s="2"/>
      <c r="I980" s="2" t="s">
        <v>15038</v>
      </c>
      <c r="J980" s="2"/>
      <c r="K980" s="2" t="n">
        <v>53</v>
      </c>
      <c r="L980" s="2"/>
      <c r="M980" s="2" t="s">
        <v>15039</v>
      </c>
      <c r="N980" s="2" t="n">
        <f aca="false">COUNTA('Layout Mercado Libre'!AH980:AM980)</f>
        <v>3</v>
      </c>
      <c r="O980" s="2" t="s">
        <v>11996</v>
      </c>
      <c r="P980" s="2" t="n">
        <v>0</v>
      </c>
      <c r="Q980" s="2" t="s">
        <v>15040</v>
      </c>
    </row>
    <row r="981" customFormat="false" ht="15" hidden="false" customHeight="false" outlineLevel="0" collapsed="false">
      <c r="A981" s="8" t="s">
        <v>10160</v>
      </c>
      <c r="B981" s="10" t="str">
        <f aca="false">'Layout Mercado Libre'!C981</f>
        <v>Ropa Interior Huggies GoodNites Unisex Talla S/M 11 Pzas</v>
      </c>
      <c r="C981" s="2" t="s">
        <v>89</v>
      </c>
      <c r="D981" s="2" t="s">
        <v>11989</v>
      </c>
      <c r="E981" s="2" t="s">
        <v>11990</v>
      </c>
      <c r="F981" s="2" t="s">
        <v>11998</v>
      </c>
      <c r="G981" s="2"/>
      <c r="H981" s="2"/>
      <c r="I981" s="2" t="s">
        <v>15041</v>
      </c>
      <c r="J981" s="2"/>
      <c r="K981" s="2" t="n">
        <v>3</v>
      </c>
      <c r="L981" s="2"/>
      <c r="M981" s="2" t="s">
        <v>15042</v>
      </c>
      <c r="N981" s="2" t="n">
        <f aca="false">COUNTA('Layout Mercado Libre'!AH981:AM981)</f>
        <v>1</v>
      </c>
      <c r="O981" s="2" t="s">
        <v>11996</v>
      </c>
      <c r="P981" s="2" t="n">
        <v>0</v>
      </c>
      <c r="Q981" s="2" t="s">
        <v>15043</v>
      </c>
    </row>
    <row r="982" customFormat="false" ht="15" hidden="false" customHeight="false" outlineLevel="0" collapsed="false">
      <c r="A982" s="8" t="s">
        <v>10171</v>
      </c>
      <c r="B982" s="10" t="str">
        <f aca="false">'Layout Mercado Libre'!C982</f>
        <v>Sílica Capilar Sily Silica Shine 3 en 1 Uva 120 ml</v>
      </c>
      <c r="C982" s="2" t="s">
        <v>89</v>
      </c>
      <c r="D982" s="2" t="s">
        <v>11989</v>
      </c>
      <c r="E982" s="2" t="s">
        <v>11990</v>
      </c>
      <c r="F982" s="2" t="s">
        <v>11998</v>
      </c>
      <c r="G982" s="2"/>
      <c r="H982" s="2"/>
      <c r="I982" s="2" t="s">
        <v>15044</v>
      </c>
      <c r="J982" s="2"/>
      <c r="K982" s="2" t="n">
        <v>25</v>
      </c>
      <c r="L982" s="2"/>
      <c r="M982" s="2" t="s">
        <v>15045</v>
      </c>
      <c r="N982" s="2" t="n">
        <f aca="false">COUNTA('Layout Mercado Libre'!AH982:AM982)</f>
        <v>1</v>
      </c>
      <c r="O982" s="2" t="s">
        <v>11996</v>
      </c>
      <c r="P982" s="2" t="n">
        <v>0</v>
      </c>
      <c r="Q982" s="2" t="s">
        <v>15046</v>
      </c>
    </row>
    <row r="983" customFormat="false" ht="15" hidden="false" customHeight="false" outlineLevel="0" collapsed="false">
      <c r="A983" s="8" t="s">
        <v>10180</v>
      </c>
      <c r="B983" s="10" t="str">
        <f aca="false">'Layout Mercado Libre'!C983</f>
        <v>Pads Sualgodón Faciales Redondos de Algodón 100 Piezas</v>
      </c>
      <c r="C983" s="2" t="s">
        <v>89</v>
      </c>
      <c r="D983" s="2" t="s">
        <v>11989</v>
      </c>
      <c r="E983" s="2" t="s">
        <v>11990</v>
      </c>
      <c r="F983" s="2" t="s">
        <v>11998</v>
      </c>
      <c r="G983" s="2"/>
      <c r="H983" s="2"/>
      <c r="I983" s="2" t="s">
        <v>15047</v>
      </c>
      <c r="J983" s="2"/>
      <c r="K983" s="2" t="n">
        <v>622</v>
      </c>
      <c r="L983" s="2"/>
      <c r="M983" s="2" t="s">
        <v>15048</v>
      </c>
      <c r="N983" s="2" t="n">
        <f aca="false">COUNTA('Layout Mercado Libre'!AH983:AM983)</f>
        <v>1</v>
      </c>
      <c r="O983" s="2" t="s">
        <v>11996</v>
      </c>
      <c r="P983" s="2" t="n">
        <v>0</v>
      </c>
      <c r="Q983" s="2" t="s">
        <v>15049</v>
      </c>
    </row>
    <row r="984" customFormat="false" ht="15" hidden="false" customHeight="false" outlineLevel="0" collapsed="false">
      <c r="A984" s="8" t="s">
        <v>10190</v>
      </c>
      <c r="B984" s="10" t="str">
        <f aca="false">'Layout Mercado Libre'!C984</f>
        <v>Panoto-S Jarabe Hedera Helix 0.7 g/100 ml 200 ml</v>
      </c>
      <c r="C984" s="2" t="s">
        <v>89</v>
      </c>
      <c r="D984" s="2" t="s">
        <v>11989</v>
      </c>
      <c r="E984" s="2" t="s">
        <v>11990</v>
      </c>
      <c r="F984" s="2" t="s">
        <v>12038</v>
      </c>
      <c r="G984" s="2"/>
      <c r="H984" s="2"/>
      <c r="I984" s="2" t="s">
        <v>15050</v>
      </c>
      <c r="J984" s="2"/>
      <c r="K984" s="2" t="n">
        <v>135</v>
      </c>
      <c r="L984" s="2"/>
      <c r="M984" s="2" t="s">
        <v>15051</v>
      </c>
      <c r="N984" s="2" t="n">
        <f aca="false">COUNTA('Layout Mercado Libre'!AH984:AM984)</f>
        <v>3</v>
      </c>
      <c r="O984" s="2" t="s">
        <v>11996</v>
      </c>
      <c r="P984" s="2" t="n">
        <v>0</v>
      </c>
      <c r="Q984" s="2" t="s">
        <v>15052</v>
      </c>
    </row>
    <row r="985" customFormat="false" ht="15" hidden="false" customHeight="false" outlineLevel="0" collapsed="false">
      <c r="A985" s="8" t="s">
        <v>10201</v>
      </c>
      <c r="B985" s="10" t="str">
        <f aca="false">'Layout Mercado Libre'!C985</f>
        <v>Celestamine NS Solución Pediátrica 60 ml</v>
      </c>
      <c r="C985" s="2" t="s">
        <v>89</v>
      </c>
      <c r="D985" s="2" t="s">
        <v>11989</v>
      </c>
      <c r="E985" s="2" t="s">
        <v>11990</v>
      </c>
      <c r="F985" s="2" t="s">
        <v>11991</v>
      </c>
      <c r="G985" s="2" t="s">
        <v>12988</v>
      </c>
      <c r="H985" s="2" t="s">
        <v>12989</v>
      </c>
      <c r="I985" s="2" t="s">
        <v>15053</v>
      </c>
      <c r="J985" s="2"/>
      <c r="K985" s="2" t="n">
        <v>159</v>
      </c>
      <c r="L985" s="2"/>
      <c r="M985" s="2" t="s">
        <v>15054</v>
      </c>
      <c r="N985" s="2" t="n">
        <f aca="false">COUNTA('Layout Mercado Libre'!AH985:AM985)</f>
        <v>1</v>
      </c>
      <c r="O985" s="2" t="s">
        <v>11996</v>
      </c>
      <c r="P985" s="2" t="n">
        <v>0</v>
      </c>
      <c r="Q985" s="2" t="s">
        <v>15055</v>
      </c>
    </row>
    <row r="986" customFormat="false" ht="15" hidden="false" customHeight="false" outlineLevel="0" collapsed="false">
      <c r="A986" s="8" t="s">
        <v>10213</v>
      </c>
      <c r="B986" s="10" t="str">
        <f aca="false">'Layout Mercado Libre'!C986</f>
        <v>Nediclon Diclofenaco 100 mg 20 Tabletas Lib. Prolongada</v>
      </c>
      <c r="C986" s="2" t="s">
        <v>89</v>
      </c>
      <c r="D986" s="2" t="s">
        <v>11989</v>
      </c>
      <c r="E986" s="2" t="s">
        <v>11990</v>
      </c>
      <c r="F986" s="2" t="s">
        <v>11991</v>
      </c>
      <c r="G986" s="2" t="s">
        <v>12063</v>
      </c>
      <c r="H986" s="2" t="s">
        <v>12064</v>
      </c>
      <c r="I986" s="2" t="s">
        <v>15056</v>
      </c>
      <c r="J986" s="2"/>
      <c r="K986" s="2" t="n">
        <v>6049</v>
      </c>
      <c r="L986" s="2"/>
      <c r="M986" s="2" t="s">
        <v>15057</v>
      </c>
      <c r="N986" s="2" t="n">
        <f aca="false">COUNTA('Layout Mercado Libre'!AH986:AM986)</f>
        <v>1</v>
      </c>
      <c r="O986" s="2" t="s">
        <v>11996</v>
      </c>
      <c r="P986" s="2" t="n">
        <v>0</v>
      </c>
      <c r="Q986" s="2" t="s">
        <v>15058</v>
      </c>
    </row>
    <row r="987" customFormat="false" ht="15" hidden="false" customHeight="false" outlineLevel="0" collapsed="false">
      <c r="A987" s="8" t="s">
        <v>10221</v>
      </c>
      <c r="B987" s="10" t="str">
        <f aca="false">'Layout Mercado Libre'!C987</f>
        <v>TENA Pants Maxi Protect Mujer Talla M 14 Piezas</v>
      </c>
      <c r="C987" s="2" t="s">
        <v>89</v>
      </c>
      <c r="D987" s="2" t="s">
        <v>11989</v>
      </c>
      <c r="E987" s="2" t="s">
        <v>11990</v>
      </c>
      <c r="F987" s="2" t="s">
        <v>11998</v>
      </c>
      <c r="G987" s="2"/>
      <c r="H987" s="2"/>
      <c r="I987" s="2" t="s">
        <v>15059</v>
      </c>
      <c r="J987" s="2"/>
      <c r="K987" s="2" t="n">
        <v>13</v>
      </c>
      <c r="L987" s="2"/>
      <c r="M987" s="2" t="s">
        <v>15060</v>
      </c>
      <c r="N987" s="2" t="n">
        <f aca="false">COUNTA('Layout Mercado Libre'!AH987:AM987)</f>
        <v>1</v>
      </c>
      <c r="O987" s="2" t="s">
        <v>11996</v>
      </c>
      <c r="P987" s="2" t="n">
        <v>0</v>
      </c>
      <c r="Q987" s="2" t="s">
        <v>15061</v>
      </c>
    </row>
    <row r="988" customFormat="false" ht="15" hidden="false" customHeight="false" outlineLevel="0" collapsed="false">
      <c r="A988" s="8" t="s">
        <v>10232</v>
      </c>
      <c r="B988" s="10" t="str">
        <f aca="false">'Layout Mercado Libre'!C988</f>
        <v>Despamen Testosterona Estradiol 100 mg/5 mg Jeringa 1 ml</v>
      </c>
      <c r="C988" s="2" t="s">
        <v>89</v>
      </c>
      <c r="D988" s="2" t="s">
        <v>11989</v>
      </c>
      <c r="E988" s="2" t="s">
        <v>11990</v>
      </c>
      <c r="F988" s="2" t="s">
        <v>11991</v>
      </c>
      <c r="G988" s="2" t="s">
        <v>12349</v>
      </c>
      <c r="H988" s="2" t="s">
        <v>12350</v>
      </c>
      <c r="I988" s="2" t="s">
        <v>15062</v>
      </c>
      <c r="J988" s="2"/>
      <c r="K988" s="2" t="n">
        <v>53</v>
      </c>
      <c r="L988" s="2"/>
      <c r="M988" s="2" t="s">
        <v>15063</v>
      </c>
      <c r="N988" s="2" t="n">
        <f aca="false">COUNTA('Layout Mercado Libre'!AH988:AM988)</f>
        <v>1</v>
      </c>
      <c r="O988" s="2" t="s">
        <v>11996</v>
      </c>
      <c r="P988" s="2" t="n">
        <v>0</v>
      </c>
      <c r="Q988" s="2" t="s">
        <v>15064</v>
      </c>
    </row>
    <row r="989" customFormat="false" ht="15" hidden="false" customHeight="false" outlineLevel="0" collapsed="false">
      <c r="A989" s="8" t="s">
        <v>10241</v>
      </c>
      <c r="B989" s="10" t="str">
        <f aca="false">'Layout Mercado Libre'!C989</f>
        <v>ACC 200 mg Acetilcisteína 20 Tabletas Efervescentes</v>
      </c>
      <c r="C989" s="2" t="s">
        <v>89</v>
      </c>
      <c r="D989" s="2" t="s">
        <v>11989</v>
      </c>
      <c r="E989" s="2" t="s">
        <v>11990</v>
      </c>
      <c r="F989" s="2" t="s">
        <v>12038</v>
      </c>
      <c r="G989" s="2"/>
      <c r="H989" s="2"/>
      <c r="I989" s="2" t="s">
        <v>15065</v>
      </c>
      <c r="J989" s="2"/>
      <c r="K989" s="2" t="n">
        <v>0</v>
      </c>
      <c r="L989" s="2"/>
      <c r="M989" s="2" t="s">
        <v>15066</v>
      </c>
      <c r="N989" s="2" t="n">
        <f aca="false">COUNTA('Layout Mercado Libre'!AH989:AM989)</f>
        <v>1</v>
      </c>
      <c r="O989" s="2" t="s">
        <v>11996</v>
      </c>
      <c r="P989" s="2" t="n">
        <v>0</v>
      </c>
      <c r="Q989" s="2" t="s">
        <v>15067</v>
      </c>
    </row>
    <row r="990" customFormat="false" ht="15" hidden="false" customHeight="false" outlineLevel="0" collapsed="false">
      <c r="A990" s="8" t="s">
        <v>10249</v>
      </c>
      <c r="B990" s="10" t="str">
        <f aca="false">'Layout Mercado Libre'!C990</f>
        <v>Eskapar Compuesto Suspensión 120 ml con Vaso Dosificador</v>
      </c>
      <c r="C990" s="2" t="s">
        <v>89</v>
      </c>
      <c r="D990" s="2" t="s">
        <v>11989</v>
      </c>
      <c r="E990" s="2" t="s">
        <v>11990</v>
      </c>
      <c r="F990" s="2" t="s">
        <v>11991</v>
      </c>
      <c r="G990" s="2" t="s">
        <v>12983</v>
      </c>
      <c r="H990" s="2" t="s">
        <v>12984</v>
      </c>
      <c r="I990" s="2" t="s">
        <v>15068</v>
      </c>
      <c r="J990" s="2"/>
      <c r="K990" s="2" t="n">
        <v>17</v>
      </c>
      <c r="L990" s="2"/>
      <c r="M990" s="2" t="s">
        <v>15069</v>
      </c>
      <c r="N990" s="2" t="n">
        <f aca="false">COUNTA('Layout Mercado Libre'!AH990:AM990)</f>
        <v>1</v>
      </c>
      <c r="O990" s="2" t="s">
        <v>11996</v>
      </c>
      <c r="P990" s="2" t="n">
        <v>0</v>
      </c>
      <c r="Q990" s="2" t="s">
        <v>15070</v>
      </c>
    </row>
    <row r="991" customFormat="false" ht="15" hidden="false" customHeight="false" outlineLevel="0" collapsed="false">
      <c r="A991" s="8" t="s">
        <v>10257</v>
      </c>
      <c r="B991" s="10" t="str">
        <f aca="false">'Layout Mercado Libre'!C991</f>
        <v>Desodorante Speed Stick Fresh Hombre en Barra 60 g</v>
      </c>
      <c r="C991" s="2" t="s">
        <v>89</v>
      </c>
      <c r="D991" s="2" t="s">
        <v>11989</v>
      </c>
      <c r="E991" s="2" t="s">
        <v>11990</v>
      </c>
      <c r="F991" s="2" t="s">
        <v>11998</v>
      </c>
      <c r="G991" s="2"/>
      <c r="H991" s="2"/>
      <c r="I991" s="2" t="s">
        <v>15071</v>
      </c>
      <c r="J991" s="2"/>
      <c r="K991" s="2" t="n">
        <v>129</v>
      </c>
      <c r="L991" s="2"/>
      <c r="M991" s="2" t="s">
        <v>15072</v>
      </c>
      <c r="N991" s="2" t="n">
        <f aca="false">COUNTA('Layout Mercado Libre'!AH991:AM991)</f>
        <v>2</v>
      </c>
      <c r="O991" s="2" t="s">
        <v>11996</v>
      </c>
      <c r="P991" s="2" t="n">
        <v>0</v>
      </c>
      <c r="Q991" s="2" t="s">
        <v>15073</v>
      </c>
    </row>
    <row r="992" customFormat="false" ht="15" hidden="false" customHeight="false" outlineLevel="0" collapsed="false">
      <c r="A992" s="8" t="s">
        <v>10265</v>
      </c>
      <c r="B992" s="10" t="str">
        <f aca="false">'Layout Mercado Libre'!C992</f>
        <v>Toallas Saba Buenas Noches Ultra Invisible con Alas 22 Pzas</v>
      </c>
      <c r="C992" s="2" t="s">
        <v>89</v>
      </c>
      <c r="D992" s="2" t="s">
        <v>11989</v>
      </c>
      <c r="E992" s="2" t="s">
        <v>11990</v>
      </c>
      <c r="F992" s="2" t="s">
        <v>11998</v>
      </c>
      <c r="G992" s="2"/>
      <c r="H992" s="2"/>
      <c r="I992" s="2" t="s">
        <v>15074</v>
      </c>
      <c r="J992" s="2"/>
      <c r="K992" s="2" t="n">
        <v>94</v>
      </c>
      <c r="L992" s="2" t="s">
        <v>15075</v>
      </c>
      <c r="M992" s="2" t="s">
        <v>15076</v>
      </c>
      <c r="N992" s="2" t="n">
        <f aca="false">COUNTA('Layout Mercado Libre'!AH992:AM992)</f>
        <v>1</v>
      </c>
      <c r="O992" s="2" t="s">
        <v>12024</v>
      </c>
      <c r="P992" s="2" t="n">
        <v>0</v>
      </c>
      <c r="Q992" s="2" t="s">
        <v>15077</v>
      </c>
    </row>
    <row r="993" customFormat="false" ht="15" hidden="false" customHeight="false" outlineLevel="0" collapsed="false">
      <c r="A993" s="8" t="s">
        <v>10276</v>
      </c>
      <c r="B993" s="10" t="str">
        <f aca="false">'Layout Mercado Libre'!C993</f>
        <v>Calentador de Biberones Ternura Deluxe con Biberón 9 oz</v>
      </c>
      <c r="C993" s="2" t="s">
        <v>89</v>
      </c>
      <c r="D993" s="2" t="s">
        <v>11989</v>
      </c>
      <c r="E993" s="2" t="s">
        <v>11990</v>
      </c>
      <c r="F993" s="2" t="s">
        <v>11998</v>
      </c>
      <c r="G993" s="2"/>
      <c r="H993" s="2"/>
      <c r="I993" s="2" t="s">
        <v>15078</v>
      </c>
      <c r="J993" s="2"/>
      <c r="K993" s="2" t="n">
        <v>10</v>
      </c>
      <c r="L993" s="2"/>
      <c r="M993" s="2" t="s">
        <v>15079</v>
      </c>
      <c r="N993" s="2" t="n">
        <f aca="false">COUNTA('Layout Mercado Libre'!AH993:AM993)</f>
        <v>3</v>
      </c>
      <c r="O993" s="2" t="s">
        <v>11996</v>
      </c>
      <c r="P993" s="2" t="n">
        <v>0</v>
      </c>
      <c r="Q993" s="2" t="s">
        <v>15080</v>
      </c>
    </row>
    <row r="994" customFormat="false" ht="15" hidden="false" customHeight="false" outlineLevel="0" collapsed="false">
      <c r="A994" s="8" t="s">
        <v>10290</v>
      </c>
      <c r="B994" s="10" t="str">
        <f aca="false">'Layout Mercado Libre'!C994</f>
        <v>Hemamina Adulto Solución Oral 10 Ampolletas de 10 ml</v>
      </c>
      <c r="C994" s="2" t="s">
        <v>89</v>
      </c>
      <c r="D994" s="2" t="s">
        <v>11989</v>
      </c>
      <c r="E994" s="2" t="s">
        <v>11990</v>
      </c>
      <c r="F994" s="2" t="s">
        <v>11998</v>
      </c>
      <c r="G994" s="2"/>
      <c r="H994" s="2"/>
      <c r="I994" s="2" t="s">
        <v>15081</v>
      </c>
      <c r="J994" s="2"/>
      <c r="K994" s="2" t="n">
        <v>28</v>
      </c>
      <c r="L994" s="2"/>
      <c r="M994" s="2" t="s">
        <v>15082</v>
      </c>
      <c r="N994" s="2" t="n">
        <f aca="false">COUNTA('Layout Mercado Libre'!AH994:AM994)</f>
        <v>1</v>
      </c>
      <c r="O994" s="2" t="s">
        <v>11996</v>
      </c>
      <c r="P994" s="2" t="n">
        <v>0</v>
      </c>
      <c r="Q994" s="2" t="s">
        <v>15083</v>
      </c>
    </row>
    <row r="995" customFormat="false" ht="15" hidden="false" customHeight="false" outlineLevel="0" collapsed="false">
      <c r="A995" s="8" t="s">
        <v>10301</v>
      </c>
      <c r="B995" s="10" t="str">
        <f aca="false">'Layout Mercado Libre'!C995</f>
        <v>Dimegan-D Loratadina Fenilefrina 5 mg/20 mg 10 Cápsulas</v>
      </c>
      <c r="C995" s="2" t="s">
        <v>89</v>
      </c>
      <c r="D995" s="2" t="s">
        <v>11989</v>
      </c>
      <c r="E995" s="2" t="s">
        <v>11990</v>
      </c>
      <c r="F995" s="2" t="s">
        <v>11991</v>
      </c>
      <c r="G995" s="2" t="s">
        <v>12526</v>
      </c>
      <c r="H995" s="2" t="s">
        <v>12527</v>
      </c>
      <c r="I995" s="2" t="s">
        <v>15084</v>
      </c>
      <c r="J995" s="2"/>
      <c r="K995" s="2" t="n">
        <v>19</v>
      </c>
      <c r="L995" s="2"/>
      <c r="M995" s="2" t="s">
        <v>15085</v>
      </c>
      <c r="N995" s="2" t="n">
        <f aca="false">COUNTA('Layout Mercado Libre'!AH995:AM995)</f>
        <v>1</v>
      </c>
      <c r="O995" s="2" t="s">
        <v>11996</v>
      </c>
      <c r="P995" s="2" t="n">
        <v>0</v>
      </c>
      <c r="Q995" s="2" t="s">
        <v>15086</v>
      </c>
    </row>
    <row r="996" customFormat="false" ht="15" hidden="false" customHeight="false" outlineLevel="0" collapsed="false">
      <c r="A996" s="8" t="s">
        <v>10309</v>
      </c>
      <c r="B996" s="10" t="str">
        <f aca="false">'Layout Mercado Libre'!C996</f>
        <v>Cicloferon Crema Aciclovir 5% Tubo 2 g</v>
      </c>
      <c r="C996" s="2" t="s">
        <v>89</v>
      </c>
      <c r="D996" s="2" t="s">
        <v>11989</v>
      </c>
      <c r="E996" s="2" t="s">
        <v>11990</v>
      </c>
      <c r="F996" s="2" t="s">
        <v>12038</v>
      </c>
      <c r="G996" s="2"/>
      <c r="H996" s="2"/>
      <c r="I996" s="2" t="s">
        <v>15087</v>
      </c>
      <c r="J996" s="2"/>
      <c r="K996" s="2" t="n">
        <v>0</v>
      </c>
      <c r="L996" s="2"/>
      <c r="M996" s="2" t="s">
        <v>15088</v>
      </c>
      <c r="N996" s="2" t="n">
        <f aca="false">COUNTA('Layout Mercado Libre'!AH996:AM996)</f>
        <v>1</v>
      </c>
      <c r="O996" s="2" t="s">
        <v>11996</v>
      </c>
      <c r="P996" s="2" t="n">
        <v>0</v>
      </c>
      <c r="Q996" s="2" t="s">
        <v>15089</v>
      </c>
    </row>
    <row r="997" customFormat="false" ht="15" hidden="false" customHeight="false" outlineLevel="0" collapsed="false">
      <c r="A997" s="8" t="s">
        <v>10315</v>
      </c>
      <c r="B997" s="10" t="str">
        <f aca="false">'Layout Mercado Libre'!C997</f>
        <v>Aeroflux Solución Salbutamol Ambroxol 120 ml con Pipeta</v>
      </c>
      <c r="C997" s="2" t="s">
        <v>89</v>
      </c>
      <c r="D997" s="2" t="s">
        <v>11989</v>
      </c>
      <c r="E997" s="2" t="s">
        <v>11990</v>
      </c>
      <c r="F997" s="2" t="s">
        <v>11991</v>
      </c>
      <c r="G997" s="2" t="s">
        <v>12526</v>
      </c>
      <c r="H997" s="2" t="s">
        <v>12527</v>
      </c>
      <c r="I997" s="2" t="s">
        <v>15090</v>
      </c>
      <c r="J997" s="2"/>
      <c r="K997" s="2" t="n">
        <v>4</v>
      </c>
      <c r="L997" s="2"/>
      <c r="M997" s="2" t="s">
        <v>15091</v>
      </c>
      <c r="N997" s="2" t="n">
        <f aca="false">COUNTA('Layout Mercado Libre'!AH997:AM997)</f>
        <v>1</v>
      </c>
      <c r="O997" s="2" t="s">
        <v>11996</v>
      </c>
      <c r="P997" s="2" t="n">
        <v>0</v>
      </c>
      <c r="Q997" s="2" t="s">
        <v>15092</v>
      </c>
    </row>
    <row r="998" customFormat="false" ht="15" hidden="false" customHeight="false" outlineLevel="0" collapsed="false">
      <c r="A998" s="8" t="s">
        <v>10326</v>
      </c>
      <c r="B998" s="10" t="str">
        <f aca="false">'Layout Mercado Libre'!C998</f>
        <v>Tempra Forte Paracetamol 650 mg 36 Tabletas</v>
      </c>
      <c r="C998" s="2" t="s">
        <v>89</v>
      </c>
      <c r="D998" s="2" t="s">
        <v>11989</v>
      </c>
      <c r="E998" s="2" t="s">
        <v>11990</v>
      </c>
      <c r="F998" s="2" t="s">
        <v>12038</v>
      </c>
      <c r="G998" s="2"/>
      <c r="H998" s="2"/>
      <c r="I998" s="2" t="s">
        <v>15093</v>
      </c>
      <c r="J998" s="2"/>
      <c r="K998" s="2" t="n">
        <v>30</v>
      </c>
      <c r="L998" s="2"/>
      <c r="M998" s="2" t="s">
        <v>15094</v>
      </c>
      <c r="N998" s="2" t="n">
        <f aca="false">COUNTA('Layout Mercado Libre'!AH998:AM998)</f>
        <v>1</v>
      </c>
      <c r="O998" s="2" t="s">
        <v>11996</v>
      </c>
      <c r="P998" s="2" t="n">
        <v>0</v>
      </c>
      <c r="Q998" s="2" t="s">
        <v>15095</v>
      </c>
    </row>
    <row r="999" customFormat="false" ht="15" hidden="false" customHeight="false" outlineLevel="0" collapsed="false">
      <c r="A999" s="8" t="s">
        <v>10333</v>
      </c>
      <c r="B999" s="10" t="str">
        <f aca="false">'Layout Mercado Libre'!C999</f>
        <v>Antitranspirante Rexona Women Powder Dry Aerosol 150 ml</v>
      </c>
      <c r="C999" s="2" t="s">
        <v>89</v>
      </c>
      <c r="D999" s="2" t="s">
        <v>11989</v>
      </c>
      <c r="E999" s="2" t="s">
        <v>11990</v>
      </c>
      <c r="F999" s="2" t="s">
        <v>11998</v>
      </c>
      <c r="G999" s="2"/>
      <c r="H999" s="2"/>
      <c r="I999" s="2" t="s">
        <v>15096</v>
      </c>
      <c r="J999" s="2"/>
      <c r="K999" s="2" t="n">
        <v>153</v>
      </c>
      <c r="L999" s="2" t="s">
        <v>15097</v>
      </c>
      <c r="M999" s="2" t="s">
        <v>15098</v>
      </c>
      <c r="N999" s="2" t="n">
        <f aca="false">COUNTA('Layout Mercado Libre'!AH999:AM999)</f>
        <v>1</v>
      </c>
      <c r="O999" s="2" t="s">
        <v>11996</v>
      </c>
      <c r="P999" s="2" t="n">
        <v>0</v>
      </c>
      <c r="Q999" s="2" t="s">
        <v>15099</v>
      </c>
    </row>
    <row r="1000" customFormat="false" ht="15" hidden="false" customHeight="false" outlineLevel="0" collapsed="false">
      <c r="A1000" s="8" t="s">
        <v>10341</v>
      </c>
      <c r="B1000" s="10" t="str">
        <f aca="false">'Layout Mercado Libre'!C1000</f>
        <v>Shampoo Palmolive Optims Extra Intensivo 2 en 1 400 ml</v>
      </c>
      <c r="C1000" s="2" t="s">
        <v>89</v>
      </c>
      <c r="D1000" s="2" t="s">
        <v>11989</v>
      </c>
      <c r="E1000" s="2" t="s">
        <v>11990</v>
      </c>
      <c r="F1000" s="2" t="s">
        <v>11998</v>
      </c>
      <c r="G1000" s="2"/>
      <c r="H1000" s="2"/>
      <c r="I1000" s="2" t="s">
        <v>15100</v>
      </c>
      <c r="J1000" s="2"/>
      <c r="K1000" s="2" t="n">
        <v>83</v>
      </c>
      <c r="L1000" s="2"/>
      <c r="M1000" s="2" t="s">
        <v>15101</v>
      </c>
      <c r="N1000" s="2" t="n">
        <f aca="false">COUNTA('Layout Mercado Libre'!AH1000:AM1000)</f>
        <v>1</v>
      </c>
      <c r="O1000" s="2" t="s">
        <v>11996</v>
      </c>
      <c r="P1000" s="2" t="n">
        <v>0</v>
      </c>
      <c r="Q1000" s="2" t="s">
        <v>15102</v>
      </c>
    </row>
    <row r="1001" customFormat="false" ht="15" hidden="false" customHeight="false" outlineLevel="0" collapsed="false">
      <c r="A1001" s="8" t="s">
        <v>10350</v>
      </c>
      <c r="B1001" s="10" t="str">
        <f aca="false">'Layout Mercado Libre'!C1001</f>
        <v>Caramelos Bronco Fresh Sabores Surtidos 33 g 12 Piezas</v>
      </c>
      <c r="C1001" s="2" t="s">
        <v>89</v>
      </c>
      <c r="D1001" s="2" t="s">
        <v>12068</v>
      </c>
      <c r="E1001" s="2" t="s">
        <v>12069</v>
      </c>
      <c r="F1001" s="2" t="s">
        <v>11998</v>
      </c>
      <c r="G1001" s="2"/>
      <c r="H1001" s="2"/>
      <c r="I1001" s="2" t="s">
        <v>15103</v>
      </c>
      <c r="J1001" s="2"/>
      <c r="K1001" s="2" t="n">
        <v>19</v>
      </c>
      <c r="L1001" s="2"/>
      <c r="M1001" s="2" t="s">
        <v>15104</v>
      </c>
      <c r="N1001" s="2" t="n">
        <f aca="false">COUNTA('Layout Mercado Libre'!AH1001:AM1001)</f>
        <v>0</v>
      </c>
      <c r="O1001" s="2"/>
      <c r="P1001" s="2" t="n">
        <v>0</v>
      </c>
      <c r="Q1001" s="2" t="s">
        <v>15105</v>
      </c>
    </row>
    <row r="1002" customFormat="false" ht="15" hidden="false" customHeight="false" outlineLevel="0" collapsed="false">
      <c r="A1002" s="8" t="s">
        <v>10360</v>
      </c>
      <c r="B1002" s="10" t="str">
        <f aca="false">'Layout Mercado Libre'!C1002</f>
        <v>Fórmula Infantil Enfamil Premium Confort Etapa 1 800 g</v>
      </c>
      <c r="C1002" s="2" t="s">
        <v>89</v>
      </c>
      <c r="D1002" s="2" t="s">
        <v>11989</v>
      </c>
      <c r="E1002" s="2" t="s">
        <v>11990</v>
      </c>
      <c r="F1002" s="2" t="s">
        <v>11998</v>
      </c>
      <c r="G1002" s="2"/>
      <c r="H1002" s="2"/>
      <c r="I1002" s="2" t="s">
        <v>15106</v>
      </c>
      <c r="J1002" s="2"/>
      <c r="K1002" s="2" t="n">
        <v>0</v>
      </c>
      <c r="L1002" s="2"/>
      <c r="M1002" s="2" t="s">
        <v>15107</v>
      </c>
      <c r="N1002" s="2" t="n">
        <f aca="false">COUNTA('Layout Mercado Libre'!AH1002:AM1002)</f>
        <v>1</v>
      </c>
      <c r="O1002" s="2" t="s">
        <v>11996</v>
      </c>
      <c r="P1002" s="2" t="n">
        <v>0</v>
      </c>
      <c r="Q1002" s="2" t="s">
        <v>15108</v>
      </c>
    </row>
    <row r="1003" customFormat="false" ht="15" hidden="false" customHeight="false" outlineLevel="0" collapsed="false">
      <c r="A1003" s="8" t="s">
        <v>10370</v>
      </c>
      <c r="B1003" s="10" t="str">
        <f aca="false">'Layout Mercado Libre'!C1003</f>
        <v>Evocs III Levofloxacino 750 mg 7 Tabletas</v>
      </c>
      <c r="C1003" s="2" t="s">
        <v>89</v>
      </c>
      <c r="D1003" s="2" t="s">
        <v>11989</v>
      </c>
      <c r="E1003" s="2" t="s">
        <v>11990</v>
      </c>
      <c r="F1003" s="2" t="s">
        <v>11991</v>
      </c>
      <c r="G1003" s="2" t="s">
        <v>12093</v>
      </c>
      <c r="H1003" s="2" t="s">
        <v>12094</v>
      </c>
      <c r="I1003" s="2" t="s">
        <v>15109</v>
      </c>
      <c r="J1003" s="2"/>
      <c r="K1003" s="2" t="n">
        <v>43</v>
      </c>
      <c r="L1003" s="2"/>
      <c r="M1003" s="2" t="s">
        <v>15110</v>
      </c>
      <c r="N1003" s="2" t="n">
        <f aca="false">COUNTA('Layout Mercado Libre'!AH1003:AM1003)</f>
        <v>3</v>
      </c>
      <c r="O1003" s="2" t="s">
        <v>11996</v>
      </c>
      <c r="P1003" s="2" t="n">
        <v>0</v>
      </c>
      <c r="Q1003" s="2" t="s">
        <v>15111</v>
      </c>
    </row>
    <row r="1004" customFormat="false" ht="15" hidden="false" customHeight="false" outlineLevel="0" collapsed="false">
      <c r="A1004" s="8" t="s">
        <v>10380</v>
      </c>
      <c r="B1004" s="10" t="str">
        <f aca="false">'Layout Mercado Libre'!C1004</f>
        <v>Paramix Nitazoxanida 500 mg 6 Tabletas</v>
      </c>
      <c r="C1004" s="2" t="s">
        <v>89</v>
      </c>
      <c r="D1004" s="2" t="s">
        <v>11989</v>
      </c>
      <c r="E1004" s="2" t="s">
        <v>11990</v>
      </c>
      <c r="F1004" s="2" t="s">
        <v>11991</v>
      </c>
      <c r="G1004" s="2" t="s">
        <v>12983</v>
      </c>
      <c r="H1004" s="2" t="s">
        <v>12984</v>
      </c>
      <c r="I1004" s="2" t="s">
        <v>15112</v>
      </c>
      <c r="J1004" s="2"/>
      <c r="K1004" s="2" t="n">
        <v>9</v>
      </c>
      <c r="L1004" s="2"/>
      <c r="M1004" s="2" t="s">
        <v>15113</v>
      </c>
      <c r="N1004" s="2" t="n">
        <f aca="false">COUNTA('Layout Mercado Libre'!AH1004:AM1004)</f>
        <v>3</v>
      </c>
      <c r="O1004" s="2" t="s">
        <v>11996</v>
      </c>
      <c r="P1004" s="2" t="n">
        <v>0</v>
      </c>
      <c r="Q1004" s="2" t="s">
        <v>15114</v>
      </c>
    </row>
    <row r="1005" customFormat="false" ht="15" hidden="false" customHeight="false" outlineLevel="0" collapsed="false">
      <c r="A1005" s="8" t="s">
        <v>10390</v>
      </c>
      <c r="B1005" s="10" t="str">
        <f aca="false">'Layout Mercado Libre'!C1005</f>
        <v>Premid Prednisolona Sulfacetamida Suspensión Oftálmica 10 ml</v>
      </c>
      <c r="C1005" s="2" t="s">
        <v>89</v>
      </c>
      <c r="D1005" s="2" t="s">
        <v>11989</v>
      </c>
      <c r="E1005" s="2" t="s">
        <v>11990</v>
      </c>
      <c r="F1005" s="2" t="s">
        <v>11991</v>
      </c>
      <c r="G1005" s="2" t="s">
        <v>12203</v>
      </c>
      <c r="H1005" s="2" t="s">
        <v>12204</v>
      </c>
      <c r="I1005" s="2" t="s">
        <v>15115</v>
      </c>
      <c r="J1005" s="2"/>
      <c r="K1005" s="2" t="n">
        <v>18</v>
      </c>
      <c r="L1005" s="2"/>
      <c r="M1005" s="2" t="s">
        <v>15116</v>
      </c>
      <c r="N1005" s="2" t="n">
        <f aca="false">COUNTA('Layout Mercado Libre'!AH1005:AM1005)</f>
        <v>1</v>
      </c>
      <c r="O1005" s="2" t="s">
        <v>11996</v>
      </c>
      <c r="P1005" s="2" t="n">
        <v>0</v>
      </c>
      <c r="Q1005" s="2" t="s">
        <v>15117</v>
      </c>
    </row>
    <row r="1006" customFormat="false" ht="15" hidden="false" customHeight="false" outlineLevel="0" collapsed="false">
      <c r="A1006" s="8" t="s">
        <v>10400</v>
      </c>
      <c r="B1006" s="10" t="str">
        <f aca="false">'Layout Mercado Libre'!C1006</f>
        <v>Centrum Gender +50 Multivitamínico Hombres 60 Tabletas</v>
      </c>
      <c r="C1006" s="2" t="s">
        <v>89</v>
      </c>
      <c r="D1006" s="2" t="s">
        <v>11989</v>
      </c>
      <c r="E1006" s="2" t="s">
        <v>11990</v>
      </c>
      <c r="F1006" s="2" t="s">
        <v>11998</v>
      </c>
      <c r="G1006" s="2"/>
      <c r="H1006" s="2"/>
      <c r="I1006" s="2" t="s">
        <v>15118</v>
      </c>
      <c r="J1006" s="2"/>
      <c r="K1006" s="2" t="n">
        <v>0</v>
      </c>
      <c r="L1006" s="2"/>
      <c r="M1006" s="2" t="s">
        <v>15119</v>
      </c>
      <c r="N1006" s="2" t="n">
        <f aca="false">COUNTA('Layout Mercado Libre'!AH1006:AM1006)</f>
        <v>1</v>
      </c>
      <c r="O1006" s="2" t="s">
        <v>11996</v>
      </c>
      <c r="P1006" s="2" t="n">
        <v>0</v>
      </c>
      <c r="Q1006" s="2" t="s">
        <v>15120</v>
      </c>
    </row>
    <row r="1007" customFormat="false" ht="15" hidden="false" customHeight="false" outlineLevel="0" collapsed="false">
      <c r="A1007" s="8" t="s">
        <v>10409</v>
      </c>
      <c r="B1007" s="10" t="str">
        <f aca="false">'Layout Mercado Libre'!C1007</f>
        <v>Sensibit XP Loratadina Ambroxol Solución 120 ml Durazno</v>
      </c>
      <c r="C1007" s="2" t="s">
        <v>89</v>
      </c>
      <c r="D1007" s="2" t="s">
        <v>11989</v>
      </c>
      <c r="E1007" s="2" t="s">
        <v>11990</v>
      </c>
      <c r="F1007" s="2" t="s">
        <v>12038</v>
      </c>
      <c r="G1007" s="2"/>
      <c r="H1007" s="2"/>
      <c r="I1007" s="2" t="s">
        <v>15121</v>
      </c>
      <c r="J1007" s="2"/>
      <c r="K1007" s="2" t="n">
        <v>42</v>
      </c>
      <c r="L1007" s="2"/>
      <c r="M1007" s="2" t="s">
        <v>15122</v>
      </c>
      <c r="N1007" s="2" t="n">
        <f aca="false">COUNTA('Layout Mercado Libre'!AH1007:AM1007)</f>
        <v>3</v>
      </c>
      <c r="O1007" s="2" t="s">
        <v>11996</v>
      </c>
      <c r="P1007" s="2" t="n">
        <v>0</v>
      </c>
      <c r="Q1007" s="2" t="s">
        <v>15123</v>
      </c>
    </row>
    <row r="1008" customFormat="false" ht="15" hidden="false" customHeight="false" outlineLevel="0" collapsed="false">
      <c r="A1008" s="8" t="s">
        <v>10423</v>
      </c>
      <c r="B1008" s="10" t="str">
        <f aca="false">'Layout Mercado Libre'!C1008</f>
        <v>Toallitas Húmedas KleenBebé Suavelastic Durazno 300 Piezas</v>
      </c>
      <c r="C1008" s="2" t="s">
        <v>89</v>
      </c>
      <c r="D1008" s="2" t="s">
        <v>11989</v>
      </c>
      <c r="E1008" s="2" t="s">
        <v>11990</v>
      </c>
      <c r="F1008" s="2" t="s">
        <v>11998</v>
      </c>
      <c r="G1008" s="2"/>
      <c r="H1008" s="2"/>
      <c r="I1008" s="2" t="s">
        <v>15124</v>
      </c>
      <c r="J1008" s="2"/>
      <c r="K1008" s="2" t="n">
        <v>195</v>
      </c>
      <c r="L1008" s="2"/>
      <c r="M1008" s="2" t="s">
        <v>15125</v>
      </c>
      <c r="N1008" s="2" t="n">
        <f aca="false">COUNTA('Layout Mercado Libre'!AH1008:AM1008)</f>
        <v>3</v>
      </c>
      <c r="O1008" s="2" t="s">
        <v>11996</v>
      </c>
      <c r="P1008" s="2" t="n">
        <v>0</v>
      </c>
      <c r="Q1008" s="2" t="s">
        <v>15126</v>
      </c>
    </row>
    <row r="1009" customFormat="false" ht="15" hidden="false" customHeight="false" outlineLevel="0" collapsed="false">
      <c r="A1009" s="8" t="s">
        <v>10433</v>
      </c>
      <c r="B1009" s="10" t="str">
        <f aca="false">'Layout Mercado Libre'!C1009</f>
        <v>Spasmopriv Fenoverina 200 mg 12 Cápsulas</v>
      </c>
      <c r="C1009" s="2" t="s">
        <v>89</v>
      </c>
      <c r="D1009" s="2" t="s">
        <v>11989</v>
      </c>
      <c r="E1009" s="2" t="s">
        <v>11990</v>
      </c>
      <c r="F1009" s="2" t="s">
        <v>11991</v>
      </c>
      <c r="G1009" s="2" t="s">
        <v>12013</v>
      </c>
      <c r="H1009" s="2" t="s">
        <v>12014</v>
      </c>
      <c r="I1009" s="2" t="s">
        <v>15127</v>
      </c>
      <c r="J1009" s="2"/>
      <c r="K1009" s="2" t="n">
        <v>82</v>
      </c>
      <c r="L1009" s="2"/>
      <c r="M1009" s="2" t="s">
        <v>15128</v>
      </c>
      <c r="N1009" s="2" t="n">
        <f aca="false">COUNTA('Layout Mercado Libre'!AH1009:AM1009)</f>
        <v>2</v>
      </c>
      <c r="O1009" s="2" t="s">
        <v>11996</v>
      </c>
      <c r="P1009" s="2" t="n">
        <v>0</v>
      </c>
      <c r="Q1009" s="2" t="s">
        <v>15129</v>
      </c>
    </row>
    <row r="1010" customFormat="false" ht="15" hidden="false" customHeight="false" outlineLevel="0" collapsed="false">
      <c r="A1010" s="8" t="s">
        <v>10441</v>
      </c>
      <c r="B1010" s="10" t="str">
        <f aca="false">'Layout Mercado Libre'!C1010</f>
        <v>Celestamine NS Loratadina Betametasona 20 Tabletas</v>
      </c>
      <c r="C1010" s="2" t="s">
        <v>89</v>
      </c>
      <c r="D1010" s="2" t="s">
        <v>11989</v>
      </c>
      <c r="E1010" s="2" t="s">
        <v>11990</v>
      </c>
      <c r="F1010" s="2" t="s">
        <v>11991</v>
      </c>
      <c r="G1010" s="2" t="s">
        <v>12526</v>
      </c>
      <c r="H1010" s="2" t="s">
        <v>12527</v>
      </c>
      <c r="I1010" s="2" t="s">
        <v>15130</v>
      </c>
      <c r="J1010" s="2"/>
      <c r="K1010" s="2" t="n">
        <v>170</v>
      </c>
      <c r="L1010" s="2"/>
      <c r="M1010" s="2" t="s">
        <v>15131</v>
      </c>
      <c r="N1010" s="2" t="n">
        <f aca="false">COUNTA('Layout Mercado Libre'!AH1010:AM1010)</f>
        <v>4</v>
      </c>
      <c r="O1010" s="2" t="s">
        <v>11996</v>
      </c>
      <c r="P1010" s="2" t="n">
        <v>0</v>
      </c>
      <c r="Q1010" s="2" t="s">
        <v>15132</v>
      </c>
    </row>
    <row r="1011" customFormat="false" ht="15" hidden="false" customHeight="false" outlineLevel="0" collapsed="false">
      <c r="A1011" s="8" t="s">
        <v>10451</v>
      </c>
      <c r="B1011" s="10" t="str">
        <f aca="false">'Layout Mercado Libre'!C1011</f>
        <v>Tylenol Paracetamol 500 mg 20 Tabletas</v>
      </c>
      <c r="C1011" s="2" t="s">
        <v>89</v>
      </c>
      <c r="D1011" s="2" t="s">
        <v>11989</v>
      </c>
      <c r="E1011" s="2" t="s">
        <v>11990</v>
      </c>
      <c r="F1011" s="2" t="s">
        <v>12038</v>
      </c>
      <c r="G1011" s="2"/>
      <c r="H1011" s="2"/>
      <c r="I1011" s="2" t="s">
        <v>15133</v>
      </c>
      <c r="J1011" s="2"/>
      <c r="K1011" s="2" t="n">
        <v>0</v>
      </c>
      <c r="L1011" s="2" t="s">
        <v>15134</v>
      </c>
      <c r="M1011" s="2" t="s">
        <v>15135</v>
      </c>
      <c r="N1011" s="2" t="n">
        <f aca="false">COUNTA('Layout Mercado Libre'!AH1011:AM1011)</f>
        <v>3</v>
      </c>
      <c r="O1011" s="2" t="s">
        <v>12024</v>
      </c>
      <c r="P1011" s="2" t="n">
        <v>0</v>
      </c>
      <c r="Q1011" s="2" t="s">
        <v>15136</v>
      </c>
    </row>
    <row r="1012" customFormat="false" ht="15" hidden="false" customHeight="false" outlineLevel="0" collapsed="false">
      <c r="A1012" s="8" t="s">
        <v>10462</v>
      </c>
      <c r="B1012" s="10" t="str">
        <f aca="false">'Layout Mercado Libre'!C1012</f>
        <v>Toallitas Húmedas Bebé The Honeykeeper Miel 72 Piezas</v>
      </c>
      <c r="C1012" s="2" t="s">
        <v>89</v>
      </c>
      <c r="D1012" s="2" t="s">
        <v>11989</v>
      </c>
      <c r="E1012" s="2" t="s">
        <v>11990</v>
      </c>
      <c r="F1012" s="2" t="s">
        <v>11998</v>
      </c>
      <c r="G1012" s="2"/>
      <c r="H1012" s="2"/>
      <c r="I1012" s="2" t="s">
        <v>15137</v>
      </c>
      <c r="J1012" s="2"/>
      <c r="K1012" s="2" t="n">
        <v>552</v>
      </c>
      <c r="L1012" s="2"/>
      <c r="M1012" s="2" t="s">
        <v>15138</v>
      </c>
      <c r="N1012" s="2" t="n">
        <f aca="false">COUNTA('Layout Mercado Libre'!AH1012:AM1012)</f>
        <v>1</v>
      </c>
      <c r="O1012" s="2" t="s">
        <v>11996</v>
      </c>
      <c r="P1012" s="2" t="n">
        <v>0</v>
      </c>
      <c r="Q1012" s="2" t="s">
        <v>15139</v>
      </c>
    </row>
    <row r="1013" customFormat="false" ht="15" hidden="false" customHeight="false" outlineLevel="0" collapsed="false">
      <c r="A1013" s="8" t="s">
        <v>10470</v>
      </c>
      <c r="B1013" s="10" t="str">
        <f aca="false">'Layout Mercado Libre'!C1013</f>
        <v>Pastillas Broncolin Bicoestol Eucalipto 16 Piezas</v>
      </c>
      <c r="C1013" s="2" t="s">
        <v>89</v>
      </c>
      <c r="D1013" s="2" t="s">
        <v>11989</v>
      </c>
      <c r="E1013" s="2" t="s">
        <v>11990</v>
      </c>
      <c r="F1013" s="2" t="s">
        <v>12038</v>
      </c>
      <c r="G1013" s="2"/>
      <c r="H1013" s="2"/>
      <c r="I1013" s="2" t="s">
        <v>15140</v>
      </c>
      <c r="J1013" s="2"/>
      <c r="K1013" s="2" t="n">
        <v>329</v>
      </c>
      <c r="L1013" s="2"/>
      <c r="M1013" s="2" t="s">
        <v>15141</v>
      </c>
      <c r="N1013" s="2" t="n">
        <f aca="false">COUNTA('Layout Mercado Libre'!AH1013:AM1013)</f>
        <v>3</v>
      </c>
      <c r="O1013" s="2" t="s">
        <v>11996</v>
      </c>
      <c r="P1013" s="2" t="n">
        <v>0</v>
      </c>
      <c r="Q1013" s="2" t="s">
        <v>15142</v>
      </c>
    </row>
    <row r="1014" customFormat="false" ht="15" hidden="false" customHeight="false" outlineLevel="0" collapsed="false">
      <c r="A1014" s="8" t="s">
        <v>10482</v>
      </c>
      <c r="B1014" s="10" t="str">
        <f aca="false">'Layout Mercado Libre'!C1014</f>
        <v>Vitacilina Bebé Pomada Rozaduras de Pañal 50 g</v>
      </c>
      <c r="C1014" s="2" t="s">
        <v>89</v>
      </c>
      <c r="D1014" s="2" t="s">
        <v>11989</v>
      </c>
      <c r="E1014" s="2" t="s">
        <v>11990</v>
      </c>
      <c r="F1014" s="2" t="s">
        <v>11998</v>
      </c>
      <c r="G1014" s="2"/>
      <c r="H1014" s="2"/>
      <c r="I1014" s="2" t="s">
        <v>15143</v>
      </c>
      <c r="J1014" s="2"/>
      <c r="K1014" s="2" t="n">
        <v>337</v>
      </c>
      <c r="L1014" s="2"/>
      <c r="M1014" s="2" t="s">
        <v>15144</v>
      </c>
      <c r="N1014" s="2" t="n">
        <f aca="false">COUNTA('Layout Mercado Libre'!AH1014:AM1014)</f>
        <v>4</v>
      </c>
      <c r="O1014" s="2" t="s">
        <v>11996</v>
      </c>
      <c r="P1014" s="2" t="n">
        <v>0</v>
      </c>
      <c r="Q1014" s="2" t="s">
        <v>15145</v>
      </c>
    </row>
    <row r="1015" customFormat="false" ht="15" hidden="false" customHeight="false" outlineLevel="0" collapsed="false">
      <c r="A1015" s="8" t="s">
        <v>10494</v>
      </c>
      <c r="B1015" s="10" t="str">
        <f aca="false">'Layout Mercado Libre'!C1015</f>
        <v>Atacand Plus 16 mg/12.5 mg Candesartán 28 Tabletas</v>
      </c>
      <c r="C1015" s="2" t="s">
        <v>89</v>
      </c>
      <c r="D1015" s="2" t="s">
        <v>11989</v>
      </c>
      <c r="E1015" s="2" t="s">
        <v>11990</v>
      </c>
      <c r="F1015" s="2" t="s">
        <v>11991</v>
      </c>
      <c r="G1015" s="2" t="s">
        <v>12596</v>
      </c>
      <c r="H1015" s="2" t="s">
        <v>12597</v>
      </c>
      <c r="I1015" s="2" t="s">
        <v>15146</v>
      </c>
      <c r="J1015" s="2"/>
      <c r="K1015" s="2" t="n">
        <v>0</v>
      </c>
      <c r="L1015" s="2"/>
      <c r="M1015" s="2" t="s">
        <v>15147</v>
      </c>
      <c r="N1015" s="2" t="n">
        <f aca="false">COUNTA('Layout Mercado Libre'!AH1015:AM1015)</f>
        <v>2</v>
      </c>
      <c r="O1015" s="2" t="s">
        <v>11996</v>
      </c>
      <c r="P1015" s="2" t="n">
        <v>0</v>
      </c>
      <c r="Q1015" s="2" t="s">
        <v>15148</v>
      </c>
    </row>
    <row r="1016" customFormat="false" ht="15" hidden="false" customHeight="false" outlineLevel="0" collapsed="false">
      <c r="A1016" s="8" t="s">
        <v>10506</v>
      </c>
      <c r="B1016" s="10" t="str">
        <f aca="false">'Layout Mercado Libre'!C1016</f>
        <v>Amoxibron Amoxicilina Bromhexina 250 mg Suspensión 75 ml</v>
      </c>
      <c r="C1016" s="2" t="s">
        <v>89</v>
      </c>
      <c r="D1016" s="2" t="s">
        <v>11989</v>
      </c>
      <c r="E1016" s="2" t="s">
        <v>11990</v>
      </c>
      <c r="F1016" s="2" t="s">
        <v>11991</v>
      </c>
      <c r="G1016" s="2" t="s">
        <v>12093</v>
      </c>
      <c r="H1016" s="2" t="s">
        <v>12094</v>
      </c>
      <c r="I1016" s="2" t="s">
        <v>15149</v>
      </c>
      <c r="J1016" s="2"/>
      <c r="K1016" s="2" t="n">
        <v>15</v>
      </c>
      <c r="L1016" s="2"/>
      <c r="M1016" s="2" t="s">
        <v>15150</v>
      </c>
      <c r="N1016" s="2" t="n">
        <f aca="false">COUNTA('Layout Mercado Libre'!AH1016:AM1016)</f>
        <v>2</v>
      </c>
      <c r="O1016" s="2" t="s">
        <v>11996</v>
      </c>
      <c r="P1016" s="2" t="n">
        <v>0</v>
      </c>
      <c r="Q1016" s="2" t="s">
        <v>15151</v>
      </c>
    </row>
    <row r="1017" customFormat="false" ht="15" hidden="false" customHeight="false" outlineLevel="0" collapsed="false">
      <c r="A1017" s="8" t="s">
        <v>10520</v>
      </c>
      <c r="B1017" s="10" t="str">
        <f aca="false">'Layout Mercado Libre'!C1017</f>
        <v>Tylenol Pediátrico Paracetamol Suspensión 100 mg/ml 15 ml</v>
      </c>
      <c r="C1017" s="2" t="s">
        <v>89</v>
      </c>
      <c r="D1017" s="2" t="s">
        <v>11989</v>
      </c>
      <c r="E1017" s="2" t="s">
        <v>11990</v>
      </c>
      <c r="F1017" s="2" t="s">
        <v>12038</v>
      </c>
      <c r="G1017" s="2"/>
      <c r="H1017" s="2"/>
      <c r="I1017" s="2" t="s">
        <v>15152</v>
      </c>
      <c r="J1017" s="2"/>
      <c r="K1017" s="2" t="n">
        <v>99</v>
      </c>
      <c r="L1017" s="2" t="s">
        <v>15153</v>
      </c>
      <c r="M1017" s="2" t="s">
        <v>15154</v>
      </c>
      <c r="N1017" s="2" t="n">
        <f aca="false">COUNTA('Layout Mercado Libre'!AH1017:AM1017)</f>
        <v>3</v>
      </c>
      <c r="O1017" s="2" t="s">
        <v>12024</v>
      </c>
      <c r="P1017" s="2" t="n">
        <v>0</v>
      </c>
      <c r="Q1017" s="2" t="s">
        <v>15155</v>
      </c>
    </row>
    <row r="1018" customFormat="false" ht="15" hidden="false" customHeight="false" outlineLevel="0" collapsed="false">
      <c r="A1018" s="8" t="s">
        <v>10532</v>
      </c>
      <c r="B1018" s="10" t="str">
        <f aca="false">'Layout Mercado Libre'!C1018</f>
        <v>Buscapina Duo Hioscina Paracetamol 10 mg/500 mg 10 Tabletas</v>
      </c>
      <c r="C1018" s="2" t="s">
        <v>89</v>
      </c>
      <c r="D1018" s="2" t="s">
        <v>12068</v>
      </c>
      <c r="E1018" s="2" t="s">
        <v>12069</v>
      </c>
      <c r="F1018" s="2" t="s">
        <v>12056</v>
      </c>
      <c r="G1018" s="2"/>
      <c r="H1018" s="2"/>
      <c r="I1018" s="2" t="s">
        <v>15156</v>
      </c>
      <c r="J1018" s="2"/>
      <c r="K1018" s="2" t="n">
        <v>250</v>
      </c>
      <c r="L1018" s="2"/>
      <c r="M1018" s="2" t="s">
        <v>15157</v>
      </c>
      <c r="N1018" s="2" t="n">
        <f aca="false">COUNTA('Layout Mercado Libre'!AH1018:AM1018)</f>
        <v>1</v>
      </c>
      <c r="O1018" s="2" t="s">
        <v>11996</v>
      </c>
      <c r="P1018" s="2" t="n">
        <v>0</v>
      </c>
      <c r="Q1018" s="2" t="s">
        <v>15158</v>
      </c>
    </row>
    <row r="1019" customFormat="false" ht="15" hidden="false" customHeight="false" outlineLevel="0" collapsed="false">
      <c r="A1019" s="8" t="s">
        <v>10541</v>
      </c>
      <c r="B1019" s="10" t="str">
        <f aca="false">'Layout Mercado Libre'!C1019</f>
        <v>Crema Corporal Lubriderm Reparación Intensiva 200 ml</v>
      </c>
      <c r="C1019" s="2" t="s">
        <v>89</v>
      </c>
      <c r="D1019" s="2" t="s">
        <v>11989</v>
      </c>
      <c r="E1019" s="2" t="s">
        <v>11990</v>
      </c>
      <c r="F1019" s="2" t="s">
        <v>11998</v>
      </c>
      <c r="G1019" s="2"/>
      <c r="H1019" s="2"/>
      <c r="I1019" s="2" t="s">
        <v>15159</v>
      </c>
      <c r="J1019" s="2"/>
      <c r="K1019" s="2" t="n">
        <v>49</v>
      </c>
      <c r="L1019" s="2" t="s">
        <v>13677</v>
      </c>
      <c r="M1019" s="2" t="s">
        <v>15160</v>
      </c>
      <c r="N1019" s="2" t="n">
        <f aca="false">COUNTA('Layout Mercado Libre'!AH1019:AM1019)</f>
        <v>2</v>
      </c>
      <c r="O1019" s="2" t="s">
        <v>11996</v>
      </c>
      <c r="P1019" s="2" t="n">
        <v>0</v>
      </c>
      <c r="Q1019" s="2" t="s">
        <v>15161</v>
      </c>
    </row>
    <row r="1020" customFormat="false" ht="15" hidden="false" customHeight="false" outlineLevel="0" collapsed="false">
      <c r="A1020" s="8" t="s">
        <v>10550</v>
      </c>
      <c r="B1020" s="10" t="str">
        <f aca="false">'Layout Mercado Libre'!C1020</f>
        <v>Evocs III Levofloxacino 500 mg 7 Tabletas</v>
      </c>
      <c r="C1020" s="2" t="s">
        <v>89</v>
      </c>
      <c r="D1020" s="2" t="s">
        <v>11989</v>
      </c>
      <c r="E1020" s="2" t="s">
        <v>11990</v>
      </c>
      <c r="F1020" s="2" t="s">
        <v>11991</v>
      </c>
      <c r="G1020" s="2" t="s">
        <v>12093</v>
      </c>
      <c r="H1020" s="2" t="s">
        <v>12094</v>
      </c>
      <c r="I1020" s="2" t="s">
        <v>15162</v>
      </c>
      <c r="J1020" s="2"/>
      <c r="K1020" s="2" t="n">
        <v>10</v>
      </c>
      <c r="L1020" s="2"/>
      <c r="M1020" s="2" t="s">
        <v>15163</v>
      </c>
      <c r="N1020" s="2" t="n">
        <f aca="false">COUNTA('Layout Mercado Libre'!AH1020:AM1020)</f>
        <v>4</v>
      </c>
      <c r="O1020" s="2" t="s">
        <v>11996</v>
      </c>
      <c r="P1020" s="2" t="n">
        <v>0</v>
      </c>
      <c r="Q1020" s="2" t="s">
        <v>15164</v>
      </c>
    </row>
    <row r="1021" customFormat="false" ht="15" hidden="false" customHeight="false" outlineLevel="0" collapsed="false">
      <c r="A1021" s="8" t="s">
        <v>10559</v>
      </c>
      <c r="B1021" s="10" t="str">
        <f aca="false">'Layout Mercado Libre'!C1021</f>
        <v>Caudaline Cilostazol 100 mg 30 Tabletas</v>
      </c>
      <c r="C1021" s="2" t="s">
        <v>89</v>
      </c>
      <c r="D1021" s="2" t="s">
        <v>11989</v>
      </c>
      <c r="E1021" s="2" t="s">
        <v>11990</v>
      </c>
      <c r="F1021" s="2" t="s">
        <v>11991</v>
      </c>
      <c r="G1021" s="2" t="s">
        <v>12008</v>
      </c>
      <c r="H1021" s="2" t="s">
        <v>12009</v>
      </c>
      <c r="I1021" s="2" t="s">
        <v>15165</v>
      </c>
      <c r="J1021" s="2"/>
      <c r="K1021" s="2" t="n">
        <v>13</v>
      </c>
      <c r="L1021" s="2"/>
      <c r="M1021" s="2" t="s">
        <v>15166</v>
      </c>
      <c r="N1021" s="2" t="n">
        <f aca="false">COUNTA('Layout Mercado Libre'!AH1021:AM1021)</f>
        <v>4</v>
      </c>
      <c r="O1021" s="2" t="s">
        <v>11996</v>
      </c>
      <c r="P1021" s="2" t="n">
        <v>0</v>
      </c>
      <c r="Q1021" s="2" t="s">
        <v>15167</v>
      </c>
    </row>
    <row r="1022" customFormat="false" ht="15" hidden="false" customHeight="false" outlineLevel="0" collapsed="false">
      <c r="A1022" s="8" t="s">
        <v>10571</v>
      </c>
      <c r="B1022" s="10" t="str">
        <f aca="false">'Layout Mercado Libre'!C1022</f>
        <v>Advil Max Ibuprofeno 400 mg 20 Cápsulas</v>
      </c>
      <c r="C1022" s="2" t="s">
        <v>89</v>
      </c>
      <c r="D1022" s="2" t="s">
        <v>11989</v>
      </c>
      <c r="E1022" s="2" t="s">
        <v>11990</v>
      </c>
      <c r="F1022" s="2" t="s">
        <v>12038</v>
      </c>
      <c r="G1022" s="2"/>
      <c r="H1022" s="2"/>
      <c r="I1022" s="2" t="s">
        <v>15168</v>
      </c>
      <c r="J1022" s="2"/>
      <c r="K1022" s="2" t="n">
        <v>141</v>
      </c>
      <c r="L1022" s="2" t="s">
        <v>15169</v>
      </c>
      <c r="M1022" s="2" t="s">
        <v>15170</v>
      </c>
      <c r="N1022" s="2" t="n">
        <f aca="false">COUNTA('Layout Mercado Libre'!AH1022:AM1022)</f>
        <v>3</v>
      </c>
      <c r="O1022" s="2" t="s">
        <v>11996</v>
      </c>
      <c r="P1022" s="2" t="n">
        <v>0</v>
      </c>
      <c r="Q1022" s="2" t="s">
        <v>15171</v>
      </c>
    </row>
    <row r="1023" customFormat="false" ht="15" hidden="false" customHeight="false" outlineLevel="0" collapsed="false">
      <c r="A1023" s="8" t="s">
        <v>10582</v>
      </c>
      <c r="B1023" s="10" t="str">
        <f aca="false">'Layout Mercado Libre'!C1023</f>
        <v>Shampoo Bebé Ricitos de Oro Lavanda y Lechuga 2 x 400 ml</v>
      </c>
      <c r="C1023" s="2" t="s">
        <v>89</v>
      </c>
      <c r="D1023" s="2" t="s">
        <v>12068</v>
      </c>
      <c r="E1023" s="2" t="s">
        <v>12069</v>
      </c>
      <c r="F1023" s="2" t="s">
        <v>11998</v>
      </c>
      <c r="G1023" s="2"/>
      <c r="H1023" s="2"/>
      <c r="I1023" s="2" t="s">
        <v>15172</v>
      </c>
      <c r="J1023" s="2"/>
      <c r="K1023" s="2" t="n">
        <v>97</v>
      </c>
      <c r="L1023" s="2"/>
      <c r="M1023" s="2" t="s">
        <v>15173</v>
      </c>
      <c r="N1023" s="2" t="n">
        <f aca="false">COUNTA('Layout Mercado Libre'!AH1023:AM1023)</f>
        <v>2</v>
      </c>
      <c r="O1023" s="2" t="s">
        <v>11996</v>
      </c>
      <c r="P1023" s="2" t="n">
        <v>0</v>
      </c>
      <c r="Q1023" s="2" t="s">
        <v>15174</v>
      </c>
    </row>
    <row r="1024" customFormat="false" ht="15" hidden="false" customHeight="false" outlineLevel="0" collapsed="false">
      <c r="A1024" s="8" t="s">
        <v>10595</v>
      </c>
      <c r="B1024" s="10" t="str">
        <f aca="false">'Layout Mercado Libre'!C1024</f>
        <v>Tempra Fen Ibuprofeno 200 mg/5 ml Suspensión 100 ml Fresa</v>
      </c>
      <c r="C1024" s="2" t="s">
        <v>89</v>
      </c>
      <c r="D1024" s="2" t="s">
        <v>11989</v>
      </c>
      <c r="E1024" s="2" t="s">
        <v>11990</v>
      </c>
      <c r="F1024" s="2" t="s">
        <v>12038</v>
      </c>
      <c r="G1024" s="2"/>
      <c r="H1024" s="2"/>
      <c r="I1024" s="2" t="s">
        <v>15175</v>
      </c>
      <c r="J1024" s="2"/>
      <c r="K1024" s="2" t="n">
        <v>58</v>
      </c>
      <c r="L1024" s="2" t="s">
        <v>15176</v>
      </c>
      <c r="M1024" s="2" t="s">
        <v>15177</v>
      </c>
      <c r="N1024" s="2" t="n">
        <f aca="false">COUNTA('Layout Mercado Libre'!AH1024:AM1024)</f>
        <v>4</v>
      </c>
      <c r="O1024" s="2" t="s">
        <v>12029</v>
      </c>
      <c r="P1024" s="2" t="n">
        <v>0</v>
      </c>
      <c r="Q1024" s="2" t="s">
        <v>15178</v>
      </c>
    </row>
    <row r="1025" customFormat="false" ht="15" hidden="false" customHeight="false" outlineLevel="0" collapsed="false">
      <c r="A1025" s="8" t="s">
        <v>10609</v>
      </c>
      <c r="B1025" s="10" t="str">
        <f aca="false">'Layout Mercado Libre'!C1025</f>
        <v>Enjuague Bucal Colgate Orthogard Ortodoncia 250 ml</v>
      </c>
      <c r="C1025" s="2" t="s">
        <v>89</v>
      </c>
      <c r="D1025" s="2" t="s">
        <v>11989</v>
      </c>
      <c r="E1025" s="2" t="s">
        <v>11990</v>
      </c>
      <c r="F1025" s="2" t="s">
        <v>11998</v>
      </c>
      <c r="G1025" s="2"/>
      <c r="H1025" s="2"/>
      <c r="I1025" s="2" t="s">
        <v>15179</v>
      </c>
      <c r="J1025" s="2"/>
      <c r="K1025" s="2" t="n">
        <v>53</v>
      </c>
      <c r="L1025" s="2"/>
      <c r="M1025" s="2" t="s">
        <v>15180</v>
      </c>
      <c r="N1025" s="2" t="n">
        <f aca="false">COUNTA('Layout Mercado Libre'!AH1025:AM1025)</f>
        <v>1</v>
      </c>
      <c r="O1025" s="2" t="s">
        <v>11996</v>
      </c>
      <c r="P1025" s="2" t="n">
        <v>0</v>
      </c>
      <c r="Q1025" s="2" t="s">
        <v>15181</v>
      </c>
    </row>
    <row r="1026" customFormat="false" ht="15" hidden="false" customHeight="false" outlineLevel="0" collapsed="false">
      <c r="A1026" s="8" t="s">
        <v>10618</v>
      </c>
      <c r="B1026" s="10" t="str">
        <f aca="false">'Layout Mercado Libre'!C1026</f>
        <v>Hilo Dental GUM Encerado Sabor Menta 129 m</v>
      </c>
      <c r="C1026" s="2" t="s">
        <v>89</v>
      </c>
      <c r="D1026" s="2" t="s">
        <v>11989</v>
      </c>
      <c r="E1026" s="2" t="s">
        <v>11990</v>
      </c>
      <c r="F1026" s="2" t="s">
        <v>11998</v>
      </c>
      <c r="G1026" s="2"/>
      <c r="H1026" s="2"/>
      <c r="I1026" s="2"/>
      <c r="J1026" s="2"/>
      <c r="K1026" s="2" t="n">
        <v>346</v>
      </c>
      <c r="L1026" s="2" t="s">
        <v>15182</v>
      </c>
      <c r="M1026" s="2" t="s">
        <v>15182</v>
      </c>
      <c r="N1026" s="2" t="n">
        <f aca="false">COUNTA('Layout Mercado Libre'!AH1026:AM1026)</f>
        <v>1</v>
      </c>
      <c r="O1026" s="2" t="s">
        <v>12024</v>
      </c>
      <c r="P1026" s="2" t="n">
        <v>0</v>
      </c>
      <c r="Q1026" s="2" t="s">
        <v>15183</v>
      </c>
    </row>
    <row r="1027" customFormat="false" ht="15" hidden="false" customHeight="false" outlineLevel="0" collapsed="false">
      <c r="A1027" s="8" t="s">
        <v>10626</v>
      </c>
      <c r="B1027" s="10" t="str">
        <f aca="false">'Layout Mercado Libre'!C1027</f>
        <v>Alin Depot Dexametasona 4 mg/ml Inyectable 2 ml</v>
      </c>
      <c r="C1027" s="2" t="s">
        <v>89</v>
      </c>
      <c r="D1027" s="2" t="s">
        <v>11989</v>
      </c>
      <c r="E1027" s="2" t="s">
        <v>11990</v>
      </c>
      <c r="F1027" s="2" t="s">
        <v>11991</v>
      </c>
      <c r="G1027" s="2" t="s">
        <v>12349</v>
      </c>
      <c r="H1027" s="2" t="s">
        <v>12350</v>
      </c>
      <c r="I1027" s="2" t="s">
        <v>15184</v>
      </c>
      <c r="J1027" s="2"/>
      <c r="K1027" s="2" t="n">
        <v>0</v>
      </c>
      <c r="L1027" s="2"/>
      <c r="M1027" s="2" t="s">
        <v>15185</v>
      </c>
      <c r="N1027" s="2" t="n">
        <f aca="false">COUNTA('Layout Mercado Libre'!AH1027:AM1027)</f>
        <v>2</v>
      </c>
      <c r="O1027" s="2" t="s">
        <v>11996</v>
      </c>
      <c r="P1027" s="2" t="n">
        <v>0</v>
      </c>
      <c r="Q1027" s="2" t="s">
        <v>15186</v>
      </c>
    </row>
    <row r="1028" customFormat="false" ht="15" hidden="false" customHeight="false" outlineLevel="0" collapsed="false">
      <c r="A1028" s="8" t="s">
        <v>10634</v>
      </c>
      <c r="B1028" s="10" t="str">
        <f aca="false">'Layout Mercado Libre'!C1028</f>
        <v>A.M.K. Amikacina 500 mg/2 ml Solución Inyectable</v>
      </c>
      <c r="C1028" s="2" t="s">
        <v>89</v>
      </c>
      <c r="D1028" s="2" t="s">
        <v>11989</v>
      </c>
      <c r="E1028" s="2" t="s">
        <v>11990</v>
      </c>
      <c r="F1028" s="2" t="s">
        <v>11991</v>
      </c>
      <c r="G1028" s="2" t="s">
        <v>12093</v>
      </c>
      <c r="H1028" s="2" t="s">
        <v>12094</v>
      </c>
      <c r="I1028" s="2" t="s">
        <v>15187</v>
      </c>
      <c r="J1028" s="2"/>
      <c r="K1028" s="2" t="n">
        <v>503</v>
      </c>
      <c r="L1028" s="2"/>
      <c r="M1028" s="2" t="s">
        <v>15188</v>
      </c>
      <c r="N1028" s="2" t="n">
        <f aca="false">COUNTA('Layout Mercado Libre'!AH1028:AM1028)</f>
        <v>1</v>
      </c>
      <c r="O1028" s="2" t="s">
        <v>11996</v>
      </c>
      <c r="P1028" s="2" t="n">
        <v>0</v>
      </c>
      <c r="Q1028" s="2" t="s">
        <v>15189</v>
      </c>
    </row>
    <row r="1029" customFormat="false" ht="15" hidden="false" customHeight="false" outlineLevel="0" collapsed="false">
      <c r="A1029" s="8" t="s">
        <v>10644</v>
      </c>
      <c r="B1029" s="10" t="str">
        <f aca="false">'Layout Mercado Libre'!C1029</f>
        <v>Shampoo Palmolive Optims 2 en 1 Extra Intensivo 200 ml</v>
      </c>
      <c r="C1029" s="2" t="s">
        <v>89</v>
      </c>
      <c r="D1029" s="2" t="s">
        <v>11989</v>
      </c>
      <c r="E1029" s="2" t="s">
        <v>11990</v>
      </c>
      <c r="F1029" s="2" t="s">
        <v>11998</v>
      </c>
      <c r="G1029" s="2"/>
      <c r="H1029" s="2"/>
      <c r="I1029" s="2" t="s">
        <v>15190</v>
      </c>
      <c r="J1029" s="2"/>
      <c r="K1029" s="2" t="n">
        <v>72</v>
      </c>
      <c r="L1029" s="2"/>
      <c r="M1029" s="2" t="s">
        <v>15191</v>
      </c>
      <c r="N1029" s="2" t="n">
        <f aca="false">COUNTA('Layout Mercado Libre'!AH1029:AM1029)</f>
        <v>1</v>
      </c>
      <c r="O1029" s="2" t="s">
        <v>11996</v>
      </c>
      <c r="P1029" s="2" t="n">
        <v>0</v>
      </c>
      <c r="Q1029" s="2" t="s">
        <v>15192</v>
      </c>
    </row>
    <row r="1030" customFormat="false" ht="15" hidden="false" customHeight="false" outlineLevel="0" collapsed="false">
      <c r="A1030" s="8" t="s">
        <v>10652</v>
      </c>
      <c r="B1030" s="10" t="str">
        <f aca="false">'Layout Mercado Libre'!C1030</f>
        <v>Broncolin Bicoestol Sabor Cereza 16 Pastillas</v>
      </c>
      <c r="C1030" s="2" t="s">
        <v>89</v>
      </c>
      <c r="D1030" s="2" t="s">
        <v>11989</v>
      </c>
      <c r="E1030" s="2" t="s">
        <v>11990</v>
      </c>
      <c r="F1030" s="2" t="s">
        <v>12038</v>
      </c>
      <c r="G1030" s="2"/>
      <c r="H1030" s="2"/>
      <c r="I1030" s="2" t="s">
        <v>15193</v>
      </c>
      <c r="J1030" s="2"/>
      <c r="K1030" s="2" t="n">
        <v>420</v>
      </c>
      <c r="L1030" s="2" t="s">
        <v>15194</v>
      </c>
      <c r="M1030" s="2" t="s">
        <v>15195</v>
      </c>
      <c r="N1030" s="2" t="n">
        <f aca="false">COUNTA('Layout Mercado Libre'!AH1030:AM1030)</f>
        <v>1</v>
      </c>
      <c r="O1030" s="2" t="s">
        <v>11996</v>
      </c>
      <c r="P1030" s="2" t="n">
        <v>0</v>
      </c>
      <c r="Q1030" s="2" t="s">
        <v>15196</v>
      </c>
    </row>
    <row r="1031" customFormat="false" ht="15" hidden="false" customHeight="false" outlineLevel="0" collapsed="false">
      <c r="A1031" s="8" t="s">
        <v>10660</v>
      </c>
      <c r="B1031" s="10" t="str">
        <f aca="false">'Layout Mercado Libre'!C1031</f>
        <v>Broncolin Bicoestol Sabor Limón 16 Pastillas</v>
      </c>
      <c r="C1031" s="2" t="s">
        <v>89</v>
      </c>
      <c r="D1031" s="2" t="s">
        <v>11989</v>
      </c>
      <c r="E1031" s="2" t="s">
        <v>11990</v>
      </c>
      <c r="F1031" s="2" t="s">
        <v>12038</v>
      </c>
      <c r="G1031" s="2"/>
      <c r="H1031" s="2"/>
      <c r="I1031" s="2" t="s">
        <v>15197</v>
      </c>
      <c r="J1031" s="2"/>
      <c r="K1031" s="2" t="n">
        <v>148</v>
      </c>
      <c r="L1031" s="2" t="s">
        <v>15194</v>
      </c>
      <c r="M1031" s="2" t="s">
        <v>15198</v>
      </c>
      <c r="N1031" s="2" t="n">
        <f aca="false">COUNTA('Layout Mercado Libre'!AH1031:AM1031)</f>
        <v>1</v>
      </c>
      <c r="O1031" s="2" t="s">
        <v>11996</v>
      </c>
      <c r="P1031" s="2" t="n">
        <v>0</v>
      </c>
      <c r="Q1031" s="2" t="s">
        <v>15199</v>
      </c>
    </row>
    <row r="1032" customFormat="false" ht="15" hidden="false" customHeight="false" outlineLevel="0" collapsed="false">
      <c r="A1032" s="8" t="s">
        <v>10665</v>
      </c>
      <c r="B1032" s="10" t="str">
        <f aca="false">'Layout Mercado Libre'!C1032</f>
        <v>Taza Entrenadora Evenflo Animal con Popote 11 oz</v>
      </c>
      <c r="C1032" s="2" t="s">
        <v>89</v>
      </c>
      <c r="D1032" s="2" t="s">
        <v>11989</v>
      </c>
      <c r="E1032" s="2" t="s">
        <v>11990</v>
      </c>
      <c r="F1032" s="2" t="s">
        <v>11998</v>
      </c>
      <c r="G1032" s="2"/>
      <c r="H1032" s="2"/>
      <c r="I1032" s="2" t="s">
        <v>15200</v>
      </c>
      <c r="J1032" s="2"/>
      <c r="K1032" s="2" t="n">
        <v>40</v>
      </c>
      <c r="L1032" s="2"/>
      <c r="M1032" s="2" t="s">
        <v>15201</v>
      </c>
      <c r="N1032" s="2" t="n">
        <f aca="false">COUNTA('Layout Mercado Libre'!AH1032:AM1032)</f>
        <v>2</v>
      </c>
      <c r="O1032" s="2" t="s">
        <v>11996</v>
      </c>
      <c r="P1032" s="2" t="n">
        <v>0</v>
      </c>
      <c r="Q1032" s="2" t="s">
        <v>15202</v>
      </c>
    </row>
    <row r="1033" customFormat="false" ht="15" hidden="false" customHeight="false" outlineLevel="0" collapsed="false">
      <c r="A1033" s="8" t="s">
        <v>10675</v>
      </c>
      <c r="B1033" s="10" t="str">
        <f aca="false">'Layout Mercado Libre'!C1033</f>
        <v>Janumet Sitagliptina/Metformina 50 mg/850 mg 28 Tabletas</v>
      </c>
      <c r="C1033" s="2" t="s">
        <v>89</v>
      </c>
      <c r="D1033" s="2" t="s">
        <v>11989</v>
      </c>
      <c r="E1033" s="2" t="s">
        <v>11990</v>
      </c>
      <c r="F1033" s="2" t="s">
        <v>11991</v>
      </c>
      <c r="G1033" s="2" t="s">
        <v>12013</v>
      </c>
      <c r="H1033" s="2" t="s">
        <v>12014</v>
      </c>
      <c r="I1033" s="2" t="s">
        <v>15203</v>
      </c>
      <c r="J1033" s="2"/>
      <c r="K1033" s="2" t="n">
        <v>0</v>
      </c>
      <c r="L1033" s="2"/>
      <c r="M1033" s="2" t="s">
        <v>15204</v>
      </c>
      <c r="N1033" s="2" t="n">
        <f aca="false">COUNTA('Layout Mercado Libre'!AH1033:AM1033)</f>
        <v>3</v>
      </c>
      <c r="O1033" s="2" t="s">
        <v>11996</v>
      </c>
      <c r="P1033" s="2" t="n">
        <v>0</v>
      </c>
      <c r="Q1033" s="2" t="s">
        <v>15205</v>
      </c>
    </row>
    <row r="1034" customFormat="false" ht="15" hidden="false" customHeight="false" outlineLevel="0" collapsed="false">
      <c r="A1034" s="8" t="s">
        <v>10684</v>
      </c>
      <c r="B1034" s="10" t="str">
        <f aca="false">'Layout Mercado Libre'!C1034</f>
        <v>Jarabe Ajolotius Ajolomiel con Propóleo 250 ml</v>
      </c>
      <c r="C1034" s="2" t="s">
        <v>89</v>
      </c>
      <c r="D1034" s="2" t="s">
        <v>11989</v>
      </c>
      <c r="E1034" s="2" t="s">
        <v>11990</v>
      </c>
      <c r="F1034" s="2" t="s">
        <v>11998</v>
      </c>
      <c r="G1034" s="2"/>
      <c r="H1034" s="2"/>
      <c r="I1034" s="2" t="s">
        <v>15206</v>
      </c>
      <c r="J1034" s="2"/>
      <c r="K1034" s="2" t="n">
        <v>143</v>
      </c>
      <c r="L1034" s="2" t="s">
        <v>15207</v>
      </c>
      <c r="M1034" s="2" t="s">
        <v>15208</v>
      </c>
      <c r="N1034" s="2" t="n">
        <f aca="false">COUNTA('Layout Mercado Libre'!AH1034:AM1034)</f>
        <v>2</v>
      </c>
      <c r="O1034" s="2" t="s">
        <v>11996</v>
      </c>
      <c r="P1034" s="2" t="n">
        <v>0</v>
      </c>
      <c r="Q1034" s="2" t="s">
        <v>15209</v>
      </c>
    </row>
    <row r="1035" customFormat="false" ht="15" hidden="false" customHeight="false" outlineLevel="0" collapsed="false">
      <c r="A1035" s="8" t="s">
        <v>10696</v>
      </c>
      <c r="B1035" s="10" t="str">
        <f aca="false">'Layout Mercado Libre'!C1035</f>
        <v>Charyn Azitromicina 500 mg 3 Tabletas</v>
      </c>
      <c r="C1035" s="2" t="s">
        <v>89</v>
      </c>
      <c r="D1035" s="2" t="s">
        <v>11989</v>
      </c>
      <c r="E1035" s="2" t="s">
        <v>11990</v>
      </c>
      <c r="F1035" s="2" t="s">
        <v>11991</v>
      </c>
      <c r="G1035" s="2" t="s">
        <v>12093</v>
      </c>
      <c r="H1035" s="2" t="s">
        <v>12094</v>
      </c>
      <c r="I1035" s="2" t="s">
        <v>15210</v>
      </c>
      <c r="J1035" s="2"/>
      <c r="K1035" s="2" t="n">
        <v>153</v>
      </c>
      <c r="L1035" s="2"/>
      <c r="M1035" s="2" t="s">
        <v>15211</v>
      </c>
      <c r="N1035" s="2" t="n">
        <f aca="false">COUNTA('Layout Mercado Libre'!AH1035:AM1035)</f>
        <v>1</v>
      </c>
      <c r="O1035" s="2" t="s">
        <v>11996</v>
      </c>
      <c r="P1035" s="2" t="n">
        <v>0</v>
      </c>
      <c r="Q1035" s="2" t="s">
        <v>15212</v>
      </c>
    </row>
    <row r="1036" customFormat="false" ht="15" hidden="false" customHeight="false" outlineLevel="0" collapsed="false">
      <c r="A1036" s="8" t="s">
        <v>10704</v>
      </c>
      <c r="B1036" s="10" t="str">
        <f aca="false">'Layout Mercado Libre'!C1036</f>
        <v>Desodorante Axe Young en Aerosol 150 ml</v>
      </c>
      <c r="C1036" s="2" t="s">
        <v>89</v>
      </c>
      <c r="D1036" s="2" t="s">
        <v>11989</v>
      </c>
      <c r="E1036" s="2" t="s">
        <v>11990</v>
      </c>
      <c r="F1036" s="2" t="s">
        <v>11998</v>
      </c>
      <c r="G1036" s="2"/>
      <c r="H1036" s="2"/>
      <c r="I1036" s="2" t="s">
        <v>15213</v>
      </c>
      <c r="J1036" s="2"/>
      <c r="K1036" s="2" t="n">
        <v>295</v>
      </c>
      <c r="L1036" s="2" t="s">
        <v>15214</v>
      </c>
      <c r="M1036" s="2" t="s">
        <v>15214</v>
      </c>
      <c r="N1036" s="2" t="n">
        <f aca="false">COUNTA('Layout Mercado Libre'!AH1036:AM1036)</f>
        <v>1</v>
      </c>
      <c r="O1036" s="2" t="s">
        <v>11996</v>
      </c>
      <c r="P1036" s="2" t="n">
        <v>0</v>
      </c>
      <c r="Q1036" s="2" t="s">
        <v>15215</v>
      </c>
    </row>
    <row r="1037" customFormat="false" ht="15" hidden="false" customHeight="false" outlineLevel="0" collapsed="false">
      <c r="A1037" s="8" t="s">
        <v>10712</v>
      </c>
      <c r="B1037" s="10" t="str">
        <f aca="false">'Layout Mercado Libre'!C1037</f>
        <v>Shampoo Mennen Lavanda y Avena Hidratación 700 ml</v>
      </c>
      <c r="C1037" s="2" t="s">
        <v>89</v>
      </c>
      <c r="D1037" s="2" t="s">
        <v>11989</v>
      </c>
      <c r="E1037" s="2" t="s">
        <v>11990</v>
      </c>
      <c r="F1037" s="2" t="s">
        <v>11998</v>
      </c>
      <c r="G1037" s="2"/>
      <c r="H1037" s="2"/>
      <c r="I1037" s="2" t="s">
        <v>15216</v>
      </c>
      <c r="J1037" s="2"/>
      <c r="K1037" s="2" t="n">
        <v>25</v>
      </c>
      <c r="L1037" s="2"/>
      <c r="M1037" s="2" t="s">
        <v>15217</v>
      </c>
      <c r="N1037" s="2" t="n">
        <f aca="false">COUNTA('Layout Mercado Libre'!AH1037:AM1037)</f>
        <v>1</v>
      </c>
      <c r="O1037" s="2" t="s">
        <v>11996</v>
      </c>
      <c r="P1037" s="2" t="n">
        <v>0</v>
      </c>
      <c r="Q1037" s="2" t="s">
        <v>15218</v>
      </c>
    </row>
    <row r="1038" customFormat="false" ht="15" hidden="false" customHeight="false" outlineLevel="0" collapsed="false">
      <c r="A1038" s="8" t="s">
        <v>10721</v>
      </c>
      <c r="B1038" s="10" t="str">
        <f aca="false">'Layout Mercado Libre'!C1038</f>
        <v>Ki-Cab Tegoprazán 50 mg 10 Tabletas</v>
      </c>
      <c r="C1038" s="2" t="s">
        <v>89</v>
      </c>
      <c r="D1038" s="2" t="s">
        <v>11989</v>
      </c>
      <c r="E1038" s="2" t="s">
        <v>11990</v>
      </c>
      <c r="F1038" s="2" t="s">
        <v>11991</v>
      </c>
      <c r="G1038" s="2" t="s">
        <v>12013</v>
      </c>
      <c r="H1038" s="2" t="s">
        <v>12014</v>
      </c>
      <c r="I1038" s="2" t="s">
        <v>15219</v>
      </c>
      <c r="J1038" s="2"/>
      <c r="K1038" s="2" t="n">
        <v>0</v>
      </c>
      <c r="L1038" s="2"/>
      <c r="M1038" s="2" t="s">
        <v>15220</v>
      </c>
      <c r="N1038" s="2" t="n">
        <f aca="false">COUNTA('Layout Mercado Libre'!AH1038:AM1038)</f>
        <v>2</v>
      </c>
      <c r="O1038" s="2" t="s">
        <v>11996</v>
      </c>
      <c r="P1038" s="2" t="n">
        <v>0</v>
      </c>
      <c r="Q1038" s="2" t="s">
        <v>15221</v>
      </c>
    </row>
    <row r="1039" customFormat="false" ht="15" hidden="false" customHeight="false" outlineLevel="0" collapsed="false">
      <c r="A1039" s="8" t="s">
        <v>10730</v>
      </c>
      <c r="B1039" s="10" t="str">
        <f aca="false">'Layout Mercado Libre'!C1039</f>
        <v>Sensibit XP Loratadina Ambroxol 5 mg/30 mg 20 Tabletas</v>
      </c>
      <c r="C1039" s="2" t="s">
        <v>89</v>
      </c>
      <c r="D1039" s="2" t="s">
        <v>11989</v>
      </c>
      <c r="E1039" s="2" t="s">
        <v>11990</v>
      </c>
      <c r="F1039" s="2" t="s">
        <v>12056</v>
      </c>
      <c r="G1039" s="2"/>
      <c r="H1039" s="2"/>
      <c r="I1039" s="2" t="s">
        <v>15222</v>
      </c>
      <c r="J1039" s="2"/>
      <c r="K1039" s="2" t="n">
        <v>84</v>
      </c>
      <c r="L1039" s="2"/>
      <c r="M1039" s="2" t="s">
        <v>15223</v>
      </c>
      <c r="N1039" s="2" t="n">
        <f aca="false">COUNTA('Layout Mercado Libre'!AH1039:AM1039)</f>
        <v>1</v>
      </c>
      <c r="O1039" s="2" t="s">
        <v>11996</v>
      </c>
      <c r="P1039" s="2" t="n">
        <v>0</v>
      </c>
      <c r="Q1039" s="2" t="s">
        <v>15224</v>
      </c>
    </row>
    <row r="1040" customFormat="false" ht="15" hidden="false" customHeight="false" outlineLevel="0" collapsed="false">
      <c r="A1040" s="8" t="s">
        <v>10739</v>
      </c>
      <c r="B1040" s="10" t="str">
        <f aca="false">'Layout Mercado Libre'!C1040</f>
        <v>Flagenase 400 Pediátrico Suspensión 120 ml</v>
      </c>
      <c r="C1040" s="2" t="s">
        <v>89</v>
      </c>
      <c r="D1040" s="2" t="s">
        <v>11989</v>
      </c>
      <c r="E1040" s="2" t="s">
        <v>11990</v>
      </c>
      <c r="F1040" s="2" t="s">
        <v>11991</v>
      </c>
      <c r="G1040" s="2" t="s">
        <v>12983</v>
      </c>
      <c r="H1040" s="2" t="s">
        <v>12984</v>
      </c>
      <c r="I1040" s="2"/>
      <c r="J1040" s="2"/>
      <c r="K1040" s="2" t="n">
        <v>23</v>
      </c>
      <c r="L1040" s="2"/>
      <c r="M1040" s="2" t="s">
        <v>15225</v>
      </c>
      <c r="N1040" s="2" t="n">
        <f aca="false">COUNTA('Layout Mercado Libre'!AH1040:AM1040)</f>
        <v>4</v>
      </c>
      <c r="O1040" s="2" t="s">
        <v>11996</v>
      </c>
      <c r="P1040" s="2" t="n">
        <v>0</v>
      </c>
      <c r="Q1040" s="2" t="s">
        <v>15226</v>
      </c>
    </row>
    <row r="1041" customFormat="false" ht="15" hidden="false" customHeight="false" outlineLevel="0" collapsed="false">
      <c r="A1041" s="8" t="s">
        <v>10753</v>
      </c>
      <c r="B1041" s="10" t="str">
        <f aca="false">'Layout Mercado Libre'!C1041</f>
        <v>Enjuague Bucal Listerine Cuidado Total 500 ml</v>
      </c>
      <c r="C1041" s="2" t="s">
        <v>89</v>
      </c>
      <c r="D1041" s="2" t="s">
        <v>11989</v>
      </c>
      <c r="E1041" s="2" t="s">
        <v>11990</v>
      </c>
      <c r="F1041" s="2" t="s">
        <v>11998</v>
      </c>
      <c r="G1041" s="2"/>
      <c r="H1041" s="2"/>
      <c r="I1041" s="2" t="s">
        <v>15227</v>
      </c>
      <c r="J1041" s="2"/>
      <c r="K1041" s="2" t="n">
        <v>125</v>
      </c>
      <c r="L1041" s="2"/>
      <c r="M1041" s="2" t="s">
        <v>15228</v>
      </c>
      <c r="N1041" s="2" t="n">
        <f aca="false">COUNTA('Layout Mercado Libre'!AH1041:AM1041)</f>
        <v>1</v>
      </c>
      <c r="O1041" s="2" t="s">
        <v>11996</v>
      </c>
      <c r="P1041" s="2" t="n">
        <v>0</v>
      </c>
      <c r="Q1041" s="2" t="s">
        <v>15229</v>
      </c>
    </row>
    <row r="1042" customFormat="false" ht="15" hidden="false" customHeight="false" outlineLevel="0" collapsed="false">
      <c r="A1042" s="8" t="s">
        <v>10760</v>
      </c>
      <c r="B1042" s="10" t="str">
        <f aca="false">'Layout Mercado Libre'!C1042</f>
        <v>Jabón Líquido Corporal Grisi Neutro Hipoalergénico 450 ml</v>
      </c>
      <c r="C1042" s="2" t="s">
        <v>89</v>
      </c>
      <c r="D1042" s="2" t="s">
        <v>11989</v>
      </c>
      <c r="E1042" s="2" t="s">
        <v>11990</v>
      </c>
      <c r="F1042" s="2" t="s">
        <v>11998</v>
      </c>
      <c r="G1042" s="2"/>
      <c r="H1042" s="2"/>
      <c r="I1042" s="2" t="s">
        <v>15230</v>
      </c>
      <c r="J1042" s="2"/>
      <c r="K1042" s="2" t="n">
        <v>30</v>
      </c>
      <c r="L1042" s="2"/>
      <c r="M1042" s="2" t="s">
        <v>15231</v>
      </c>
      <c r="N1042" s="2" t="n">
        <f aca="false">COUNTA('Layout Mercado Libre'!AH1042:AM1042)</f>
        <v>1</v>
      </c>
      <c r="O1042" s="2" t="s">
        <v>11996</v>
      </c>
      <c r="P1042" s="2" t="n">
        <v>0</v>
      </c>
      <c r="Q1042" s="2" t="s">
        <v>15232</v>
      </c>
    </row>
    <row r="1043" customFormat="false" ht="15" hidden="false" customHeight="false" outlineLevel="0" collapsed="false">
      <c r="A1043" s="8" t="s">
        <v>10771</v>
      </c>
      <c r="B1043" s="10" t="str">
        <f aca="false">'Layout Mercado Libre'!C1043</f>
        <v>Espuma Modeladora Caprice Final Touch 200 g</v>
      </c>
      <c r="C1043" s="2" t="s">
        <v>89</v>
      </c>
      <c r="D1043" s="2" t="s">
        <v>11989</v>
      </c>
      <c r="E1043" s="2" t="s">
        <v>11990</v>
      </c>
      <c r="F1043" s="2" t="s">
        <v>11998</v>
      </c>
      <c r="G1043" s="2"/>
      <c r="H1043" s="2"/>
      <c r="I1043" s="2" t="s">
        <v>15233</v>
      </c>
      <c r="J1043" s="2"/>
      <c r="K1043" s="2" t="n">
        <v>131</v>
      </c>
      <c r="L1043" s="2"/>
      <c r="M1043" s="2" t="s">
        <v>15234</v>
      </c>
      <c r="N1043" s="2" t="n">
        <f aca="false">COUNTA('Layout Mercado Libre'!AH1043:AM1043)</f>
        <v>1</v>
      </c>
      <c r="O1043" s="2" t="s">
        <v>11996</v>
      </c>
      <c r="P1043" s="2" t="n">
        <v>0</v>
      </c>
      <c r="Q1043" s="2" t="s">
        <v>15235</v>
      </c>
    </row>
    <row r="1044" customFormat="false" ht="15" hidden="false" customHeight="false" outlineLevel="0" collapsed="false">
      <c r="A1044" s="8" t="s">
        <v>10779</v>
      </c>
      <c r="B1044" s="10" t="str">
        <f aca="false">'Layout Mercado Libre'!C1044</f>
        <v>Madecassol C Metronidazol 300 mg/15 mg/6 mg 12 Óvulos</v>
      </c>
      <c r="C1044" s="2" t="s">
        <v>89</v>
      </c>
      <c r="D1044" s="2" t="s">
        <v>12068</v>
      </c>
      <c r="E1044" s="2" t="s">
        <v>12069</v>
      </c>
      <c r="F1044" s="2" t="s">
        <v>11991</v>
      </c>
      <c r="G1044" s="2" t="s">
        <v>12266</v>
      </c>
      <c r="H1044" s="2" t="s">
        <v>12267</v>
      </c>
      <c r="I1044" s="2" t="s">
        <v>15236</v>
      </c>
      <c r="J1044" s="2"/>
      <c r="K1044" s="2" t="n">
        <v>0</v>
      </c>
      <c r="L1044" s="2"/>
      <c r="M1044" s="2" t="s">
        <v>15237</v>
      </c>
      <c r="N1044" s="2" t="n">
        <f aca="false">COUNTA('Layout Mercado Libre'!AH1044:AM1044)</f>
        <v>1</v>
      </c>
      <c r="O1044" s="2" t="s">
        <v>11996</v>
      </c>
      <c r="P1044" s="2" t="n">
        <v>0</v>
      </c>
      <c r="Q1044" s="2" t="s">
        <v>15238</v>
      </c>
    </row>
    <row r="1045" customFormat="false" ht="15" hidden="false" customHeight="false" outlineLevel="0" collapsed="false">
      <c r="A1045" s="8" t="s">
        <v>10789</v>
      </c>
      <c r="B1045" s="10" t="str">
        <f aca="false">'Layout Mercado Libre'!C1045</f>
        <v>Plaquenil Hidroxicloroquina 200 mg 20 Tabletas</v>
      </c>
      <c r="C1045" s="2" t="s">
        <v>89</v>
      </c>
      <c r="D1045" s="2" t="s">
        <v>11989</v>
      </c>
      <c r="E1045" s="2" t="s">
        <v>11990</v>
      </c>
      <c r="F1045" s="2" t="s">
        <v>11991</v>
      </c>
      <c r="G1045" s="2" t="s">
        <v>12063</v>
      </c>
      <c r="H1045" s="2" t="s">
        <v>12064</v>
      </c>
      <c r="I1045" s="2" t="s">
        <v>15239</v>
      </c>
      <c r="J1045" s="2"/>
      <c r="K1045" s="2" t="n">
        <v>28</v>
      </c>
      <c r="L1045" s="2"/>
      <c r="M1045" s="2" t="s">
        <v>15240</v>
      </c>
      <c r="N1045" s="2" t="n">
        <f aca="false">COUNTA('Layout Mercado Libre'!AH1045:AM1045)</f>
        <v>1</v>
      </c>
      <c r="O1045" s="2" t="s">
        <v>11996</v>
      </c>
      <c r="P1045" s="2" t="n">
        <v>0</v>
      </c>
      <c r="Q1045" s="2" t="s">
        <v>15241</v>
      </c>
    </row>
    <row r="1046" customFormat="false" ht="15" hidden="false" customHeight="false" outlineLevel="0" collapsed="false">
      <c r="A1046" s="8" t="s">
        <v>10797</v>
      </c>
      <c r="B1046" s="10" t="str">
        <f aca="false">'Layout Mercado Libre'!C1046</f>
        <v>Edarbi Azilsartán Medoxomilo 80 mg 28 Tabletas</v>
      </c>
      <c r="C1046" s="2" t="s">
        <v>89</v>
      </c>
      <c r="D1046" s="2" t="s">
        <v>11989</v>
      </c>
      <c r="E1046" s="2" t="s">
        <v>11990</v>
      </c>
      <c r="F1046" s="2" t="s">
        <v>11991</v>
      </c>
      <c r="G1046" s="2" t="s">
        <v>12596</v>
      </c>
      <c r="H1046" s="2" t="s">
        <v>12597</v>
      </c>
      <c r="I1046" s="2"/>
      <c r="J1046" s="2"/>
      <c r="K1046" s="2" t="n">
        <v>12</v>
      </c>
      <c r="L1046" s="2"/>
      <c r="M1046" s="2" t="s">
        <v>15242</v>
      </c>
      <c r="N1046" s="2" t="n">
        <f aca="false">COUNTA('Layout Mercado Libre'!AH1046:AM1046)</f>
        <v>2</v>
      </c>
      <c r="O1046" s="2" t="s">
        <v>11996</v>
      </c>
      <c r="P1046" s="2" t="n">
        <v>1</v>
      </c>
      <c r="Q1046" s="2" t="s">
        <v>15243</v>
      </c>
    </row>
    <row r="1047" customFormat="false" ht="15" hidden="false" customHeight="false" outlineLevel="0" collapsed="false">
      <c r="A1047" s="8" t="s">
        <v>10808</v>
      </c>
      <c r="B1047" s="10" t="str">
        <f aca="false">'Layout Mercado Libre'!C1047</f>
        <v>Cepillo Dental Oral-B Indicator 40 Suave 2 Piezas</v>
      </c>
      <c r="C1047" s="2" t="s">
        <v>89</v>
      </c>
      <c r="D1047" s="2" t="s">
        <v>11989</v>
      </c>
      <c r="E1047" s="2" t="s">
        <v>11990</v>
      </c>
      <c r="F1047" s="2" t="s">
        <v>11998</v>
      </c>
      <c r="G1047" s="2"/>
      <c r="H1047" s="2"/>
      <c r="I1047" s="2" t="s">
        <v>15244</v>
      </c>
      <c r="J1047" s="2"/>
      <c r="K1047" s="2" t="n">
        <v>18</v>
      </c>
      <c r="L1047" s="2"/>
      <c r="M1047" s="2" t="s">
        <v>15245</v>
      </c>
      <c r="N1047" s="2" t="n">
        <f aca="false">COUNTA('Layout Mercado Libre'!AH1047:AM1047)</f>
        <v>1</v>
      </c>
      <c r="O1047" s="2" t="s">
        <v>11996</v>
      </c>
      <c r="P1047" s="2" t="n">
        <v>0</v>
      </c>
      <c r="Q1047" s="2" t="s">
        <v>15246</v>
      </c>
    </row>
    <row r="1048" customFormat="false" ht="15" hidden="false" customHeight="false" outlineLevel="0" collapsed="false">
      <c r="A1048" s="8" t="s">
        <v>10816</v>
      </c>
      <c r="B1048" s="10" t="str">
        <f aca="false">'Layout Mercado Libre'!C1048</f>
        <v>Xarelto Rivaroxabán 10 mg 30 Comprimidos</v>
      </c>
      <c r="C1048" s="2" t="s">
        <v>89</v>
      </c>
      <c r="D1048" s="2" t="s">
        <v>11989</v>
      </c>
      <c r="E1048" s="2" t="s">
        <v>11990</v>
      </c>
      <c r="F1048" s="2" t="s">
        <v>11991</v>
      </c>
      <c r="G1048" s="2" t="s">
        <v>12008</v>
      </c>
      <c r="H1048" s="2" t="s">
        <v>12009</v>
      </c>
      <c r="I1048" s="2" t="s">
        <v>15247</v>
      </c>
      <c r="J1048" s="2"/>
      <c r="K1048" s="2" t="n">
        <v>0</v>
      </c>
      <c r="L1048" s="2"/>
      <c r="M1048" s="2" t="s">
        <v>15248</v>
      </c>
      <c r="N1048" s="2" t="n">
        <f aca="false">COUNTA('Layout Mercado Libre'!AH1048:AM1048)</f>
        <v>1</v>
      </c>
      <c r="O1048" s="2" t="s">
        <v>11996</v>
      </c>
      <c r="P1048" s="2" t="n">
        <v>0</v>
      </c>
      <c r="Q1048" s="2" t="s">
        <v>15249</v>
      </c>
    </row>
    <row r="1049" customFormat="false" ht="15" hidden="false" customHeight="false" outlineLevel="0" collapsed="false">
      <c r="A1049" s="8" t="s">
        <v>10822</v>
      </c>
      <c r="B1049" s="10" t="str">
        <f aca="false">'Layout Mercado Libre'!C1049</f>
        <v>Clobesol Crema Clobetasol 0.05% 30 g</v>
      </c>
      <c r="C1049" s="2" t="s">
        <v>89</v>
      </c>
      <c r="D1049" s="2" t="s">
        <v>11989</v>
      </c>
      <c r="E1049" s="2" t="s">
        <v>11990</v>
      </c>
      <c r="F1049" s="2" t="s">
        <v>11991</v>
      </c>
      <c r="G1049" s="2" t="s">
        <v>12626</v>
      </c>
      <c r="H1049" s="2" t="s">
        <v>12627</v>
      </c>
      <c r="I1049" s="2" t="s">
        <v>15250</v>
      </c>
      <c r="J1049" s="2"/>
      <c r="K1049" s="2" t="n">
        <v>48</v>
      </c>
      <c r="L1049" s="2"/>
      <c r="M1049" s="2" t="s">
        <v>15251</v>
      </c>
      <c r="N1049" s="2" t="n">
        <f aca="false">COUNTA('Layout Mercado Libre'!AH1049:AM1049)</f>
        <v>1</v>
      </c>
      <c r="O1049" s="2" t="s">
        <v>11996</v>
      </c>
      <c r="P1049" s="2" t="n">
        <v>0</v>
      </c>
      <c r="Q1049" s="2" t="s">
        <v>15252</v>
      </c>
    </row>
    <row r="1050" customFormat="false" ht="15" hidden="false" customHeight="false" outlineLevel="0" collapsed="false">
      <c r="A1050" s="8" t="s">
        <v>10832</v>
      </c>
      <c r="B1050" s="10" t="str">
        <f aca="false">'Layout Mercado Libre'!C1050</f>
        <v>Degregan Clopidogrel 75 mg 28 Tabletas</v>
      </c>
      <c r="C1050" s="2" t="s">
        <v>89</v>
      </c>
      <c r="D1050" s="2" t="s">
        <v>11989</v>
      </c>
      <c r="E1050" s="2" t="s">
        <v>11990</v>
      </c>
      <c r="F1050" s="2" t="s">
        <v>11991</v>
      </c>
      <c r="G1050" s="2" t="s">
        <v>12596</v>
      </c>
      <c r="H1050" s="2" t="s">
        <v>12597</v>
      </c>
      <c r="I1050" s="2" t="s">
        <v>15253</v>
      </c>
      <c r="J1050" s="2"/>
      <c r="K1050" s="2" t="n">
        <v>12</v>
      </c>
      <c r="L1050" s="2"/>
      <c r="M1050" s="2" t="s">
        <v>15254</v>
      </c>
      <c r="N1050" s="2" t="n">
        <f aca="false">COUNTA('Layout Mercado Libre'!AH1050:AM1050)</f>
        <v>1</v>
      </c>
      <c r="O1050" s="2" t="s">
        <v>11996</v>
      </c>
      <c r="P1050" s="2" t="n">
        <v>0</v>
      </c>
      <c r="Q1050" s="2" t="s">
        <v>15255</v>
      </c>
    </row>
    <row r="1051" customFormat="false" ht="15" hidden="false" customHeight="false" outlineLevel="0" collapsed="false">
      <c r="A1051" s="8" t="s">
        <v>10842</v>
      </c>
      <c r="B1051" s="10" t="str">
        <f aca="false">'Layout Mercado Libre'!C1051</f>
        <v>Pañales Kleenbebé Movilastic Extra Jumbo Etapa 6 40 Piezas</v>
      </c>
      <c r="C1051" s="2" t="s">
        <v>89</v>
      </c>
      <c r="D1051" s="2" t="s">
        <v>12068</v>
      </c>
      <c r="E1051" s="2" t="s">
        <v>12069</v>
      </c>
      <c r="F1051" s="2" t="s">
        <v>11998</v>
      </c>
      <c r="G1051" s="2"/>
      <c r="H1051" s="2"/>
      <c r="I1051" s="2" t="s">
        <v>15256</v>
      </c>
      <c r="J1051" s="2"/>
      <c r="K1051" s="2" t="n">
        <v>59</v>
      </c>
      <c r="L1051" s="2"/>
      <c r="M1051" s="2" t="s">
        <v>15257</v>
      </c>
      <c r="N1051" s="2" t="n">
        <f aca="false">COUNTA('Layout Mercado Libre'!AH1051:AM1051)</f>
        <v>1</v>
      </c>
      <c r="O1051" s="2" t="s">
        <v>11996</v>
      </c>
      <c r="P1051" s="2" t="n">
        <v>0</v>
      </c>
      <c r="Q1051" s="2" t="s">
        <v>15258</v>
      </c>
    </row>
    <row r="1052" customFormat="false" ht="15" hidden="false" customHeight="false" outlineLevel="0" collapsed="false">
      <c r="A1052" s="8" t="s">
        <v>10851</v>
      </c>
      <c r="B1052" s="10" t="str">
        <f aca="false">'Layout Mercado Libre'!C1052</f>
        <v>Divelgel Pinaverio 100 mg Dimeticona 300 mg 16 Cápsulas</v>
      </c>
      <c r="C1052" s="2" t="s">
        <v>89</v>
      </c>
      <c r="D1052" s="2" t="s">
        <v>11989</v>
      </c>
      <c r="E1052" s="2" t="s">
        <v>11990</v>
      </c>
      <c r="F1052" s="2" t="s">
        <v>12038</v>
      </c>
      <c r="G1052" s="2"/>
      <c r="H1052" s="2"/>
      <c r="I1052" s="2" t="s">
        <v>15259</v>
      </c>
      <c r="J1052" s="2"/>
      <c r="K1052" s="2" t="n">
        <v>272</v>
      </c>
      <c r="L1052" s="2"/>
      <c r="M1052" s="2" t="s">
        <v>15260</v>
      </c>
      <c r="N1052" s="2" t="n">
        <f aca="false">COUNTA('Layout Mercado Libre'!AH1052:AM1052)</f>
        <v>1</v>
      </c>
      <c r="O1052" s="2" t="s">
        <v>11996</v>
      </c>
      <c r="P1052" s="2" t="n">
        <v>0</v>
      </c>
      <c r="Q1052" s="2" t="s">
        <v>15261</v>
      </c>
    </row>
    <row r="1053" customFormat="false" ht="15" hidden="false" customHeight="false" outlineLevel="0" collapsed="false">
      <c r="A1053" s="8" t="s">
        <v>10862</v>
      </c>
      <c r="B1053" s="10" t="str">
        <f aca="false">'Layout Mercado Libre'!C1053</f>
        <v>Ulsen Omeprazol 20 mg 28 Cápsulas Duo Pack</v>
      </c>
      <c r="C1053" s="2" t="s">
        <v>89</v>
      </c>
      <c r="D1053" s="2" t="s">
        <v>11989</v>
      </c>
      <c r="E1053" s="2" t="s">
        <v>11990</v>
      </c>
      <c r="F1053" s="2" t="s">
        <v>12056</v>
      </c>
      <c r="G1053" s="2"/>
      <c r="H1053" s="2"/>
      <c r="I1053" s="2" t="s">
        <v>15262</v>
      </c>
      <c r="J1053" s="2"/>
      <c r="K1053" s="2" t="n">
        <v>67</v>
      </c>
      <c r="L1053" s="2"/>
      <c r="M1053" s="2" t="s">
        <v>15263</v>
      </c>
      <c r="N1053" s="2" t="n">
        <f aca="false">COUNTA('Layout Mercado Libre'!AH1053:AM1053)</f>
        <v>1</v>
      </c>
      <c r="O1053" s="2" t="s">
        <v>11996</v>
      </c>
      <c r="P1053" s="2" t="n">
        <v>0</v>
      </c>
      <c r="Q1053" s="2" t="s">
        <v>15264</v>
      </c>
    </row>
    <row r="1054" customFormat="false" ht="15" hidden="false" customHeight="false" outlineLevel="0" collapsed="false">
      <c r="A1054" s="8" t="s">
        <v>10872</v>
      </c>
      <c r="B1054" s="10" t="str">
        <f aca="false">'Layout Mercado Libre'!C1054</f>
        <v>Cinta Microporosa Cintapore Piel 1.25 cm x 9 m 24 Rollos</v>
      </c>
      <c r="C1054" s="2" t="s">
        <v>89</v>
      </c>
      <c r="D1054" s="2" t="s">
        <v>12068</v>
      </c>
      <c r="E1054" s="2" t="s">
        <v>12069</v>
      </c>
      <c r="F1054" s="2" t="s">
        <v>11998</v>
      </c>
      <c r="G1054" s="2"/>
      <c r="H1054" s="2"/>
      <c r="I1054" s="2" t="s">
        <v>15265</v>
      </c>
      <c r="J1054" s="2"/>
      <c r="K1054" s="2" t="n">
        <v>143</v>
      </c>
      <c r="L1054" s="2"/>
      <c r="M1054" s="2" t="s">
        <v>15266</v>
      </c>
      <c r="N1054" s="2" t="n">
        <f aca="false">COUNTA('Layout Mercado Libre'!AH1054:AM1054)</f>
        <v>0</v>
      </c>
      <c r="O1054" s="2"/>
      <c r="P1054" s="2" t="n">
        <v>0</v>
      </c>
      <c r="Q1054" s="2" t="s">
        <v>14398</v>
      </c>
    </row>
    <row r="1055" customFormat="false" ht="15" hidden="false" customHeight="false" outlineLevel="0" collapsed="false">
      <c r="A1055" s="8" t="s">
        <v>10878</v>
      </c>
      <c r="B1055" s="10" t="str">
        <f aca="false">'Layout Mercado Libre'!C1055</f>
        <v>Jabón en Barra Grisi Neutro 3 Piezas de 150 g</v>
      </c>
      <c r="C1055" s="2" t="s">
        <v>89</v>
      </c>
      <c r="D1055" s="2" t="s">
        <v>11989</v>
      </c>
      <c r="E1055" s="2" t="s">
        <v>11990</v>
      </c>
      <c r="F1055" s="2" t="s">
        <v>11998</v>
      </c>
      <c r="G1055" s="2"/>
      <c r="H1055" s="2"/>
      <c r="I1055" s="2"/>
      <c r="J1055" s="2"/>
      <c r="K1055" s="2" t="n">
        <v>311</v>
      </c>
      <c r="L1055" s="2"/>
      <c r="M1055" s="2" t="s">
        <v>15267</v>
      </c>
      <c r="N1055" s="2" t="n">
        <f aca="false">COUNTA('Layout Mercado Libre'!AH1055:AM1055)</f>
        <v>2</v>
      </c>
      <c r="O1055" s="2" t="s">
        <v>11996</v>
      </c>
      <c r="P1055" s="2" t="n">
        <v>0</v>
      </c>
      <c r="Q1055" s="2" t="s">
        <v>15268</v>
      </c>
    </row>
    <row r="1056" customFormat="false" ht="15" hidden="false" customHeight="false" outlineLevel="0" collapsed="false">
      <c r="A1056" s="8" t="s">
        <v>10888</v>
      </c>
      <c r="B1056" s="10" t="str">
        <f aca="false">'Layout Mercado Libre'!C1056</f>
        <v>Inhibitron Dual Omeprazol 20 mg 14 Cápsulas</v>
      </c>
      <c r="C1056" s="2" t="s">
        <v>89</v>
      </c>
      <c r="D1056" s="2" t="s">
        <v>12068</v>
      </c>
      <c r="E1056" s="2" t="s">
        <v>11990</v>
      </c>
      <c r="F1056" s="2" t="s">
        <v>12038</v>
      </c>
      <c r="G1056" s="2"/>
      <c r="H1056" s="2"/>
      <c r="I1056" s="2" t="s">
        <v>15269</v>
      </c>
      <c r="J1056" s="2"/>
      <c r="K1056" s="2" t="n">
        <v>10</v>
      </c>
      <c r="L1056" s="2" t="s">
        <v>15270</v>
      </c>
      <c r="M1056" s="2" t="s">
        <v>15271</v>
      </c>
      <c r="N1056" s="2" t="n">
        <f aca="false">COUNTA('Layout Mercado Libre'!AH1056:AM1056)</f>
        <v>1</v>
      </c>
      <c r="O1056" s="2" t="s">
        <v>11996</v>
      </c>
      <c r="P1056" s="2" t="n">
        <v>0</v>
      </c>
      <c r="Q1056" s="2" t="s">
        <v>15272</v>
      </c>
    </row>
    <row r="1057" customFormat="false" ht="15" hidden="false" customHeight="false" outlineLevel="0" collapsed="false">
      <c r="A1057" s="8" t="s">
        <v>10895</v>
      </c>
      <c r="B1057" s="10" t="str">
        <f aca="false">'Layout Mercado Libre'!C1057</f>
        <v>Desodorante Axe Anarchy Mujer Aerosol 150 ml</v>
      </c>
      <c r="C1057" s="2" t="s">
        <v>89</v>
      </c>
      <c r="D1057" s="2" t="s">
        <v>11989</v>
      </c>
      <c r="E1057" s="2" t="s">
        <v>11990</v>
      </c>
      <c r="F1057" s="2" t="s">
        <v>11998</v>
      </c>
      <c r="G1057" s="2"/>
      <c r="H1057" s="2"/>
      <c r="I1057" s="2" t="s">
        <v>15273</v>
      </c>
      <c r="J1057" s="2"/>
      <c r="K1057" s="2" t="n">
        <v>73</v>
      </c>
      <c r="L1057" s="2" t="s">
        <v>15274</v>
      </c>
      <c r="M1057" s="2" t="s">
        <v>15275</v>
      </c>
      <c r="N1057" s="2" t="n">
        <f aca="false">COUNTA('Layout Mercado Libre'!AH1057:AM1057)</f>
        <v>2</v>
      </c>
      <c r="O1057" s="2" t="s">
        <v>11996</v>
      </c>
      <c r="P1057" s="2" t="n">
        <v>0</v>
      </c>
      <c r="Q1057" s="2" t="s">
        <v>15276</v>
      </c>
    </row>
    <row r="1058" customFormat="false" ht="15" hidden="false" customHeight="false" outlineLevel="0" collapsed="false">
      <c r="A1058" s="8" t="s">
        <v>10905</v>
      </c>
      <c r="B1058" s="10" t="str">
        <f aca="false">'Layout Mercado Libre'!C1058</f>
        <v>Cepillo Dental Oral-B Indicator Suave 60 1 Pieza</v>
      </c>
      <c r="C1058" s="2" t="s">
        <v>89</v>
      </c>
      <c r="D1058" s="2" t="s">
        <v>11989</v>
      </c>
      <c r="E1058" s="2" t="s">
        <v>11990</v>
      </c>
      <c r="F1058" s="2" t="s">
        <v>11998</v>
      </c>
      <c r="G1058" s="2"/>
      <c r="H1058" s="2"/>
      <c r="I1058" s="2" t="s">
        <v>15277</v>
      </c>
      <c r="J1058" s="2"/>
      <c r="K1058" s="2" t="n">
        <v>410</v>
      </c>
      <c r="L1058" s="2" t="s">
        <v>15278</v>
      </c>
      <c r="M1058" s="2" t="s">
        <v>15279</v>
      </c>
      <c r="N1058" s="2" t="n">
        <f aca="false">COUNTA('Layout Mercado Libre'!AH1058:AM1058)</f>
        <v>1</v>
      </c>
      <c r="O1058" s="2" t="s">
        <v>11996</v>
      </c>
      <c r="P1058" s="2" t="n">
        <v>0</v>
      </c>
      <c r="Q1058" s="2" t="s">
        <v>15280</v>
      </c>
    </row>
    <row r="1059" customFormat="false" ht="15" hidden="false" customHeight="false" outlineLevel="0" collapsed="false">
      <c r="A1059" s="8" t="s">
        <v>10913</v>
      </c>
      <c r="B1059" s="10" t="str">
        <f aca="false">'Layout Mercado Libre'!C1059</f>
        <v>Cicloferon Xtrm Aciclovir Lidocaína Spray 50 ml</v>
      </c>
      <c r="C1059" s="2" t="s">
        <v>89</v>
      </c>
      <c r="D1059" s="2" t="s">
        <v>11989</v>
      </c>
      <c r="E1059" s="2" t="s">
        <v>11990</v>
      </c>
      <c r="F1059" s="2" t="s">
        <v>12038</v>
      </c>
      <c r="G1059" s="2"/>
      <c r="H1059" s="2"/>
      <c r="I1059" s="2" t="s">
        <v>15281</v>
      </c>
      <c r="J1059" s="2"/>
      <c r="K1059" s="2" t="n">
        <v>14</v>
      </c>
      <c r="L1059" s="2" t="s">
        <v>15282</v>
      </c>
      <c r="M1059" s="2" t="s">
        <v>15283</v>
      </c>
      <c r="N1059" s="2" t="n">
        <f aca="false">COUNTA('Layout Mercado Libre'!AH1059:AM1059)</f>
        <v>2</v>
      </c>
      <c r="O1059" s="2" t="s">
        <v>11996</v>
      </c>
      <c r="P1059" s="2" t="n">
        <v>0</v>
      </c>
      <c r="Q1059" s="2" t="s">
        <v>15284</v>
      </c>
    </row>
    <row r="1060" customFormat="false" ht="15" hidden="false" customHeight="false" outlineLevel="0" collapsed="false">
      <c r="A1060" s="8" t="s">
        <v>10924</v>
      </c>
      <c r="B1060" s="10" t="str">
        <f aca="false">'Layout Mercado Libre'!C1060</f>
        <v>Amoxiclav 250 mg/62.5 mg por 5 ml Suspensión 75 ml</v>
      </c>
      <c r="C1060" s="2" t="s">
        <v>89</v>
      </c>
      <c r="D1060" s="2" t="s">
        <v>11989</v>
      </c>
      <c r="E1060" s="2" t="s">
        <v>11990</v>
      </c>
      <c r="F1060" s="2" t="s">
        <v>11991</v>
      </c>
      <c r="G1060" s="2" t="s">
        <v>12093</v>
      </c>
      <c r="H1060" s="2" t="s">
        <v>12094</v>
      </c>
      <c r="I1060" s="2" t="s">
        <v>15285</v>
      </c>
      <c r="J1060" s="2"/>
      <c r="K1060" s="2" t="n">
        <v>87</v>
      </c>
      <c r="L1060" s="2"/>
      <c r="M1060" s="2" t="s">
        <v>15286</v>
      </c>
      <c r="N1060" s="2" t="n">
        <f aca="false">COUNTA('Layout Mercado Libre'!AH1060:AM1060)</f>
        <v>3</v>
      </c>
      <c r="O1060" s="2" t="s">
        <v>11996</v>
      </c>
      <c r="P1060" s="2" t="n">
        <v>0</v>
      </c>
      <c r="Q1060" s="2" t="s">
        <v>15287</v>
      </c>
    </row>
    <row r="1061" customFormat="false" ht="15" hidden="false" customHeight="false" outlineLevel="0" collapsed="false">
      <c r="A1061" s="8" t="s">
        <v>10935</v>
      </c>
      <c r="B1061" s="10" t="str">
        <f aca="false">'Layout Mercado Libre'!C1061</f>
        <v>Aderogyl C Infantil Gotas Vitaminas A C D 30 ml</v>
      </c>
      <c r="C1061" s="2" t="s">
        <v>89</v>
      </c>
      <c r="D1061" s="2" t="s">
        <v>11989</v>
      </c>
      <c r="E1061" s="2" t="s">
        <v>11990</v>
      </c>
      <c r="F1061" s="2" t="s">
        <v>12038</v>
      </c>
      <c r="G1061" s="2"/>
      <c r="H1061" s="2"/>
      <c r="I1061" s="2" t="s">
        <v>15288</v>
      </c>
      <c r="J1061" s="2"/>
      <c r="K1061" s="2" t="n">
        <v>170</v>
      </c>
      <c r="L1061" s="2"/>
      <c r="M1061" s="2" t="s">
        <v>15289</v>
      </c>
      <c r="N1061" s="2" t="n">
        <f aca="false">COUNTA('Layout Mercado Libre'!AH1061:AM1061)</f>
        <v>1</v>
      </c>
      <c r="O1061" s="2" t="s">
        <v>11996</v>
      </c>
      <c r="P1061" s="2" t="n">
        <v>0</v>
      </c>
      <c r="Q1061" s="2" t="s">
        <v>15290</v>
      </c>
    </row>
    <row r="1062" customFormat="false" ht="15" hidden="false" customHeight="false" outlineLevel="0" collapsed="false">
      <c r="A1062" s="8" t="s">
        <v>10946</v>
      </c>
      <c r="B1062" s="10" t="str">
        <f aca="false">'Layout Mercado Libre'!C1062</f>
        <v>Gasas Estériles Dibar Monarca 10 x 10 cm 100 Piezas</v>
      </c>
      <c r="C1062" s="2" t="s">
        <v>89</v>
      </c>
      <c r="D1062" s="2" t="s">
        <v>12068</v>
      </c>
      <c r="E1062" s="2" t="s">
        <v>12069</v>
      </c>
      <c r="F1062" s="2" t="s">
        <v>11998</v>
      </c>
      <c r="G1062" s="2"/>
      <c r="H1062" s="2"/>
      <c r="I1062" s="2" t="s">
        <v>15291</v>
      </c>
      <c r="J1062" s="2"/>
      <c r="K1062" s="2" t="n">
        <v>281</v>
      </c>
      <c r="L1062" s="2" t="s">
        <v>13606</v>
      </c>
      <c r="M1062" s="2" t="s">
        <v>13607</v>
      </c>
      <c r="N1062" s="2" t="n">
        <f aca="false">COUNTA('Layout Mercado Libre'!AH1062:AM1062)</f>
        <v>4</v>
      </c>
      <c r="O1062" s="2" t="s">
        <v>12029</v>
      </c>
      <c r="P1062" s="2" t="n">
        <v>0</v>
      </c>
      <c r="Q1062" s="2" t="s">
        <v>15292</v>
      </c>
    </row>
    <row r="1063" customFormat="false" ht="15" hidden="false" customHeight="false" outlineLevel="0" collapsed="false">
      <c r="A1063" s="8" t="s">
        <v>10956</v>
      </c>
      <c r="B1063" s="10" t="str">
        <f aca="false">'Layout Mercado Libre'!C1063</f>
        <v>Jabón en Barra Grisi Neutro 150 g</v>
      </c>
      <c r="C1063" s="2" t="s">
        <v>89</v>
      </c>
      <c r="D1063" s="2" t="s">
        <v>11989</v>
      </c>
      <c r="E1063" s="2" t="s">
        <v>11990</v>
      </c>
      <c r="F1063" s="2" t="s">
        <v>11998</v>
      </c>
      <c r="G1063" s="2"/>
      <c r="H1063" s="2"/>
      <c r="I1063" s="2"/>
      <c r="J1063" s="2"/>
      <c r="K1063" s="2" t="n">
        <v>325</v>
      </c>
      <c r="L1063" s="2"/>
      <c r="M1063" s="2" t="s">
        <v>15293</v>
      </c>
      <c r="N1063" s="2" t="n">
        <f aca="false">COUNTA('Layout Mercado Libre'!AH1063:AM1063)</f>
        <v>1</v>
      </c>
      <c r="O1063" s="2" t="s">
        <v>11996</v>
      </c>
      <c r="P1063" s="2" t="n">
        <v>0</v>
      </c>
      <c r="Q1063" s="2" t="s">
        <v>15294</v>
      </c>
    </row>
    <row r="1064" customFormat="false" ht="15" hidden="false" customHeight="false" outlineLevel="0" collapsed="false">
      <c r="A1064" s="8" t="s">
        <v>10963</v>
      </c>
      <c r="B1064" s="10" t="str">
        <f aca="false">'Layout Mercado Libre'!C1064</f>
        <v>Mascarilla Garnier Fructis Hair Food Banana 350 ml</v>
      </c>
      <c r="C1064" s="2" t="s">
        <v>89</v>
      </c>
      <c r="D1064" s="2" t="s">
        <v>11989</v>
      </c>
      <c r="E1064" s="2" t="s">
        <v>11990</v>
      </c>
      <c r="F1064" s="2" t="s">
        <v>11998</v>
      </c>
      <c r="G1064" s="2"/>
      <c r="H1064" s="2"/>
      <c r="I1064" s="2" t="s">
        <v>15295</v>
      </c>
      <c r="J1064" s="2"/>
      <c r="K1064" s="2" t="n">
        <v>132</v>
      </c>
      <c r="L1064" s="2" t="s">
        <v>15296</v>
      </c>
      <c r="M1064" s="2" t="s">
        <v>15297</v>
      </c>
      <c r="N1064" s="2" t="n">
        <f aca="false">COUNTA('Layout Mercado Libre'!AH1064:AM1064)</f>
        <v>2</v>
      </c>
      <c r="O1064" s="2" t="s">
        <v>11996</v>
      </c>
      <c r="P1064" s="2" t="n">
        <v>0</v>
      </c>
      <c r="Q1064" s="2" t="s">
        <v>15298</v>
      </c>
    </row>
    <row r="1065" customFormat="false" ht="15" hidden="false" customHeight="false" outlineLevel="0" collapsed="false">
      <c r="A1065" s="8" t="s">
        <v>10976</v>
      </c>
      <c r="B1065" s="10" t="str">
        <f aca="false">'Layout Mercado Libre'!C1065</f>
        <v>Sensibit D NF Antigripal 12 Tabletas</v>
      </c>
      <c r="C1065" s="2" t="s">
        <v>89</v>
      </c>
      <c r="D1065" s="2" t="s">
        <v>11989</v>
      </c>
      <c r="E1065" s="2" t="s">
        <v>11990</v>
      </c>
      <c r="F1065" s="2" t="s">
        <v>12038</v>
      </c>
      <c r="G1065" s="2"/>
      <c r="H1065" s="2"/>
      <c r="I1065" s="2" t="s">
        <v>15299</v>
      </c>
      <c r="J1065" s="2"/>
      <c r="K1065" s="2" t="n">
        <v>0</v>
      </c>
      <c r="L1065" s="2" t="s">
        <v>15270</v>
      </c>
      <c r="M1065" s="2" t="s">
        <v>15300</v>
      </c>
      <c r="N1065" s="2" t="n">
        <f aca="false">COUNTA('Layout Mercado Libre'!AH1065:AM1065)</f>
        <v>3</v>
      </c>
      <c r="O1065" s="2" t="s">
        <v>11996</v>
      </c>
      <c r="P1065" s="2" t="n">
        <v>0</v>
      </c>
      <c r="Q1065" s="2" t="s">
        <v>15301</v>
      </c>
    </row>
    <row r="1066" customFormat="false" ht="15" hidden="false" customHeight="false" outlineLevel="0" collapsed="false">
      <c r="A1066" s="8" t="s">
        <v>10987</v>
      </c>
      <c r="B1066" s="10" t="str">
        <f aca="false">'Layout Mercado Libre'!C1066</f>
        <v>Spiolto Respimat Tiotropio Olodaterol Cartucho 4 ml</v>
      </c>
      <c r="C1066" s="2" t="s">
        <v>89</v>
      </c>
      <c r="D1066" s="2" t="s">
        <v>11989</v>
      </c>
      <c r="E1066" s="2" t="s">
        <v>11990</v>
      </c>
      <c r="F1066" s="2" t="s">
        <v>11991</v>
      </c>
      <c r="G1066" s="2" t="s">
        <v>12526</v>
      </c>
      <c r="H1066" s="2" t="s">
        <v>12527</v>
      </c>
      <c r="I1066" s="2" t="s">
        <v>15302</v>
      </c>
      <c r="J1066" s="2"/>
      <c r="K1066" s="2" t="n">
        <v>4</v>
      </c>
      <c r="L1066" s="2"/>
      <c r="M1066" s="2" t="s">
        <v>15303</v>
      </c>
      <c r="N1066" s="2" t="n">
        <f aca="false">COUNTA('Layout Mercado Libre'!AH1066:AM1066)</f>
        <v>2</v>
      </c>
      <c r="O1066" s="2" t="s">
        <v>11996</v>
      </c>
      <c r="P1066" s="2" t="n">
        <v>1</v>
      </c>
      <c r="Q1066" s="2" t="s">
        <v>15304</v>
      </c>
    </row>
    <row r="1067" customFormat="false" ht="15" hidden="false" customHeight="false" outlineLevel="0" collapsed="false">
      <c r="A1067" s="8" t="s">
        <v>10999</v>
      </c>
      <c r="B1067" s="10" t="str">
        <f aca="false">'Layout Mercado Libre'!C1067</f>
        <v>Femisan Crema Vaginal Ketoconazol Clindamicina 30 g</v>
      </c>
      <c r="C1067" s="2" t="s">
        <v>89</v>
      </c>
      <c r="D1067" s="2" t="s">
        <v>11989</v>
      </c>
      <c r="E1067" s="2" t="s">
        <v>11990</v>
      </c>
      <c r="F1067" s="2" t="s">
        <v>11991</v>
      </c>
      <c r="G1067" s="2" t="s">
        <v>12266</v>
      </c>
      <c r="H1067" s="2" t="s">
        <v>12267</v>
      </c>
      <c r="I1067" s="2" t="s">
        <v>15305</v>
      </c>
      <c r="J1067" s="2"/>
      <c r="K1067" s="2" t="n">
        <v>52</v>
      </c>
      <c r="L1067" s="2"/>
      <c r="M1067" s="2" t="s">
        <v>15306</v>
      </c>
      <c r="N1067" s="2" t="n">
        <f aca="false">COUNTA('Layout Mercado Libre'!AH1067:AM1067)</f>
        <v>2</v>
      </c>
      <c r="O1067" s="2" t="s">
        <v>11996</v>
      </c>
      <c r="P1067" s="2" t="n">
        <v>0</v>
      </c>
      <c r="Q1067" s="2" t="s">
        <v>15307</v>
      </c>
    </row>
    <row r="1068" customFormat="false" ht="15" hidden="false" customHeight="false" outlineLevel="0" collapsed="false">
      <c r="A1068" s="8" t="s">
        <v>11011</v>
      </c>
      <c r="B1068" s="10" t="str">
        <f aca="false">'Layout Mercado Libre'!C1068</f>
        <v>Carnotprim Metoclopramida 10 mg 20 Comprimidos</v>
      </c>
      <c r="C1068" s="2" t="s">
        <v>89</v>
      </c>
      <c r="D1068" s="2" t="s">
        <v>11989</v>
      </c>
      <c r="E1068" s="2" t="s">
        <v>11990</v>
      </c>
      <c r="F1068" s="2" t="s">
        <v>11991</v>
      </c>
      <c r="G1068" s="2" t="s">
        <v>12013</v>
      </c>
      <c r="H1068" s="2" t="s">
        <v>12014</v>
      </c>
      <c r="I1068" s="2" t="s">
        <v>15308</v>
      </c>
      <c r="J1068" s="2"/>
      <c r="K1068" s="2" t="n">
        <v>23</v>
      </c>
      <c r="L1068" s="2" t="s">
        <v>15309</v>
      </c>
      <c r="M1068" s="2" t="s">
        <v>15310</v>
      </c>
      <c r="N1068" s="2" t="n">
        <f aca="false">COUNTA('Layout Mercado Libre'!AH1068:AM1068)</f>
        <v>2</v>
      </c>
      <c r="O1068" s="2" t="s">
        <v>12029</v>
      </c>
      <c r="P1068" s="2" t="n">
        <v>0</v>
      </c>
      <c r="Q1068" s="2" t="s">
        <v>15311</v>
      </c>
    </row>
    <row r="1069" customFormat="false" ht="15" hidden="false" customHeight="false" outlineLevel="0" collapsed="false">
      <c r="A1069" s="8" t="s">
        <v>11022</v>
      </c>
      <c r="B1069" s="10" t="str">
        <f aca="false">'Layout Mercado Libre'!C1069</f>
        <v>Crema Facial Pond's Rejuveness Antiarrugas Día 200 g</v>
      </c>
      <c r="C1069" s="2" t="s">
        <v>89</v>
      </c>
      <c r="D1069" s="2" t="s">
        <v>11989</v>
      </c>
      <c r="E1069" s="2" t="s">
        <v>11990</v>
      </c>
      <c r="F1069" s="2" t="s">
        <v>11998</v>
      </c>
      <c r="G1069" s="2"/>
      <c r="H1069" s="2"/>
      <c r="I1069" s="2" t="s">
        <v>15312</v>
      </c>
      <c r="J1069" s="2"/>
      <c r="K1069" s="2" t="n">
        <v>97</v>
      </c>
      <c r="L1069" s="2"/>
      <c r="M1069" s="2" t="s">
        <v>15313</v>
      </c>
      <c r="N1069" s="2" t="n">
        <f aca="false">COUNTA('Layout Mercado Libre'!AH1069:AM1069)</f>
        <v>1</v>
      </c>
      <c r="O1069" s="2" t="s">
        <v>11996</v>
      </c>
      <c r="P1069" s="2" t="n">
        <v>0</v>
      </c>
      <c r="Q1069" s="2" t="s">
        <v>15314</v>
      </c>
    </row>
    <row r="1070" customFormat="false" ht="15" hidden="false" customHeight="false" outlineLevel="0" collapsed="false">
      <c r="A1070" s="8" t="s">
        <v>11029</v>
      </c>
      <c r="B1070" s="10" t="str">
        <f aca="false">'Layout Mercado Libre'!C1070</f>
        <v>Unasal Terbinafina 250 mg 30 Tabletas</v>
      </c>
      <c r="C1070" s="2" t="s">
        <v>89</v>
      </c>
      <c r="D1070" s="2" t="s">
        <v>11989</v>
      </c>
      <c r="E1070" s="2" t="s">
        <v>11990</v>
      </c>
      <c r="F1070" s="2" t="s">
        <v>11991</v>
      </c>
      <c r="G1070" s="2" t="s">
        <v>12093</v>
      </c>
      <c r="H1070" s="2" t="s">
        <v>12094</v>
      </c>
      <c r="I1070" s="2" t="s">
        <v>15315</v>
      </c>
      <c r="J1070" s="2"/>
      <c r="K1070" s="2" t="n">
        <v>41</v>
      </c>
      <c r="L1070" s="2"/>
      <c r="M1070" s="2" t="s">
        <v>15316</v>
      </c>
      <c r="N1070" s="2" t="n">
        <f aca="false">COUNTA('Layout Mercado Libre'!AH1070:AM1070)</f>
        <v>3</v>
      </c>
      <c r="O1070" s="2" t="s">
        <v>11996</v>
      </c>
      <c r="P1070" s="2" t="n">
        <v>1</v>
      </c>
      <c r="Q1070" s="2" t="s">
        <v>15317</v>
      </c>
    </row>
    <row r="1071" customFormat="false" ht="15" hidden="false" customHeight="false" outlineLevel="0" collapsed="false">
      <c r="A1071" s="8" t="s">
        <v>11042</v>
      </c>
      <c r="B1071" s="10" t="str">
        <f aca="false">'Layout Mercado Libre'!C1071</f>
        <v>Azulfidina Sulfasalazina 500 mg 60 Tabletas</v>
      </c>
      <c r="C1071" s="2" t="s">
        <v>89</v>
      </c>
      <c r="D1071" s="2" t="s">
        <v>12068</v>
      </c>
      <c r="E1071" s="2" t="s">
        <v>12069</v>
      </c>
      <c r="F1071" s="2" t="s">
        <v>11991</v>
      </c>
      <c r="G1071" s="2" t="s">
        <v>12013</v>
      </c>
      <c r="H1071" s="2" t="s">
        <v>12014</v>
      </c>
      <c r="I1071" s="2" t="s">
        <v>15318</v>
      </c>
      <c r="J1071" s="2"/>
      <c r="K1071" s="2" t="n">
        <v>32</v>
      </c>
      <c r="L1071" s="2" t="s">
        <v>15319</v>
      </c>
      <c r="M1071" s="2" t="s">
        <v>15320</v>
      </c>
      <c r="N1071" s="2" t="n">
        <f aca="false">COUNTA('Layout Mercado Libre'!AH1071:AM1071)</f>
        <v>2</v>
      </c>
      <c r="O1071" s="2" t="s">
        <v>11996</v>
      </c>
      <c r="P1071" s="2" t="n">
        <v>0</v>
      </c>
      <c r="Q1071" s="2" t="s">
        <v>15321</v>
      </c>
    </row>
    <row r="1072" customFormat="false" ht="15" hidden="false" customHeight="false" outlineLevel="0" collapsed="false">
      <c r="A1072" s="8" t="s">
        <v>11055</v>
      </c>
      <c r="B1072" s="10" t="str">
        <f aca="false">'Layout Mercado Libre'!C1072</f>
        <v>Libertrim Pediátrico Trimebutina Suspensión 30 ml</v>
      </c>
      <c r="C1072" s="2" t="s">
        <v>89</v>
      </c>
      <c r="D1072" s="2" t="s">
        <v>11989</v>
      </c>
      <c r="E1072" s="2" t="s">
        <v>11990</v>
      </c>
      <c r="F1072" s="2" t="s">
        <v>11991</v>
      </c>
      <c r="G1072" s="2" t="s">
        <v>12013</v>
      </c>
      <c r="H1072" s="2" t="s">
        <v>12014</v>
      </c>
      <c r="I1072" s="2" t="s">
        <v>15322</v>
      </c>
      <c r="J1072" s="2"/>
      <c r="K1072" s="2" t="n">
        <v>50</v>
      </c>
      <c r="L1072" s="2" t="s">
        <v>15323</v>
      </c>
      <c r="M1072" s="2" t="s">
        <v>15324</v>
      </c>
      <c r="N1072" s="2" t="n">
        <f aca="false">COUNTA('Layout Mercado Libre'!AH1072:AM1072)</f>
        <v>2</v>
      </c>
      <c r="O1072" s="2" t="s">
        <v>12029</v>
      </c>
      <c r="P1072" s="2" t="n">
        <v>0</v>
      </c>
      <c r="Q1072" s="2" t="s">
        <v>15325</v>
      </c>
    </row>
    <row r="1073" customFormat="false" ht="15" hidden="false" customHeight="false" outlineLevel="0" collapsed="false">
      <c r="A1073" s="8" t="s">
        <v>11068</v>
      </c>
      <c r="B1073" s="10" t="str">
        <f aca="false">'Layout Mercado Libre'!C1073</f>
        <v>Jeringa BD Plastipak 10 ml 22G x 32 mm Caja 100 Piezas</v>
      </c>
      <c r="C1073" s="2" t="s">
        <v>89</v>
      </c>
      <c r="D1073" s="2" t="s">
        <v>12068</v>
      </c>
      <c r="E1073" s="2" t="s">
        <v>12069</v>
      </c>
      <c r="F1073" s="2" t="s">
        <v>11998</v>
      </c>
      <c r="G1073" s="2"/>
      <c r="H1073" s="2"/>
      <c r="I1073" s="2" t="s">
        <v>15326</v>
      </c>
      <c r="J1073" s="2"/>
      <c r="K1073" s="2" t="n">
        <v>0</v>
      </c>
      <c r="L1073" s="2"/>
      <c r="M1073" s="2" t="s">
        <v>15327</v>
      </c>
      <c r="N1073" s="2" t="n">
        <f aca="false">COUNTA('Layout Mercado Libre'!AH1073:AM1073)</f>
        <v>0</v>
      </c>
      <c r="O1073" s="2"/>
      <c r="P1073" s="2" t="n">
        <v>0</v>
      </c>
      <c r="Q1073" s="2" t="s">
        <v>15328</v>
      </c>
    </row>
    <row r="1074" customFormat="false" ht="15" hidden="false" customHeight="false" outlineLevel="0" collapsed="false">
      <c r="A1074" s="8" t="s">
        <v>11074</v>
      </c>
      <c r="B1074" s="10" t="str">
        <f aca="false">'Layout Mercado Libre'!C1074</f>
        <v>Ajolotius Jarabe Sin Azúcar Suplemento 250 ml</v>
      </c>
      <c r="C1074" s="2" t="s">
        <v>89</v>
      </c>
      <c r="D1074" s="2" t="s">
        <v>11989</v>
      </c>
      <c r="E1074" s="2" t="s">
        <v>11990</v>
      </c>
      <c r="F1074" s="2" t="s">
        <v>11998</v>
      </c>
      <c r="G1074" s="2"/>
      <c r="H1074" s="2"/>
      <c r="I1074" s="2" t="s">
        <v>15329</v>
      </c>
      <c r="J1074" s="2"/>
      <c r="K1074" s="2" t="n">
        <v>617</v>
      </c>
      <c r="L1074" s="2"/>
      <c r="M1074" s="2" t="s">
        <v>15330</v>
      </c>
      <c r="N1074" s="2" t="n">
        <f aca="false">COUNTA('Layout Mercado Libre'!AH1074:AM1074)</f>
        <v>1</v>
      </c>
      <c r="O1074" s="2" t="s">
        <v>11996</v>
      </c>
      <c r="P1074" s="2" t="n">
        <v>0</v>
      </c>
      <c r="Q1074" s="2" t="s">
        <v>15331</v>
      </c>
    </row>
    <row r="1075" customFormat="false" ht="15" hidden="false" customHeight="false" outlineLevel="0" collapsed="false">
      <c r="A1075" s="8" t="s">
        <v>11082</v>
      </c>
      <c r="B1075" s="10" t="str">
        <f aca="false">'Layout Mercado Libre'!C1075</f>
        <v>Rastrillos Bic Soleil Color Collection 3 Hojas 12 Piezas</v>
      </c>
      <c r="C1075" s="2" t="s">
        <v>89</v>
      </c>
      <c r="D1075" s="2" t="s">
        <v>12068</v>
      </c>
      <c r="E1075" s="2" t="s">
        <v>12069</v>
      </c>
      <c r="F1075" s="2" t="s">
        <v>11998</v>
      </c>
      <c r="G1075" s="2"/>
      <c r="H1075" s="2"/>
      <c r="I1075" s="2" t="s">
        <v>15332</v>
      </c>
      <c r="J1075" s="2"/>
      <c r="K1075" s="2" t="n">
        <v>192</v>
      </c>
      <c r="L1075" s="2"/>
      <c r="M1075" s="2" t="s">
        <v>15333</v>
      </c>
      <c r="N1075" s="2" t="n">
        <f aca="false">COUNTA('Layout Mercado Libre'!AH1075:AM1075)</f>
        <v>2</v>
      </c>
      <c r="O1075" s="2" t="s">
        <v>11996</v>
      </c>
      <c r="P1075" s="2" t="n">
        <v>0</v>
      </c>
      <c r="Q1075" s="2" t="s">
        <v>15334</v>
      </c>
    </row>
    <row r="1076" customFormat="false" ht="15" hidden="false" customHeight="false" outlineLevel="0" collapsed="false">
      <c r="A1076" s="8" t="s">
        <v>11092</v>
      </c>
      <c r="B1076" s="10" t="str">
        <f aca="false">'Layout Mercado Libre'!C1076</f>
        <v>Aldactone A 25 mg 30 Tabletas Espironolactona</v>
      </c>
      <c r="C1076" s="2" t="s">
        <v>89</v>
      </c>
      <c r="D1076" s="2" t="s">
        <v>11989</v>
      </c>
      <c r="E1076" s="2" t="s">
        <v>11990</v>
      </c>
      <c r="F1076" s="2" t="s">
        <v>11991</v>
      </c>
      <c r="G1076" s="2" t="s">
        <v>12596</v>
      </c>
      <c r="H1076" s="2" t="s">
        <v>12597</v>
      </c>
      <c r="I1076" s="2" t="s">
        <v>15335</v>
      </c>
      <c r="J1076" s="2"/>
      <c r="K1076" s="2" t="n">
        <v>0</v>
      </c>
      <c r="L1076" s="2"/>
      <c r="M1076" s="2" t="s">
        <v>15336</v>
      </c>
      <c r="N1076" s="2" t="n">
        <f aca="false">COUNTA('Layout Mercado Libre'!AH1076:AM1076)</f>
        <v>2</v>
      </c>
      <c r="O1076" s="2" t="s">
        <v>11996</v>
      </c>
      <c r="P1076" s="2" t="n">
        <v>0</v>
      </c>
      <c r="Q1076" s="2" t="s">
        <v>15337</v>
      </c>
    </row>
    <row r="1077" customFormat="false" ht="15" hidden="false" customHeight="false" outlineLevel="0" collapsed="false">
      <c r="A1077" s="8" t="s">
        <v>11099</v>
      </c>
      <c r="B1077" s="10" t="str">
        <f aca="false">'Layout Mercado Libre'!C1077</f>
        <v>Desodorante Rexona Men Clinical Sport Strength 58 g</v>
      </c>
      <c r="C1077" s="2" t="s">
        <v>89</v>
      </c>
      <c r="D1077" s="2" t="s">
        <v>12068</v>
      </c>
      <c r="E1077" s="2" t="s">
        <v>12069</v>
      </c>
      <c r="F1077" s="2" t="s">
        <v>11998</v>
      </c>
      <c r="G1077" s="2"/>
      <c r="H1077" s="2"/>
      <c r="I1077" s="2" t="s">
        <v>15338</v>
      </c>
      <c r="J1077" s="2"/>
      <c r="K1077" s="2" t="n">
        <v>165</v>
      </c>
      <c r="L1077" s="2" t="s">
        <v>15339</v>
      </c>
      <c r="M1077" s="2" t="s">
        <v>15340</v>
      </c>
      <c r="N1077" s="2" t="n">
        <f aca="false">COUNTA('Layout Mercado Libre'!AH1077:AM1077)</f>
        <v>2</v>
      </c>
      <c r="O1077" s="2" t="s">
        <v>11996</v>
      </c>
      <c r="P1077" s="2" t="n">
        <v>0</v>
      </c>
      <c r="Q1077" s="2" t="s">
        <v>15341</v>
      </c>
    </row>
    <row r="1078" customFormat="false" ht="15" hidden="false" customHeight="false" outlineLevel="0" collapsed="false">
      <c r="A1078" s="8" t="s">
        <v>11109</v>
      </c>
      <c r="B1078" s="10" t="str">
        <f aca="false">'Layout Mercado Libre'!C1078</f>
        <v>Pantiprotectores Saba Delicate Diarios Largos 50 Piezas</v>
      </c>
      <c r="C1078" s="2" t="s">
        <v>89</v>
      </c>
      <c r="D1078" s="2" t="s">
        <v>11989</v>
      </c>
      <c r="E1078" s="2" t="s">
        <v>11990</v>
      </c>
      <c r="F1078" s="2" t="s">
        <v>11998</v>
      </c>
      <c r="G1078" s="2"/>
      <c r="H1078" s="2"/>
      <c r="I1078" s="2" t="s">
        <v>15342</v>
      </c>
      <c r="J1078" s="2"/>
      <c r="K1078" s="2" t="n">
        <v>59</v>
      </c>
      <c r="L1078" s="2"/>
      <c r="M1078" s="2" t="s">
        <v>15343</v>
      </c>
      <c r="N1078" s="2" t="n">
        <f aca="false">COUNTA('Layout Mercado Libre'!AH1078:AM1078)</f>
        <v>2</v>
      </c>
      <c r="O1078" s="2" t="s">
        <v>11996</v>
      </c>
      <c r="P1078" s="2" t="n">
        <v>0</v>
      </c>
      <c r="Q1078" s="2" t="s">
        <v>15344</v>
      </c>
    </row>
    <row r="1079" customFormat="false" ht="15" hidden="false" customHeight="false" outlineLevel="0" collapsed="false">
      <c r="A1079" s="8" t="s">
        <v>11123</v>
      </c>
      <c r="B1079" s="10" t="str">
        <f aca="false">'Layout Mercado Libre'!C1079</f>
        <v>Daflon 450 mg/50 mg 60 Tabletas Diosmina Hesperidina</v>
      </c>
      <c r="C1079" s="2" t="s">
        <v>89</v>
      </c>
      <c r="D1079" s="2" t="s">
        <v>11989</v>
      </c>
      <c r="E1079" s="2" t="s">
        <v>11990</v>
      </c>
      <c r="F1079" s="2" t="s">
        <v>11991</v>
      </c>
      <c r="G1079" s="2" t="s">
        <v>12596</v>
      </c>
      <c r="H1079" s="2" t="s">
        <v>12597</v>
      </c>
      <c r="I1079" s="2" t="s">
        <v>15345</v>
      </c>
      <c r="J1079" s="2"/>
      <c r="K1079" s="2" t="n">
        <v>0</v>
      </c>
      <c r="L1079" s="2"/>
      <c r="M1079" s="2" t="s">
        <v>15346</v>
      </c>
      <c r="N1079" s="2" t="n">
        <f aca="false">COUNTA('Layout Mercado Libre'!AH1079:AM1079)</f>
        <v>2</v>
      </c>
      <c r="O1079" s="2" t="s">
        <v>11996</v>
      </c>
      <c r="P1079" s="2" t="n">
        <v>0</v>
      </c>
      <c r="Q1079" s="2" t="s">
        <v>15347</v>
      </c>
    </row>
    <row r="1080" customFormat="false" ht="15" hidden="false" customHeight="false" outlineLevel="0" collapsed="false">
      <c r="A1080" s="8" t="s">
        <v>11131</v>
      </c>
      <c r="B1080" s="10" t="str">
        <f aca="false">'Layout Mercado Libre'!C1080</f>
        <v>Crema Corporal Nivea Milk Nutritiva Piel Extra Seca 400 ml</v>
      </c>
      <c r="C1080" s="2" t="s">
        <v>89</v>
      </c>
      <c r="D1080" s="2" t="s">
        <v>11989</v>
      </c>
      <c r="E1080" s="2" t="s">
        <v>11990</v>
      </c>
      <c r="F1080" s="2" t="s">
        <v>11998</v>
      </c>
      <c r="G1080" s="2"/>
      <c r="H1080" s="2"/>
      <c r="I1080" s="2" t="s">
        <v>15348</v>
      </c>
      <c r="J1080" s="2"/>
      <c r="K1080" s="2" t="n">
        <v>216</v>
      </c>
      <c r="L1080" s="2" t="s">
        <v>14250</v>
      </c>
      <c r="M1080" s="2" t="s">
        <v>15349</v>
      </c>
      <c r="N1080" s="2" t="n">
        <f aca="false">COUNTA('Layout Mercado Libre'!AH1080:AM1080)</f>
        <v>2</v>
      </c>
      <c r="O1080" s="2" t="s">
        <v>12024</v>
      </c>
      <c r="P1080" s="2" t="n">
        <v>0</v>
      </c>
      <c r="Q1080" s="2" t="s">
        <v>15350</v>
      </c>
    </row>
    <row r="1081" customFormat="false" ht="15" hidden="false" customHeight="false" outlineLevel="0" collapsed="false">
      <c r="A1081" s="8" t="s">
        <v>11139</v>
      </c>
      <c r="B1081" s="10" t="str">
        <f aca="false">'Layout Mercado Libre'!C1081</f>
        <v>Trimebutina Simeticona 100 mg/37.5 mg 20 Comprimidos Maver</v>
      </c>
      <c r="C1081" s="2" t="s">
        <v>89</v>
      </c>
      <c r="D1081" s="2" t="s">
        <v>11989</v>
      </c>
      <c r="E1081" s="2" t="s">
        <v>11990</v>
      </c>
      <c r="F1081" s="2" t="s">
        <v>11991</v>
      </c>
      <c r="G1081" s="2" t="s">
        <v>12013</v>
      </c>
      <c r="H1081" s="2" t="s">
        <v>12014</v>
      </c>
      <c r="I1081" s="2" t="s">
        <v>15351</v>
      </c>
      <c r="J1081" s="2"/>
      <c r="K1081" s="2" t="n">
        <v>271</v>
      </c>
      <c r="L1081" s="2"/>
      <c r="M1081" s="2" t="s">
        <v>15352</v>
      </c>
      <c r="N1081" s="2" t="n">
        <f aca="false">COUNTA('Layout Mercado Libre'!AH1081:AM1081)</f>
        <v>1</v>
      </c>
      <c r="O1081" s="2" t="s">
        <v>11996</v>
      </c>
      <c r="P1081" s="2" t="n">
        <v>0</v>
      </c>
      <c r="Q1081" s="2" t="s">
        <v>15353</v>
      </c>
    </row>
    <row r="1082" customFormat="false" ht="15" hidden="false" customHeight="false" outlineLevel="0" collapsed="false">
      <c r="A1082" s="8" t="s">
        <v>11149</v>
      </c>
      <c r="B1082" s="10" t="str">
        <f aca="false">'Layout Mercado Libre'!C1082</f>
        <v>Cera para Ortodoncia GUM Orthodontic Sabor Menta</v>
      </c>
      <c r="C1082" s="2" t="s">
        <v>89</v>
      </c>
      <c r="D1082" s="2" t="s">
        <v>11989</v>
      </c>
      <c r="E1082" s="2" t="s">
        <v>11990</v>
      </c>
      <c r="F1082" s="2" t="s">
        <v>11998</v>
      </c>
      <c r="G1082" s="2"/>
      <c r="H1082" s="2"/>
      <c r="I1082" s="2" t="s">
        <v>15354</v>
      </c>
      <c r="J1082" s="2"/>
      <c r="K1082" s="2" t="n">
        <v>686</v>
      </c>
      <c r="L1082" s="2" t="s">
        <v>15355</v>
      </c>
      <c r="M1082" s="2" t="s">
        <v>15356</v>
      </c>
      <c r="N1082" s="2" t="n">
        <f aca="false">COUNTA('Layout Mercado Libre'!AH1082:AM1082)</f>
        <v>2</v>
      </c>
      <c r="O1082" s="2" t="s">
        <v>12029</v>
      </c>
      <c r="P1082" s="2" t="n">
        <v>0</v>
      </c>
      <c r="Q1082" s="2" t="s">
        <v>15357</v>
      </c>
    </row>
    <row r="1083" customFormat="false" ht="15" hidden="false" customHeight="false" outlineLevel="0" collapsed="false">
      <c r="A1083" s="8" t="s">
        <v>11161</v>
      </c>
      <c r="B1083" s="10" t="str">
        <f aca="false">'Layout Mercado Libre'!C1083</f>
        <v>Histiacil GR3 Ambroxol 20 mg Sabor Limón 18 Pastillas</v>
      </c>
      <c r="C1083" s="2" t="s">
        <v>89</v>
      </c>
      <c r="D1083" s="2" t="s">
        <v>11989</v>
      </c>
      <c r="E1083" s="2" t="s">
        <v>11990</v>
      </c>
      <c r="F1083" s="2" t="s">
        <v>12038</v>
      </c>
      <c r="G1083" s="2"/>
      <c r="H1083" s="2"/>
      <c r="I1083" s="2" t="s">
        <v>15358</v>
      </c>
      <c r="J1083" s="2"/>
      <c r="K1083" s="2" t="n">
        <v>152</v>
      </c>
      <c r="L1083" s="2"/>
      <c r="M1083" s="2" t="s">
        <v>15359</v>
      </c>
      <c r="N1083" s="2" t="n">
        <f aca="false">COUNTA('Layout Mercado Libre'!AH1083:AM1083)</f>
        <v>1</v>
      </c>
      <c r="O1083" s="2" t="s">
        <v>11996</v>
      </c>
      <c r="P1083" s="2" t="n">
        <v>0</v>
      </c>
      <c r="Q1083" s="2" t="s">
        <v>15360</v>
      </c>
    </row>
    <row r="1084" customFormat="false" ht="15" hidden="false" customHeight="false" outlineLevel="0" collapsed="false">
      <c r="A1084" s="8" t="s">
        <v>11172</v>
      </c>
      <c r="B1084" s="10" t="str">
        <f aca="false">'Layout Mercado Libre'!C1084</f>
        <v>Talco Desodorante Rexona Efficient Antibacterial Pies 200 g</v>
      </c>
      <c r="C1084" s="2" t="s">
        <v>89</v>
      </c>
      <c r="D1084" s="2" t="s">
        <v>12068</v>
      </c>
      <c r="E1084" s="2" t="s">
        <v>12069</v>
      </c>
      <c r="F1084" s="2" t="s">
        <v>11998</v>
      </c>
      <c r="G1084" s="2"/>
      <c r="H1084" s="2"/>
      <c r="I1084" s="2" t="s">
        <v>15361</v>
      </c>
      <c r="J1084" s="2"/>
      <c r="K1084" s="2" t="n">
        <v>75</v>
      </c>
      <c r="L1084" s="2"/>
      <c r="M1084" s="2" t="s">
        <v>15362</v>
      </c>
      <c r="N1084" s="2" t="n">
        <f aca="false">COUNTA('Layout Mercado Libre'!AH1084:AM1084)</f>
        <v>1</v>
      </c>
      <c r="O1084" s="2" t="s">
        <v>11996</v>
      </c>
      <c r="P1084" s="2" t="n">
        <v>0</v>
      </c>
      <c r="Q1084" s="2" t="s">
        <v>15363</v>
      </c>
    </row>
    <row r="1085" customFormat="false" ht="15" hidden="false" customHeight="false" outlineLevel="0" collapsed="false">
      <c r="A1085" s="8" t="s">
        <v>11179</v>
      </c>
      <c r="B1085" s="10" t="str">
        <f aca="false">'Layout Mercado Libre'!C1085</f>
        <v>Biberones Evenflo Cuello Ancho 9 oz 3 Piezas</v>
      </c>
      <c r="C1085" s="2" t="s">
        <v>89</v>
      </c>
      <c r="D1085" s="2" t="s">
        <v>11989</v>
      </c>
      <c r="E1085" s="2" t="s">
        <v>11990</v>
      </c>
      <c r="F1085" s="2" t="s">
        <v>11998</v>
      </c>
      <c r="G1085" s="2"/>
      <c r="H1085" s="2"/>
      <c r="I1085" s="2" t="s">
        <v>15364</v>
      </c>
      <c r="J1085" s="2"/>
      <c r="K1085" s="2" t="n">
        <v>19</v>
      </c>
      <c r="L1085" s="2"/>
      <c r="M1085" s="2" t="s">
        <v>15365</v>
      </c>
      <c r="N1085" s="2" t="n">
        <f aca="false">COUNTA('Layout Mercado Libre'!AH1085:AM1085)</f>
        <v>1</v>
      </c>
      <c r="O1085" s="2" t="s">
        <v>11996</v>
      </c>
      <c r="P1085" s="2" t="n">
        <v>0</v>
      </c>
      <c r="Q1085" s="2" t="s">
        <v>15366</v>
      </c>
    </row>
    <row r="1086" customFormat="false" ht="15" hidden="false" customHeight="false" outlineLevel="0" collapsed="false">
      <c r="A1086" s="8" t="s">
        <v>11187</v>
      </c>
      <c r="B1086" s="10" t="str">
        <f aca="false">'Layout Mercado Libre'!C1086</f>
        <v>Bellafem Plenitud Calcio con Isoflavonas 60 Tabletas</v>
      </c>
      <c r="C1086" s="2" t="s">
        <v>89</v>
      </c>
      <c r="D1086" s="2" t="s">
        <v>11989</v>
      </c>
      <c r="E1086" s="2" t="s">
        <v>11990</v>
      </c>
      <c r="F1086" s="2" t="s">
        <v>11998</v>
      </c>
      <c r="G1086" s="2"/>
      <c r="H1086" s="2"/>
      <c r="I1086" s="2" t="s">
        <v>15367</v>
      </c>
      <c r="J1086" s="2"/>
      <c r="K1086" s="2" t="n">
        <v>40</v>
      </c>
      <c r="L1086" s="2"/>
      <c r="M1086" s="2" t="s">
        <v>15368</v>
      </c>
      <c r="N1086" s="2" t="n">
        <f aca="false">COUNTA('Layout Mercado Libre'!AH1086:AM1086)</f>
        <v>4</v>
      </c>
      <c r="O1086" s="2" t="s">
        <v>11996</v>
      </c>
      <c r="P1086" s="2" t="n">
        <v>0</v>
      </c>
      <c r="Q1086" s="2" t="s">
        <v>15369</v>
      </c>
    </row>
    <row r="1087" customFormat="false" ht="15" hidden="false" customHeight="false" outlineLevel="0" collapsed="false">
      <c r="A1087" s="8" t="s">
        <v>11199</v>
      </c>
      <c r="B1087" s="10" t="str">
        <f aca="false">'Layout Mercado Libre'!C1087</f>
        <v>Fluxedan Jarabe Bromhexina Oxeladina 225 ml</v>
      </c>
      <c r="C1087" s="2" t="s">
        <v>89</v>
      </c>
      <c r="D1087" s="2" t="s">
        <v>11989</v>
      </c>
      <c r="E1087" s="2" t="s">
        <v>11990</v>
      </c>
      <c r="F1087" s="2" t="s">
        <v>11991</v>
      </c>
      <c r="G1087" s="2" t="s">
        <v>12526</v>
      </c>
      <c r="H1087" s="2" t="s">
        <v>12527</v>
      </c>
      <c r="I1087" s="2" t="s">
        <v>15370</v>
      </c>
      <c r="J1087" s="2"/>
      <c r="K1087" s="2" t="n">
        <v>45</v>
      </c>
      <c r="L1087" s="2"/>
      <c r="M1087" s="2" t="s">
        <v>15371</v>
      </c>
      <c r="N1087" s="2" t="n">
        <f aca="false">COUNTA('Layout Mercado Libre'!AH1087:AM1087)</f>
        <v>3</v>
      </c>
      <c r="O1087" s="2" t="s">
        <v>11996</v>
      </c>
      <c r="P1087" s="2" t="n">
        <v>1</v>
      </c>
      <c r="Q1087" s="2" t="s">
        <v>15372</v>
      </c>
    </row>
    <row r="1088" customFormat="false" ht="15" hidden="false" customHeight="false" outlineLevel="0" collapsed="false">
      <c r="A1088" s="8" t="s">
        <v>11212</v>
      </c>
      <c r="B1088" s="10" t="str">
        <f aca="false">'Layout Mercado Libre'!C1088</f>
        <v>Corega Ultra Crema Adhesiva Sin Sabor 70 g</v>
      </c>
      <c r="C1088" s="2" t="s">
        <v>89</v>
      </c>
      <c r="D1088" s="2" t="s">
        <v>11989</v>
      </c>
      <c r="E1088" s="2" t="s">
        <v>11990</v>
      </c>
      <c r="F1088" s="2" t="s">
        <v>11998</v>
      </c>
      <c r="G1088" s="2"/>
      <c r="H1088" s="2"/>
      <c r="I1088" s="2" t="s">
        <v>15373</v>
      </c>
      <c r="J1088" s="2"/>
      <c r="K1088" s="2" t="n">
        <v>156</v>
      </c>
      <c r="L1088" s="2"/>
      <c r="M1088" s="2" t="s">
        <v>15374</v>
      </c>
      <c r="N1088" s="2" t="n">
        <f aca="false">COUNTA('Layout Mercado Libre'!AH1088:AM1088)</f>
        <v>2</v>
      </c>
      <c r="O1088" s="2" t="s">
        <v>11996</v>
      </c>
      <c r="P1088" s="2" t="n">
        <v>0</v>
      </c>
      <c r="Q1088" s="2" t="s">
        <v>15375</v>
      </c>
    </row>
    <row r="1089" customFormat="false" ht="15" hidden="false" customHeight="false" outlineLevel="0" collapsed="false">
      <c r="A1089" s="8" t="s">
        <v>11220</v>
      </c>
      <c r="B1089" s="10" t="str">
        <f aca="false">'Layout Mercado Libre'!C1089</f>
        <v>Termómetro Digital Neutek MT-201C a Prueba de Agua</v>
      </c>
      <c r="C1089" s="2" t="s">
        <v>89</v>
      </c>
      <c r="D1089" s="2" t="s">
        <v>11989</v>
      </c>
      <c r="E1089" s="2" t="s">
        <v>11990</v>
      </c>
      <c r="F1089" s="2" t="s">
        <v>11998</v>
      </c>
      <c r="G1089" s="2"/>
      <c r="H1089" s="2"/>
      <c r="I1089" s="2" t="s">
        <v>15376</v>
      </c>
      <c r="J1089" s="2"/>
      <c r="K1089" s="2" t="n">
        <v>551</v>
      </c>
      <c r="L1089" s="2"/>
      <c r="M1089" s="2" t="s">
        <v>15377</v>
      </c>
      <c r="N1089" s="2" t="n">
        <f aca="false">COUNTA('Layout Mercado Libre'!AH1089:AM1089)</f>
        <v>3</v>
      </c>
      <c r="O1089" s="2" t="s">
        <v>11996</v>
      </c>
      <c r="P1089" s="2" t="n">
        <v>0</v>
      </c>
      <c r="Q1089" s="2" t="s">
        <v>15378</v>
      </c>
    </row>
    <row r="1090" customFormat="false" ht="15" hidden="false" customHeight="false" outlineLevel="0" collapsed="false">
      <c r="A1090" s="8" t="s">
        <v>11233</v>
      </c>
      <c r="B1090" s="10" t="str">
        <f aca="false">'Layout Mercado Libre'!C1090</f>
        <v>Talco Desodorante Rexona Efficient Original Pies 50 g</v>
      </c>
      <c r="C1090" s="2" t="s">
        <v>89</v>
      </c>
      <c r="D1090" s="2" t="s">
        <v>12068</v>
      </c>
      <c r="E1090" s="2" t="s">
        <v>12069</v>
      </c>
      <c r="F1090" s="2" t="s">
        <v>11998</v>
      </c>
      <c r="G1090" s="2"/>
      <c r="H1090" s="2"/>
      <c r="I1090" s="2" t="s">
        <v>15379</v>
      </c>
      <c r="J1090" s="2"/>
      <c r="K1090" s="2" t="n">
        <v>210</v>
      </c>
      <c r="L1090" s="2"/>
      <c r="M1090" s="2" t="s">
        <v>15380</v>
      </c>
      <c r="N1090" s="2" t="n">
        <f aca="false">COUNTA('Layout Mercado Libre'!AH1090:AM1090)</f>
        <v>3</v>
      </c>
      <c r="O1090" s="2" t="s">
        <v>11996</v>
      </c>
      <c r="P1090" s="2" t="n">
        <v>0</v>
      </c>
      <c r="Q1090" s="2" t="s">
        <v>15381</v>
      </c>
    </row>
    <row r="1091" customFormat="false" ht="15" hidden="false" customHeight="false" outlineLevel="0" collapsed="false">
      <c r="A1091" s="8" t="s">
        <v>11241</v>
      </c>
      <c r="B1091" s="10" t="str">
        <f aca="false">'Layout Mercado Libre'!C1091</f>
        <v>Shampoo Mennen Zero% Cabello Saludable 400 ml</v>
      </c>
      <c r="C1091" s="2" t="s">
        <v>89</v>
      </c>
      <c r="D1091" s="2" t="s">
        <v>11989</v>
      </c>
      <c r="E1091" s="2" t="s">
        <v>11990</v>
      </c>
      <c r="F1091" s="2" t="s">
        <v>11998</v>
      </c>
      <c r="G1091" s="2"/>
      <c r="H1091" s="2"/>
      <c r="I1091" s="2" t="s">
        <v>15382</v>
      </c>
      <c r="J1091" s="2"/>
      <c r="K1091" s="2" t="n">
        <v>333</v>
      </c>
      <c r="L1091" s="2"/>
      <c r="M1091" s="2" t="s">
        <v>15383</v>
      </c>
      <c r="N1091" s="2" t="n">
        <f aca="false">COUNTA('Layout Mercado Libre'!AH1091:AM1091)</f>
        <v>2</v>
      </c>
      <c r="O1091" s="2" t="s">
        <v>11996</v>
      </c>
      <c r="P1091" s="2" t="n">
        <v>0</v>
      </c>
      <c r="Q1091" s="2" t="s">
        <v>15384</v>
      </c>
    </row>
    <row r="1092" customFormat="false" ht="15" hidden="false" customHeight="false" outlineLevel="0" collapsed="false">
      <c r="A1092" s="8" t="s">
        <v>11250</v>
      </c>
      <c r="B1092" s="10" t="str">
        <f aca="false">'Layout Mercado Libre'!C1092</f>
        <v>Ting Crema Ácido Undecilénico Triclosán 28 g</v>
      </c>
      <c r="C1092" s="2" t="s">
        <v>89</v>
      </c>
      <c r="D1092" s="2" t="s">
        <v>11989</v>
      </c>
      <c r="E1092" s="2" t="s">
        <v>11990</v>
      </c>
      <c r="F1092" s="2" t="s">
        <v>12038</v>
      </c>
      <c r="G1092" s="2"/>
      <c r="H1092" s="2"/>
      <c r="I1092" s="2" t="s">
        <v>15385</v>
      </c>
      <c r="J1092" s="2"/>
      <c r="K1092" s="2" t="n">
        <v>184</v>
      </c>
      <c r="L1092" s="2"/>
      <c r="M1092" s="2" t="s">
        <v>15386</v>
      </c>
      <c r="N1092" s="2" t="n">
        <f aca="false">COUNTA('Layout Mercado Libre'!AH1092:AM1092)</f>
        <v>1</v>
      </c>
      <c r="O1092" s="2" t="s">
        <v>11996</v>
      </c>
      <c r="P1092" s="2" t="n">
        <v>0</v>
      </c>
      <c r="Q1092" s="2" t="s">
        <v>15387</v>
      </c>
    </row>
    <row r="1093" customFormat="false" ht="15" hidden="false" customHeight="false" outlineLevel="0" collapsed="false">
      <c r="A1093" s="8" t="s">
        <v>11259</v>
      </c>
      <c r="B1093" s="10" t="str">
        <f aca="false">'Layout Mercado Libre'!C1093</f>
        <v>Mucoflux Solución Salbutamol Ambroxol 120 ml</v>
      </c>
      <c r="C1093" s="2" t="s">
        <v>89</v>
      </c>
      <c r="D1093" s="2" t="s">
        <v>11989</v>
      </c>
      <c r="E1093" s="2" t="s">
        <v>11990</v>
      </c>
      <c r="F1093" s="2" t="s">
        <v>11991</v>
      </c>
      <c r="G1093" s="2" t="s">
        <v>12526</v>
      </c>
      <c r="H1093" s="2" t="s">
        <v>12527</v>
      </c>
      <c r="I1093" s="2" t="s">
        <v>15388</v>
      </c>
      <c r="J1093" s="2"/>
      <c r="K1093" s="2" t="n">
        <v>4</v>
      </c>
      <c r="L1093" s="2"/>
      <c r="M1093" s="2" t="s">
        <v>15389</v>
      </c>
      <c r="N1093" s="2" t="n">
        <f aca="false">COUNTA('Layout Mercado Libre'!AH1093:AM1093)</f>
        <v>3</v>
      </c>
      <c r="O1093" s="2" t="s">
        <v>11996</v>
      </c>
      <c r="P1093" s="2" t="n">
        <v>0</v>
      </c>
      <c r="Q1093" s="2" t="s">
        <v>15390</v>
      </c>
    </row>
    <row r="1094" customFormat="false" ht="15" hidden="false" customHeight="false" outlineLevel="0" collapsed="false">
      <c r="A1094" s="8" t="s">
        <v>11270</v>
      </c>
      <c r="B1094" s="10" t="str">
        <f aca="false">'Layout Mercado Libre'!C1094</f>
        <v>Hi-Dex Hierro Solución Inyectable 100 mg/ml 3 Ampolletas</v>
      </c>
      <c r="C1094" s="2" t="s">
        <v>89</v>
      </c>
      <c r="D1094" s="2" t="s">
        <v>11989</v>
      </c>
      <c r="E1094" s="2" t="s">
        <v>11990</v>
      </c>
      <c r="F1094" s="2" t="s">
        <v>11991</v>
      </c>
      <c r="G1094" s="2" t="s">
        <v>12008</v>
      </c>
      <c r="H1094" s="2" t="s">
        <v>12009</v>
      </c>
      <c r="I1094" s="2" t="s">
        <v>15391</v>
      </c>
      <c r="J1094" s="2"/>
      <c r="K1094" s="2" t="n">
        <v>29</v>
      </c>
      <c r="L1094" s="2"/>
      <c r="M1094" s="2" t="s">
        <v>15392</v>
      </c>
      <c r="N1094" s="2" t="n">
        <f aca="false">COUNTA('Layout Mercado Libre'!AH1094:AM1094)</f>
        <v>2</v>
      </c>
      <c r="O1094" s="2" t="s">
        <v>11996</v>
      </c>
      <c r="P1094" s="2" t="n">
        <v>0</v>
      </c>
      <c r="Q1094" s="2" t="s">
        <v>15393</v>
      </c>
    </row>
    <row r="1095" customFormat="false" ht="15" hidden="false" customHeight="false" outlineLevel="0" collapsed="false">
      <c r="A1095" s="8" t="s">
        <v>11280</v>
      </c>
      <c r="B1095" s="10" t="str">
        <f aca="false">'Layout Mercado Libre'!C1095</f>
        <v>Desodorante Lady Speed Stick Pro 5 en 1 Aerosol 150 ml</v>
      </c>
      <c r="C1095" s="2" t="s">
        <v>89</v>
      </c>
      <c r="D1095" s="2" t="s">
        <v>11989</v>
      </c>
      <c r="E1095" s="2" t="s">
        <v>11990</v>
      </c>
      <c r="F1095" s="2" t="s">
        <v>11998</v>
      </c>
      <c r="G1095" s="2"/>
      <c r="H1095" s="2"/>
      <c r="I1095" s="2" t="s">
        <v>15394</v>
      </c>
      <c r="J1095" s="2"/>
      <c r="K1095" s="2" t="n">
        <v>420</v>
      </c>
      <c r="L1095" s="2"/>
      <c r="M1095" s="2" t="s">
        <v>15395</v>
      </c>
      <c r="N1095" s="2" t="n">
        <f aca="false">COUNTA('Layout Mercado Libre'!AH1095:AM1095)</f>
        <v>2</v>
      </c>
      <c r="O1095" s="2" t="s">
        <v>11996</v>
      </c>
      <c r="P1095" s="2" t="n">
        <v>0</v>
      </c>
      <c r="Q1095" s="2" t="s">
        <v>15396</v>
      </c>
    </row>
    <row r="1096" customFormat="false" ht="15" hidden="false" customHeight="false" outlineLevel="0" collapsed="false">
      <c r="A1096" s="8" t="s">
        <v>11288</v>
      </c>
      <c r="B1096" s="10" t="str">
        <f aca="false">'Layout Mercado Libre'!C1096</f>
        <v>Aspirina Efervescente 500 mg 60 Tabletas</v>
      </c>
      <c r="C1096" s="2" t="s">
        <v>89</v>
      </c>
      <c r="D1096" s="2" t="s">
        <v>11989</v>
      </c>
      <c r="E1096" s="2" t="s">
        <v>11990</v>
      </c>
      <c r="F1096" s="2" t="s">
        <v>12038</v>
      </c>
      <c r="G1096" s="2"/>
      <c r="H1096" s="2"/>
      <c r="I1096" s="2" t="s">
        <v>15397</v>
      </c>
      <c r="J1096" s="2"/>
      <c r="K1096" s="2" t="n">
        <v>111</v>
      </c>
      <c r="L1096" s="2"/>
      <c r="M1096" s="2" t="s">
        <v>15398</v>
      </c>
      <c r="N1096" s="2" t="n">
        <f aca="false">COUNTA('Layout Mercado Libre'!AH1096:AM1096)</f>
        <v>1</v>
      </c>
      <c r="O1096" s="2" t="s">
        <v>11996</v>
      </c>
      <c r="P1096" s="2" t="n">
        <v>0</v>
      </c>
      <c r="Q1096" s="2" t="s">
        <v>15399</v>
      </c>
    </row>
    <row r="1097" customFormat="false" ht="15" hidden="false" customHeight="false" outlineLevel="0" collapsed="false">
      <c r="A1097" s="8" t="s">
        <v>11295</v>
      </c>
      <c r="B1097" s="10" t="str">
        <f aca="false">'Layout Mercado Libre'!C1097</f>
        <v>Cepillo Dental Colgate 360 Black Suave 2 Piezas</v>
      </c>
      <c r="C1097" s="2" t="s">
        <v>89</v>
      </c>
      <c r="D1097" s="2" t="s">
        <v>11989</v>
      </c>
      <c r="E1097" s="2" t="s">
        <v>11990</v>
      </c>
      <c r="F1097" s="2" t="s">
        <v>11998</v>
      </c>
      <c r="G1097" s="2"/>
      <c r="H1097" s="2"/>
      <c r="I1097" s="2" t="s">
        <v>15400</v>
      </c>
      <c r="J1097" s="2"/>
      <c r="K1097" s="2" t="n">
        <v>27</v>
      </c>
      <c r="L1097" s="2"/>
      <c r="M1097" s="2" t="s">
        <v>15401</v>
      </c>
      <c r="N1097" s="2" t="n">
        <f aca="false">COUNTA('Layout Mercado Libre'!AH1097:AM1097)</f>
        <v>2</v>
      </c>
      <c r="O1097" s="2" t="s">
        <v>11996</v>
      </c>
      <c r="P1097" s="2" t="n">
        <v>0</v>
      </c>
      <c r="Q1097" s="2" t="s">
        <v>15402</v>
      </c>
    </row>
    <row r="1098" customFormat="false" ht="15" hidden="false" customHeight="false" outlineLevel="0" collapsed="false">
      <c r="A1098" s="8" t="s">
        <v>11304</v>
      </c>
      <c r="B1098" s="10" t="str">
        <f aca="false">'Layout Mercado Libre'!C1098</f>
        <v>Desodorante Stefano Midnight Aerosol para Caballero 113 g</v>
      </c>
      <c r="C1098" s="2" t="s">
        <v>89</v>
      </c>
      <c r="D1098" s="2" t="s">
        <v>11989</v>
      </c>
      <c r="E1098" s="2" t="s">
        <v>11990</v>
      </c>
      <c r="F1098" s="2" t="s">
        <v>11998</v>
      </c>
      <c r="G1098" s="2"/>
      <c r="H1098" s="2"/>
      <c r="I1098" s="2" t="s">
        <v>15403</v>
      </c>
      <c r="J1098" s="2"/>
      <c r="K1098" s="2" t="n">
        <v>434</v>
      </c>
      <c r="L1098" s="2"/>
      <c r="M1098" s="2" t="s">
        <v>15404</v>
      </c>
      <c r="N1098" s="2" t="n">
        <f aca="false">COUNTA('Layout Mercado Libre'!AH1098:AM1098)</f>
        <v>2</v>
      </c>
      <c r="O1098" s="2" t="s">
        <v>11996</v>
      </c>
      <c r="P1098" s="2" t="n">
        <v>0</v>
      </c>
      <c r="Q1098" s="2" t="s">
        <v>15405</v>
      </c>
    </row>
    <row r="1099" customFormat="false" ht="15" hidden="false" customHeight="false" outlineLevel="0" collapsed="false">
      <c r="A1099" s="8" t="s">
        <v>11312</v>
      </c>
      <c r="B1099" s="10" t="str">
        <f aca="false">'Layout Mercado Libre'!C1099</f>
        <v>Angeliq 1 mg/2 mg 28 Comprimidos Estradiol Drospirenona</v>
      </c>
      <c r="C1099" s="2" t="s">
        <v>89</v>
      </c>
      <c r="D1099" s="2" t="s">
        <v>11989</v>
      </c>
      <c r="E1099" s="2" t="s">
        <v>11990</v>
      </c>
      <c r="F1099" s="2" t="s">
        <v>11991</v>
      </c>
      <c r="G1099" s="2" t="s">
        <v>12349</v>
      </c>
      <c r="H1099" s="2" t="s">
        <v>12350</v>
      </c>
      <c r="I1099" s="2" t="s">
        <v>15406</v>
      </c>
      <c r="J1099" s="2"/>
      <c r="K1099" s="2" t="n">
        <v>0</v>
      </c>
      <c r="L1099" s="2"/>
      <c r="M1099" s="2" t="s">
        <v>15407</v>
      </c>
      <c r="N1099" s="2" t="n">
        <f aca="false">COUNTA('Layout Mercado Libre'!AH1099:AM1099)</f>
        <v>3</v>
      </c>
      <c r="O1099" s="2" t="s">
        <v>11996</v>
      </c>
      <c r="P1099" s="2" t="n">
        <v>0</v>
      </c>
      <c r="Q1099" s="2" t="s">
        <v>15408</v>
      </c>
    </row>
    <row r="1100" customFormat="false" ht="15" hidden="false" customHeight="false" outlineLevel="0" collapsed="false">
      <c r="A1100" s="8" t="s">
        <v>11323</v>
      </c>
      <c r="B1100" s="10" t="str">
        <f aca="false">'Layout Mercado Libre'!C1100</f>
        <v>Actron Plus Ibuprofeno Cafeína 400/100 mg 10 Cápsulas</v>
      </c>
      <c r="C1100" s="2" t="s">
        <v>89</v>
      </c>
      <c r="D1100" s="2" t="s">
        <v>11989</v>
      </c>
      <c r="E1100" s="2" t="s">
        <v>11990</v>
      </c>
      <c r="F1100" s="2" t="s">
        <v>12038</v>
      </c>
      <c r="G1100" s="2"/>
      <c r="H1100" s="2"/>
      <c r="I1100" s="2" t="s">
        <v>15409</v>
      </c>
      <c r="J1100" s="2"/>
      <c r="K1100" s="2" t="n">
        <v>1</v>
      </c>
      <c r="L1100" s="2"/>
      <c r="M1100" s="2" t="s">
        <v>15410</v>
      </c>
      <c r="N1100" s="2" t="n">
        <f aca="false">COUNTA('Layout Mercado Libre'!AH1100:AM1100)</f>
        <v>1</v>
      </c>
      <c r="O1100" s="2" t="s">
        <v>11996</v>
      </c>
      <c r="P1100" s="2" t="n">
        <v>0</v>
      </c>
      <c r="Q1100" s="2" t="s">
        <v>15411</v>
      </c>
    </row>
    <row r="1101" customFormat="false" ht="15" hidden="false" customHeight="false" outlineLevel="0" collapsed="false">
      <c r="A1101" s="8" t="s">
        <v>11332</v>
      </c>
      <c r="B1101" s="10" t="str">
        <f aca="false">'Layout Mercado Libre'!C1101</f>
        <v>Murreolak Acetilcisteína 600 mg 20 Tabletas Efervescentes</v>
      </c>
      <c r="C1101" s="2" t="s">
        <v>89</v>
      </c>
      <c r="D1101" s="2" t="s">
        <v>11989</v>
      </c>
      <c r="E1101" s="2" t="s">
        <v>11990</v>
      </c>
      <c r="F1101" s="2" t="s">
        <v>12056</v>
      </c>
      <c r="G1101" s="2"/>
      <c r="H1101" s="2"/>
      <c r="I1101" s="2" t="s">
        <v>15412</v>
      </c>
      <c r="J1101" s="2"/>
      <c r="K1101" s="2" t="n">
        <v>137</v>
      </c>
      <c r="L1101" s="2"/>
      <c r="M1101" s="2" t="s">
        <v>15413</v>
      </c>
      <c r="N1101" s="2" t="n">
        <f aca="false">COUNTA('Layout Mercado Libre'!AH1101:AM1101)</f>
        <v>2</v>
      </c>
      <c r="O1101" s="2" t="s">
        <v>11996</v>
      </c>
      <c r="P1101" s="2" t="n">
        <v>0</v>
      </c>
      <c r="Q1101" s="2" t="s">
        <v>15414</v>
      </c>
    </row>
    <row r="1102" customFormat="false" ht="15" hidden="false" customHeight="false" outlineLevel="0" collapsed="false">
      <c r="A1102" s="8" t="s">
        <v>11344</v>
      </c>
      <c r="B1102" s="10" t="str">
        <f aca="false">'Layout Mercado Libre'!C1102</f>
        <v>Contumax Macrogol 3350 Polvo 255 g</v>
      </c>
      <c r="C1102" s="2" t="s">
        <v>89</v>
      </c>
      <c r="D1102" s="2" t="s">
        <v>11989</v>
      </c>
      <c r="E1102" s="2" t="s">
        <v>11990</v>
      </c>
      <c r="F1102" s="2" t="s">
        <v>12038</v>
      </c>
      <c r="G1102" s="2"/>
      <c r="H1102" s="2"/>
      <c r="I1102" s="2" t="s">
        <v>15415</v>
      </c>
      <c r="J1102" s="2"/>
      <c r="K1102" s="2" t="n">
        <v>0</v>
      </c>
      <c r="L1102" s="2"/>
      <c r="M1102" s="2" t="s">
        <v>15416</v>
      </c>
      <c r="N1102" s="2" t="n">
        <f aca="false">COUNTA('Layout Mercado Libre'!AH1102:AM1102)</f>
        <v>1</v>
      </c>
      <c r="O1102" s="2" t="s">
        <v>11996</v>
      </c>
      <c r="P1102" s="2" t="n">
        <v>0</v>
      </c>
      <c r="Q1102" s="2" t="s">
        <v>15417</v>
      </c>
    </row>
    <row r="1103" customFormat="false" ht="15" hidden="false" customHeight="false" outlineLevel="0" collapsed="false">
      <c r="A1103" s="8" t="s">
        <v>11351</v>
      </c>
      <c r="B1103" s="10" t="str">
        <f aca="false">'Layout Mercado Libre'!C1103</f>
        <v>Triplixam 5 mg/1.25 mg/5 mg 30 Comprimidos</v>
      </c>
      <c r="C1103" s="2" t="s">
        <v>89</v>
      </c>
      <c r="D1103" s="2" t="s">
        <v>11989</v>
      </c>
      <c r="E1103" s="2" t="s">
        <v>11990</v>
      </c>
      <c r="F1103" s="2" t="s">
        <v>11991</v>
      </c>
      <c r="G1103" s="2" t="s">
        <v>12596</v>
      </c>
      <c r="H1103" s="2" t="s">
        <v>12597</v>
      </c>
      <c r="I1103" s="2" t="s">
        <v>15418</v>
      </c>
      <c r="J1103" s="2"/>
      <c r="K1103" s="2" t="n">
        <v>79</v>
      </c>
      <c r="L1103" s="2"/>
      <c r="M1103" s="2" t="s">
        <v>15419</v>
      </c>
      <c r="N1103" s="2" t="n">
        <f aca="false">COUNTA('Layout Mercado Libre'!AH1103:AM1103)</f>
        <v>1</v>
      </c>
      <c r="O1103" s="2" t="s">
        <v>11996</v>
      </c>
      <c r="P1103" s="2" t="n">
        <v>0</v>
      </c>
      <c r="Q1103" s="2" t="s">
        <v>15420</v>
      </c>
    </row>
    <row r="1104" customFormat="false" ht="15" hidden="false" customHeight="false" outlineLevel="0" collapsed="false">
      <c r="A1104" s="8" t="s">
        <v>11363</v>
      </c>
      <c r="B1104" s="10" t="str">
        <f aca="false">'Layout Mercado Libre'!C1104</f>
        <v>Seretide Diskus 50/250 mcg Polvo para Inhalación 60 Dosis</v>
      </c>
      <c r="C1104" s="2" t="s">
        <v>89</v>
      </c>
      <c r="D1104" s="2" t="s">
        <v>11989</v>
      </c>
      <c r="E1104" s="2" t="s">
        <v>11990</v>
      </c>
      <c r="F1104" s="2" t="s">
        <v>11991</v>
      </c>
      <c r="G1104" s="2" t="s">
        <v>12526</v>
      </c>
      <c r="H1104" s="2" t="s">
        <v>12527</v>
      </c>
      <c r="I1104" s="2" t="s">
        <v>15421</v>
      </c>
      <c r="J1104" s="2"/>
      <c r="K1104" s="2" t="n">
        <v>100</v>
      </c>
      <c r="L1104" s="2"/>
      <c r="M1104" s="2" t="s">
        <v>15422</v>
      </c>
      <c r="N1104" s="2" t="n">
        <f aca="false">COUNTA('Layout Mercado Libre'!AH1104:AM1104)</f>
        <v>2</v>
      </c>
      <c r="O1104" s="2" t="s">
        <v>11996</v>
      </c>
      <c r="P1104" s="2" t="n">
        <v>0</v>
      </c>
      <c r="Q1104" s="2" t="s">
        <v>15423</v>
      </c>
    </row>
    <row r="1105" customFormat="false" ht="15" hidden="false" customHeight="false" outlineLevel="0" collapsed="false">
      <c r="A1105" s="8" t="s">
        <v>11379</v>
      </c>
      <c r="B1105" s="10" t="str">
        <f aca="false">'Layout Mercado Libre'!C1105</f>
        <v>Macrofurin Nitrofurantoína 100 mg 40 Cápsulas</v>
      </c>
      <c r="C1105" s="2" t="s">
        <v>89</v>
      </c>
      <c r="D1105" s="2" t="s">
        <v>11989</v>
      </c>
      <c r="E1105" s="2" t="s">
        <v>11990</v>
      </c>
      <c r="F1105" s="2" t="s">
        <v>11991</v>
      </c>
      <c r="G1105" s="2" t="s">
        <v>12093</v>
      </c>
      <c r="H1105" s="2" t="s">
        <v>12094</v>
      </c>
      <c r="I1105" s="2" t="s">
        <v>15424</v>
      </c>
      <c r="J1105" s="2"/>
      <c r="K1105" s="2" t="n">
        <v>376</v>
      </c>
      <c r="L1105" s="2"/>
      <c r="M1105" s="2" t="s">
        <v>15425</v>
      </c>
      <c r="N1105" s="2" t="n">
        <f aca="false">COUNTA('Layout Mercado Libre'!AH1105:AM1105)</f>
        <v>2</v>
      </c>
      <c r="O1105" s="2" t="s">
        <v>11996</v>
      </c>
      <c r="P1105" s="2" t="n">
        <v>0</v>
      </c>
      <c r="Q1105" s="2" t="s">
        <v>15426</v>
      </c>
    </row>
    <row r="1106" customFormat="false" ht="15" hidden="false" customHeight="false" outlineLevel="0" collapsed="false">
      <c r="A1106" s="8" t="s">
        <v>11390</v>
      </c>
      <c r="B1106" s="10" t="str">
        <f aca="false">'Layout Mercado Libre'!C1106</f>
        <v>Bisolvon Adulto Bromhexina Solución 120 ml</v>
      </c>
      <c r="C1106" s="2" t="s">
        <v>89</v>
      </c>
      <c r="D1106" s="2" t="s">
        <v>11989</v>
      </c>
      <c r="E1106" s="2" t="s">
        <v>11990</v>
      </c>
      <c r="F1106" s="2" t="s">
        <v>12038</v>
      </c>
      <c r="G1106" s="2"/>
      <c r="H1106" s="2"/>
      <c r="I1106" s="2" t="s">
        <v>15427</v>
      </c>
      <c r="J1106" s="2"/>
      <c r="K1106" s="2" t="n">
        <v>0</v>
      </c>
      <c r="L1106" s="2"/>
      <c r="M1106" s="2" t="s">
        <v>15428</v>
      </c>
      <c r="N1106" s="2" t="n">
        <f aca="false">COUNTA('Layout Mercado Libre'!AH1106:AM1106)</f>
        <v>2</v>
      </c>
      <c r="O1106" s="2" t="s">
        <v>11996</v>
      </c>
      <c r="P1106" s="2" t="n">
        <v>0</v>
      </c>
      <c r="Q1106" s="2" t="s">
        <v>15429</v>
      </c>
    </row>
    <row r="1107" customFormat="false" ht="15" hidden="false" customHeight="false" outlineLevel="0" collapsed="false">
      <c r="A1107" s="8" t="s">
        <v>11401</v>
      </c>
      <c r="B1107" s="10" t="str">
        <f aca="false">'Layout Mercado Libre'!C1107</f>
        <v>Colgate Kit Portátil Cepillo Dental y Crema Dental</v>
      </c>
      <c r="C1107" s="2" t="s">
        <v>89</v>
      </c>
      <c r="D1107" s="2" t="s">
        <v>11989</v>
      </c>
      <c r="E1107" s="2" t="s">
        <v>11990</v>
      </c>
      <c r="F1107" s="2" t="s">
        <v>11998</v>
      </c>
      <c r="G1107" s="2"/>
      <c r="H1107" s="2"/>
      <c r="I1107" s="2" t="s">
        <v>15430</v>
      </c>
      <c r="J1107" s="2"/>
      <c r="K1107" s="2" t="n">
        <v>42</v>
      </c>
      <c r="L1107" s="2"/>
      <c r="M1107" s="2" t="s">
        <v>15431</v>
      </c>
      <c r="N1107" s="2" t="n">
        <f aca="false">COUNTA('Layout Mercado Libre'!AH1107:AM1107)</f>
        <v>2</v>
      </c>
      <c r="O1107" s="2" t="s">
        <v>11996</v>
      </c>
      <c r="P1107" s="2" t="n">
        <v>0</v>
      </c>
      <c r="Q1107" s="2" t="s">
        <v>15432</v>
      </c>
    </row>
    <row r="1108" customFormat="false" ht="15" hidden="false" customHeight="false" outlineLevel="0" collapsed="false">
      <c r="A1108" s="8" t="s">
        <v>11410</v>
      </c>
      <c r="B1108" s="10" t="str">
        <f aca="false">'Layout Mercado Libre'!C1108</f>
        <v>Samyr 500 mg Ademetionina 40 Tabletas</v>
      </c>
      <c r="C1108" s="2" t="s">
        <v>89</v>
      </c>
      <c r="D1108" s="2" t="s">
        <v>11989</v>
      </c>
      <c r="E1108" s="2" t="s">
        <v>11990</v>
      </c>
      <c r="F1108" s="2" t="s">
        <v>12056</v>
      </c>
      <c r="G1108" s="2"/>
      <c r="H1108" s="2"/>
      <c r="I1108" s="2" t="s">
        <v>15433</v>
      </c>
      <c r="J1108" s="2"/>
      <c r="K1108" s="2" t="n">
        <v>10</v>
      </c>
      <c r="L1108" s="2" t="s">
        <v>15434</v>
      </c>
      <c r="M1108" s="2" t="s">
        <v>15435</v>
      </c>
      <c r="N1108" s="2" t="n">
        <f aca="false">COUNTA('Layout Mercado Libre'!AH1108:AM1108)</f>
        <v>2</v>
      </c>
      <c r="O1108" s="2" t="s">
        <v>12024</v>
      </c>
      <c r="P1108" s="2" t="n">
        <v>0</v>
      </c>
      <c r="Q1108" s="2" t="s">
        <v>15436</v>
      </c>
    </row>
    <row r="1109" customFormat="false" ht="15" hidden="false" customHeight="false" outlineLevel="0" collapsed="false">
      <c r="A1109" s="8" t="s">
        <v>11420</v>
      </c>
      <c r="B1109" s="10" t="str">
        <f aca="false">'Layout Mercado Libre'!C1109</f>
        <v>Desodorante Stefano Black en Barra 60 g</v>
      </c>
      <c r="C1109" s="2" t="s">
        <v>89</v>
      </c>
      <c r="D1109" s="2" t="s">
        <v>11989</v>
      </c>
      <c r="E1109" s="2" t="s">
        <v>11990</v>
      </c>
      <c r="F1109" s="2" t="s">
        <v>11998</v>
      </c>
      <c r="G1109" s="2"/>
      <c r="H1109" s="2"/>
      <c r="I1109" s="2" t="s">
        <v>15437</v>
      </c>
      <c r="J1109" s="2"/>
      <c r="K1109" s="2" t="n">
        <v>75</v>
      </c>
      <c r="L1109" s="2"/>
      <c r="M1109" s="2" t="s">
        <v>15438</v>
      </c>
      <c r="N1109" s="2" t="n">
        <f aca="false">COUNTA('Layout Mercado Libre'!AH1109:AM1109)</f>
        <v>1</v>
      </c>
      <c r="O1109" s="2" t="s">
        <v>11996</v>
      </c>
      <c r="P1109" s="2" t="n">
        <v>0</v>
      </c>
      <c r="Q1109" s="2" t="s">
        <v>15439</v>
      </c>
    </row>
    <row r="1110" customFormat="false" ht="15" hidden="false" customHeight="false" outlineLevel="0" collapsed="false">
      <c r="A1110" s="8" t="s">
        <v>11427</v>
      </c>
      <c r="B1110" s="10" t="str">
        <f aca="false">'Layout Mercado Libre'!C1110</f>
        <v>Pañuelos Desechables Kleenex Hoja Doble 180 Piezas</v>
      </c>
      <c r="C1110" s="2" t="s">
        <v>89</v>
      </c>
      <c r="D1110" s="2" t="s">
        <v>11989</v>
      </c>
      <c r="E1110" s="2" t="s">
        <v>11990</v>
      </c>
      <c r="F1110" s="2" t="s">
        <v>11998</v>
      </c>
      <c r="G1110" s="2"/>
      <c r="H1110" s="2"/>
      <c r="I1110" s="2" t="s">
        <v>15440</v>
      </c>
      <c r="J1110" s="2"/>
      <c r="K1110" s="2" t="n">
        <v>34</v>
      </c>
      <c r="L1110" s="2"/>
      <c r="M1110" s="2" t="s">
        <v>15441</v>
      </c>
      <c r="N1110" s="2" t="n">
        <f aca="false">COUNTA('Layout Mercado Libre'!AH1110:AM1110)</f>
        <v>1</v>
      </c>
      <c r="O1110" s="2" t="s">
        <v>11996</v>
      </c>
      <c r="P1110" s="2" t="n">
        <v>0</v>
      </c>
      <c r="Q1110" s="2" t="s">
        <v>15442</v>
      </c>
    </row>
    <row r="1111" customFormat="false" ht="15" hidden="false" customHeight="false" outlineLevel="0" collapsed="false">
      <c r="A1111" s="8" t="s">
        <v>11437</v>
      </c>
      <c r="B1111" s="10" t="str">
        <f aca="false">'Layout Mercado Libre'!C1111</f>
        <v>Desodorante Neutro Balance + Colágeno Aerosol 91 g</v>
      </c>
      <c r="C1111" s="2" t="s">
        <v>89</v>
      </c>
      <c r="D1111" s="2" t="s">
        <v>12068</v>
      </c>
      <c r="E1111" s="2" t="s">
        <v>12069</v>
      </c>
      <c r="F1111" s="2" t="s">
        <v>11998</v>
      </c>
      <c r="G1111" s="2"/>
      <c r="H1111" s="2"/>
      <c r="I1111" s="2" t="s">
        <v>15443</v>
      </c>
      <c r="J1111" s="2"/>
      <c r="K1111" s="2" t="n">
        <v>155</v>
      </c>
      <c r="L1111" s="2" t="s">
        <v>15444</v>
      </c>
      <c r="M1111" s="2" t="s">
        <v>15445</v>
      </c>
      <c r="N1111" s="2" t="n">
        <f aca="false">COUNTA('Layout Mercado Libre'!AH1111:AM1111)</f>
        <v>0</v>
      </c>
      <c r="O1111" s="2"/>
      <c r="P1111" s="2" t="n">
        <v>0</v>
      </c>
      <c r="Q1111" s="2" t="s">
        <v>15446</v>
      </c>
    </row>
    <row r="1112" customFormat="false" ht="15" hidden="false" customHeight="false" outlineLevel="0" collapsed="false">
      <c r="A1112" s="8" t="s">
        <v>11444</v>
      </c>
      <c r="B1112" s="10" t="str">
        <f aca="false">'Layout Mercado Libre'!C1112</f>
        <v>Tylex 750 mg Paracetamol 20 Tabletas</v>
      </c>
      <c r="C1112" s="2" t="s">
        <v>89</v>
      </c>
      <c r="D1112" s="2" t="s">
        <v>11989</v>
      </c>
      <c r="E1112" s="2" t="s">
        <v>11990</v>
      </c>
      <c r="F1112" s="2" t="s">
        <v>11991</v>
      </c>
      <c r="G1112" s="2" t="s">
        <v>11992</v>
      </c>
      <c r="H1112" s="2" t="s">
        <v>11993</v>
      </c>
      <c r="I1112" s="2" t="s">
        <v>15447</v>
      </c>
      <c r="J1112" s="2"/>
      <c r="K1112" s="2" t="n">
        <v>0</v>
      </c>
      <c r="L1112" s="2"/>
      <c r="M1112" s="2" t="s">
        <v>15448</v>
      </c>
      <c r="N1112" s="2" t="n">
        <f aca="false">COUNTA('Layout Mercado Libre'!AH1112:AM1112)</f>
        <v>1</v>
      </c>
      <c r="O1112" s="2" t="s">
        <v>11996</v>
      </c>
      <c r="P1112" s="2" t="n">
        <v>0</v>
      </c>
      <c r="Q1112" s="2" t="s">
        <v>15449</v>
      </c>
    </row>
    <row r="1113" customFormat="false" ht="15" hidden="false" customHeight="false" outlineLevel="0" collapsed="false">
      <c r="A1113" s="8" t="s">
        <v>11453</v>
      </c>
      <c r="B1113" s="10" t="str">
        <f aca="false">'Layout Mercado Libre'!C1113</f>
        <v>Biberón Evenflo Acuario 8 oz 240 ml</v>
      </c>
      <c r="C1113" s="2" t="s">
        <v>89</v>
      </c>
      <c r="D1113" s="2" t="s">
        <v>11989</v>
      </c>
      <c r="E1113" s="2" t="s">
        <v>11990</v>
      </c>
      <c r="F1113" s="2" t="s">
        <v>11998</v>
      </c>
      <c r="G1113" s="2"/>
      <c r="H1113" s="2"/>
      <c r="I1113" s="2" t="s">
        <v>15450</v>
      </c>
      <c r="J1113" s="2"/>
      <c r="K1113" s="2" t="n">
        <v>79</v>
      </c>
      <c r="L1113" s="2"/>
      <c r="M1113" s="2" t="s">
        <v>15451</v>
      </c>
      <c r="N1113" s="2" t="n">
        <f aca="false">COUNTA('Layout Mercado Libre'!AH1113:AM1113)</f>
        <v>2</v>
      </c>
      <c r="O1113" s="2" t="s">
        <v>11996</v>
      </c>
      <c r="P1113" s="2" t="n">
        <v>0</v>
      </c>
      <c r="Q1113" s="2" t="s">
        <v>15452</v>
      </c>
    </row>
    <row r="1114" customFormat="false" ht="15" hidden="false" customHeight="false" outlineLevel="0" collapsed="false">
      <c r="A1114" s="8" t="s">
        <v>11463</v>
      </c>
      <c r="B1114" s="10" t="str">
        <f aca="false">'Layout Mercado Libre'!C1114</f>
        <v>Gelan Plus Gel Antiácido Magaldrato Simeticona 250 ml</v>
      </c>
      <c r="C1114" s="2" t="s">
        <v>89</v>
      </c>
      <c r="D1114" s="2" t="s">
        <v>11989</v>
      </c>
      <c r="E1114" s="2" t="s">
        <v>11990</v>
      </c>
      <c r="F1114" s="2" t="s">
        <v>12038</v>
      </c>
      <c r="G1114" s="2"/>
      <c r="H1114" s="2"/>
      <c r="I1114" s="2" t="s">
        <v>15453</v>
      </c>
      <c r="J1114" s="2"/>
      <c r="K1114" s="2" t="n">
        <v>17</v>
      </c>
      <c r="L1114" s="2"/>
      <c r="M1114" s="2" t="s">
        <v>15454</v>
      </c>
      <c r="N1114" s="2" t="n">
        <f aca="false">COUNTA('Layout Mercado Libre'!AH1114:AM1114)</f>
        <v>1</v>
      </c>
      <c r="O1114" s="2" t="s">
        <v>11996</v>
      </c>
      <c r="P1114" s="2" t="n">
        <v>0</v>
      </c>
      <c r="Q1114" s="2" t="s">
        <v>15455</v>
      </c>
    </row>
    <row r="1115" customFormat="false" ht="15" hidden="false" customHeight="false" outlineLevel="0" collapsed="false">
      <c r="A1115" s="8" t="s">
        <v>11473</v>
      </c>
      <c r="B1115" s="10" t="str">
        <f aca="false">'Layout Mercado Libre'!C1115</f>
        <v>Desodorante Lady Speed Stick 24/7 Powder Fresh 91 g</v>
      </c>
      <c r="C1115" s="2" t="s">
        <v>89</v>
      </c>
      <c r="D1115" s="2" t="s">
        <v>11989</v>
      </c>
      <c r="E1115" s="2" t="s">
        <v>11990</v>
      </c>
      <c r="F1115" s="2" t="s">
        <v>11998</v>
      </c>
      <c r="G1115" s="2"/>
      <c r="H1115" s="2"/>
      <c r="I1115" s="2" t="s">
        <v>15456</v>
      </c>
      <c r="J1115" s="2"/>
      <c r="K1115" s="2" t="n">
        <v>225</v>
      </c>
      <c r="L1115" s="2"/>
      <c r="M1115" s="2" t="s">
        <v>15457</v>
      </c>
      <c r="N1115" s="2" t="n">
        <f aca="false">COUNTA('Layout Mercado Libre'!AH1115:AM1115)</f>
        <v>1</v>
      </c>
      <c r="O1115" s="2" t="s">
        <v>11996</v>
      </c>
      <c r="P1115" s="2" t="n">
        <v>0</v>
      </c>
      <c r="Q1115" s="2" t="s">
        <v>15458</v>
      </c>
    </row>
    <row r="1116" customFormat="false" ht="15" hidden="false" customHeight="false" outlineLevel="0" collapsed="false">
      <c r="A1116" s="8" t="s">
        <v>11479</v>
      </c>
      <c r="B1116" s="10" t="str">
        <f aca="false">'Layout Mercado Libre'!C1116</f>
        <v>Dolo-Neurobión Diclofenaco y Vitaminas B 10 Tabletas</v>
      </c>
      <c r="C1116" s="2" t="s">
        <v>89</v>
      </c>
      <c r="D1116" s="2" t="s">
        <v>11989</v>
      </c>
      <c r="E1116" s="2" t="s">
        <v>11990</v>
      </c>
      <c r="F1116" s="2" t="s">
        <v>12056</v>
      </c>
      <c r="G1116" s="2"/>
      <c r="H1116" s="2"/>
      <c r="I1116" s="2" t="s">
        <v>15459</v>
      </c>
      <c r="J1116" s="2"/>
      <c r="K1116" s="2" t="n">
        <v>27</v>
      </c>
      <c r="L1116" s="2"/>
      <c r="M1116" s="2" t="s">
        <v>15460</v>
      </c>
      <c r="N1116" s="2" t="n">
        <f aca="false">COUNTA('Layout Mercado Libre'!AH1116:AM1116)</f>
        <v>1</v>
      </c>
      <c r="O1116" s="2" t="s">
        <v>11996</v>
      </c>
      <c r="P1116" s="2" t="n">
        <v>0</v>
      </c>
      <c r="Q1116" s="2" t="s">
        <v>15461</v>
      </c>
    </row>
    <row r="1117" customFormat="false" ht="15" hidden="false" customHeight="false" outlineLevel="0" collapsed="false">
      <c r="A1117" s="8" t="s">
        <v>11486</v>
      </c>
      <c r="B1117" s="10" t="str">
        <f aca="false">'Layout Mercado Libre'!C1117</f>
        <v>Tiaminal B12 Trivalente AP 3 Ampolletas de 2 ml</v>
      </c>
      <c r="C1117" s="2" t="s">
        <v>89</v>
      </c>
      <c r="D1117" s="2" t="s">
        <v>11989</v>
      </c>
      <c r="E1117" s="2" t="s">
        <v>11990</v>
      </c>
      <c r="F1117" s="2" t="s">
        <v>12056</v>
      </c>
      <c r="G1117" s="2"/>
      <c r="H1117" s="2"/>
      <c r="I1117" s="2" t="s">
        <v>15462</v>
      </c>
      <c r="J1117" s="2"/>
      <c r="K1117" s="2" t="n">
        <v>43</v>
      </c>
      <c r="L1117" s="2"/>
      <c r="M1117" s="2" t="s">
        <v>15463</v>
      </c>
      <c r="N1117" s="2" t="n">
        <f aca="false">COUNTA('Layout Mercado Libre'!AH1117:AM1117)</f>
        <v>1</v>
      </c>
      <c r="O1117" s="2" t="s">
        <v>11996</v>
      </c>
      <c r="P1117" s="2" t="n">
        <v>0</v>
      </c>
      <c r="Q1117" s="2" t="s">
        <v>15464</v>
      </c>
    </row>
    <row r="1118" customFormat="false" ht="15" hidden="false" customHeight="false" outlineLevel="0" collapsed="false">
      <c r="A1118" s="8" t="s">
        <v>11495</v>
      </c>
      <c r="B1118" s="10" t="str">
        <f aca="false">'Layout Mercado Libre'!C1118</f>
        <v>Graneodín B Benzocaína 10 mg 24 Pastillas Menta</v>
      </c>
      <c r="C1118" s="2" t="s">
        <v>89</v>
      </c>
      <c r="D1118" s="2" t="s">
        <v>11989</v>
      </c>
      <c r="E1118" s="2" t="s">
        <v>11990</v>
      </c>
      <c r="F1118" s="2" t="s">
        <v>12038</v>
      </c>
      <c r="G1118" s="2"/>
      <c r="H1118" s="2"/>
      <c r="I1118" s="2"/>
      <c r="J1118" s="2"/>
      <c r="K1118" s="2" t="n">
        <v>476</v>
      </c>
      <c r="L1118" s="2"/>
      <c r="M1118" s="2" t="s">
        <v>15465</v>
      </c>
      <c r="N1118" s="2" t="n">
        <f aca="false">COUNTA('Layout Mercado Libre'!AH1118:AM1118)</f>
        <v>1</v>
      </c>
      <c r="O1118" s="2" t="s">
        <v>11996</v>
      </c>
      <c r="P1118" s="2" t="n">
        <v>0</v>
      </c>
      <c r="Q1118" s="2" t="s">
        <v>15466</v>
      </c>
    </row>
    <row r="1119" customFormat="false" ht="15" hidden="false" customHeight="false" outlineLevel="0" collapsed="false">
      <c r="A1119" s="8" t="s">
        <v>11504</v>
      </c>
      <c r="B1119" s="10" t="str">
        <f aca="false">'Layout Mercado Libre'!C1119</f>
        <v>Protectores de Lactancia Evenflo Advanced 30 Piezas</v>
      </c>
      <c r="C1119" s="2" t="s">
        <v>89</v>
      </c>
      <c r="D1119" s="2" t="s">
        <v>11989</v>
      </c>
      <c r="E1119" s="2" t="s">
        <v>11990</v>
      </c>
      <c r="F1119" s="2" t="s">
        <v>11998</v>
      </c>
      <c r="G1119" s="2"/>
      <c r="H1119" s="2"/>
      <c r="I1119" s="2" t="s">
        <v>15467</v>
      </c>
      <c r="J1119" s="2"/>
      <c r="K1119" s="2" t="n">
        <v>57</v>
      </c>
      <c r="L1119" s="2"/>
      <c r="M1119" s="2" t="s">
        <v>15468</v>
      </c>
      <c r="N1119" s="2" t="n">
        <f aca="false">COUNTA('Layout Mercado Libre'!AH1119:AM1119)</f>
        <v>2</v>
      </c>
      <c r="O1119" s="2" t="s">
        <v>11996</v>
      </c>
      <c r="P1119" s="2" t="n">
        <v>0</v>
      </c>
      <c r="Q1119" s="2" t="s">
        <v>15469</v>
      </c>
    </row>
    <row r="1120" customFormat="false" ht="15" hidden="false" customHeight="false" outlineLevel="0" collapsed="false">
      <c r="A1120" s="8" t="s">
        <v>11512</v>
      </c>
      <c r="B1120" s="10" t="str">
        <f aca="false">'Layout Mercado Libre'!C1120</f>
        <v>Nocolodi Fenofibrato 160 mg 30 Cápsulas</v>
      </c>
      <c r="C1120" s="2" t="s">
        <v>89</v>
      </c>
      <c r="D1120" s="2" t="s">
        <v>11989</v>
      </c>
      <c r="E1120" s="2" t="s">
        <v>11990</v>
      </c>
      <c r="F1120" s="2" t="s">
        <v>11991</v>
      </c>
      <c r="G1120" s="2" t="s">
        <v>12596</v>
      </c>
      <c r="H1120" s="2" t="s">
        <v>12597</v>
      </c>
      <c r="I1120" s="2" t="s">
        <v>15470</v>
      </c>
      <c r="J1120" s="2"/>
      <c r="K1120" s="2" t="n">
        <v>6</v>
      </c>
      <c r="L1120" s="2"/>
      <c r="M1120" s="2" t="s">
        <v>15471</v>
      </c>
      <c r="N1120" s="2" t="n">
        <f aca="false">COUNTA('Layout Mercado Libre'!AH1120:AM1120)</f>
        <v>1</v>
      </c>
      <c r="O1120" s="2" t="s">
        <v>11996</v>
      </c>
      <c r="P1120" s="2" t="n">
        <v>0</v>
      </c>
      <c r="Q1120" s="2" t="s">
        <v>15472</v>
      </c>
    </row>
    <row r="1121" customFormat="false" ht="15" hidden="false" customHeight="false" outlineLevel="0" collapsed="false">
      <c r="A1121" s="8" t="s">
        <v>11519</v>
      </c>
      <c r="B1121" s="10" t="str">
        <f aca="false">'Layout Mercado Libre'!C1121</f>
        <v>Condones Prudence Sabor y Aroma Fresa 3 Piezas</v>
      </c>
      <c r="C1121" s="2" t="s">
        <v>89</v>
      </c>
      <c r="D1121" s="2" t="s">
        <v>11989</v>
      </c>
      <c r="E1121" s="2" t="s">
        <v>11990</v>
      </c>
      <c r="F1121" s="2" t="s">
        <v>11998</v>
      </c>
      <c r="G1121" s="2"/>
      <c r="H1121" s="2"/>
      <c r="I1121" s="2" t="s">
        <v>15473</v>
      </c>
      <c r="J1121" s="2"/>
      <c r="K1121" s="2" t="n">
        <v>476</v>
      </c>
      <c r="L1121" s="2"/>
      <c r="M1121" s="2" t="s">
        <v>15474</v>
      </c>
      <c r="N1121" s="2" t="n">
        <f aca="false">COUNTA('Layout Mercado Libre'!AH1121:AM1121)</f>
        <v>1</v>
      </c>
      <c r="O1121" s="2" t="s">
        <v>11996</v>
      </c>
      <c r="P1121" s="2" t="n">
        <v>0</v>
      </c>
      <c r="Q1121" s="2" t="s">
        <v>15475</v>
      </c>
    </row>
    <row r="1122" customFormat="false" ht="15" hidden="false" customHeight="false" outlineLevel="0" collapsed="false">
      <c r="A1122" s="8" t="s">
        <v>11528</v>
      </c>
      <c r="B1122" s="10" t="str">
        <f aca="false">'Layout Mercado Libre'!C1122</f>
        <v>Melox Noche Suspensión Antiácida 180 ml</v>
      </c>
      <c r="C1122" s="2" t="s">
        <v>89</v>
      </c>
      <c r="D1122" s="2" t="s">
        <v>11989</v>
      </c>
      <c r="E1122" s="2" t="s">
        <v>11990</v>
      </c>
      <c r="F1122" s="2" t="s">
        <v>12038</v>
      </c>
      <c r="G1122" s="2"/>
      <c r="H1122" s="2"/>
      <c r="I1122" s="2"/>
      <c r="J1122" s="2"/>
      <c r="K1122" s="2" t="n">
        <v>78</v>
      </c>
      <c r="L1122" s="2"/>
      <c r="M1122" s="2" t="s">
        <v>15476</v>
      </c>
      <c r="N1122" s="2" t="n">
        <f aca="false">COUNTA('Layout Mercado Libre'!AH1122:AM1122)</f>
        <v>1</v>
      </c>
      <c r="O1122" s="2" t="s">
        <v>11996</v>
      </c>
      <c r="P1122" s="2" t="n">
        <v>0</v>
      </c>
      <c r="Q1122" s="2" t="s">
        <v>15477</v>
      </c>
    </row>
    <row r="1123" customFormat="false" ht="15" hidden="false" customHeight="false" outlineLevel="0" collapsed="false">
      <c r="A1123" s="8" t="s">
        <v>11538</v>
      </c>
      <c r="B1123" s="10" t="str">
        <f aca="false">'Layout Mercado Libre'!C1123</f>
        <v>Shampoo Head &amp; Shoulders 2 en 1 Suave y Manejable 650 ml</v>
      </c>
      <c r="C1123" s="2" t="s">
        <v>89</v>
      </c>
      <c r="D1123" s="2" t="s">
        <v>11989</v>
      </c>
      <c r="E1123" s="2" t="s">
        <v>11990</v>
      </c>
      <c r="F1123" s="2" t="s">
        <v>11998</v>
      </c>
      <c r="G1123" s="2"/>
      <c r="H1123" s="2"/>
      <c r="I1123" s="2" t="s">
        <v>15478</v>
      </c>
      <c r="J1123" s="2"/>
      <c r="K1123" s="2" t="n">
        <v>140</v>
      </c>
      <c r="L1123" s="2"/>
      <c r="M1123" s="2" t="s">
        <v>15479</v>
      </c>
      <c r="N1123" s="2" t="n">
        <f aca="false">COUNTA('Layout Mercado Libre'!AH1123:AM1123)</f>
        <v>1</v>
      </c>
      <c r="O1123" s="2" t="s">
        <v>11996</v>
      </c>
      <c r="P1123" s="2" t="n">
        <v>0</v>
      </c>
      <c r="Q1123" s="2" t="s">
        <v>15480</v>
      </c>
    </row>
    <row r="1124" customFormat="false" ht="15" hidden="false" customHeight="false" outlineLevel="0" collapsed="false">
      <c r="A1124" s="8" t="s">
        <v>11548</v>
      </c>
      <c r="B1124" s="10" t="str">
        <f aca="false">'Layout Mercado Libre'!C1124</f>
        <v>Macrozit Azitromicina 600 mg Suspensión 15 ml</v>
      </c>
      <c r="C1124" s="2" t="s">
        <v>89</v>
      </c>
      <c r="D1124" s="2" t="s">
        <v>11989</v>
      </c>
      <c r="E1124" s="2" t="s">
        <v>11990</v>
      </c>
      <c r="F1124" s="2" t="s">
        <v>11991</v>
      </c>
      <c r="G1124" s="2" t="s">
        <v>12093</v>
      </c>
      <c r="H1124" s="2" t="s">
        <v>12094</v>
      </c>
      <c r="I1124" s="2" t="s">
        <v>15481</v>
      </c>
      <c r="J1124" s="2"/>
      <c r="K1124" s="2" t="n">
        <v>14</v>
      </c>
      <c r="L1124" s="2"/>
      <c r="M1124" s="2" t="s">
        <v>15482</v>
      </c>
      <c r="N1124" s="2" t="n">
        <f aca="false">COUNTA('Layout Mercado Libre'!AH1124:AM1124)</f>
        <v>2</v>
      </c>
      <c r="O1124" s="2" t="s">
        <v>11996</v>
      </c>
      <c r="P1124" s="2" t="n">
        <v>0</v>
      </c>
      <c r="Q1124" s="2" t="s">
        <v>15483</v>
      </c>
    </row>
    <row r="1125" customFormat="false" ht="15" hidden="false" customHeight="false" outlineLevel="0" collapsed="false">
      <c r="A1125" s="8" t="s">
        <v>11557</v>
      </c>
      <c r="B1125" s="10" t="str">
        <f aca="false">'Layout Mercado Libre'!C1125</f>
        <v>Italdermol G Crema Triticum Vulgare Gentamicina 10 g</v>
      </c>
      <c r="C1125" s="2" t="s">
        <v>89</v>
      </c>
      <c r="D1125" s="2" t="s">
        <v>11989</v>
      </c>
      <c r="E1125" s="2" t="s">
        <v>11990</v>
      </c>
      <c r="F1125" s="2" t="s">
        <v>11991</v>
      </c>
      <c r="G1125" s="2" t="s">
        <v>12626</v>
      </c>
      <c r="H1125" s="2" t="s">
        <v>12627</v>
      </c>
      <c r="I1125" s="2" t="s">
        <v>15484</v>
      </c>
      <c r="J1125" s="2"/>
      <c r="K1125" s="2" t="n">
        <v>18</v>
      </c>
      <c r="L1125" s="2"/>
      <c r="M1125" s="2" t="s">
        <v>15485</v>
      </c>
      <c r="N1125" s="2" t="n">
        <f aca="false">COUNTA('Layout Mercado Libre'!AH1125:AM1125)</f>
        <v>1</v>
      </c>
      <c r="O1125" s="2" t="s">
        <v>11996</v>
      </c>
      <c r="P1125" s="2" t="n">
        <v>0</v>
      </c>
      <c r="Q1125" s="2" t="s">
        <v>15486</v>
      </c>
    </row>
    <row r="1126" customFormat="false" ht="15" hidden="false" customHeight="false" outlineLevel="0" collapsed="false">
      <c r="A1126" s="8" t="s">
        <v>11565</v>
      </c>
      <c r="B1126" s="10" t="str">
        <f aca="false">'Layout Mercado Libre'!C1126</f>
        <v>Crema Dental Colgate Máxima Protección Anticaries 125 ml</v>
      </c>
      <c r="C1126" s="2" t="s">
        <v>89</v>
      </c>
      <c r="D1126" s="2" t="s">
        <v>11989</v>
      </c>
      <c r="E1126" s="2" t="s">
        <v>11990</v>
      </c>
      <c r="F1126" s="2" t="s">
        <v>11998</v>
      </c>
      <c r="G1126" s="2"/>
      <c r="H1126" s="2"/>
      <c r="I1126" s="2" t="s">
        <v>15487</v>
      </c>
      <c r="J1126" s="2"/>
      <c r="K1126" s="2" t="n">
        <v>998</v>
      </c>
      <c r="L1126" s="2"/>
      <c r="M1126" s="2" t="s">
        <v>15488</v>
      </c>
      <c r="N1126" s="2" t="n">
        <f aca="false">COUNTA('Layout Mercado Libre'!AH1126:AM1126)</f>
        <v>1</v>
      </c>
      <c r="O1126" s="2" t="s">
        <v>11996</v>
      </c>
      <c r="P1126" s="2" t="n">
        <v>0</v>
      </c>
      <c r="Q1126" s="2" t="s">
        <v>15489</v>
      </c>
    </row>
    <row r="1127" customFormat="false" ht="15" hidden="false" customHeight="false" outlineLevel="0" collapsed="false">
      <c r="A1127" s="8" t="s">
        <v>11571</v>
      </c>
      <c r="B1127" s="10" t="str">
        <f aca="false">'Layout Mercado Libre'!C1127</f>
        <v>Lomecan V Clotrimazol 2% Crema Vaginal 20 g</v>
      </c>
      <c r="C1127" s="2" t="s">
        <v>89</v>
      </c>
      <c r="D1127" s="2" t="s">
        <v>11989</v>
      </c>
      <c r="E1127" s="2" t="s">
        <v>11990</v>
      </c>
      <c r="F1127" s="2" t="s">
        <v>12038</v>
      </c>
      <c r="G1127" s="2"/>
      <c r="H1127" s="2"/>
      <c r="I1127" s="2" t="s">
        <v>15490</v>
      </c>
      <c r="J1127" s="2"/>
      <c r="K1127" s="2" t="n">
        <v>0</v>
      </c>
      <c r="L1127" s="2"/>
      <c r="M1127" s="2" t="s">
        <v>15491</v>
      </c>
      <c r="N1127" s="2" t="n">
        <f aca="false">COUNTA('Layout Mercado Libre'!AH1127:AM1127)</f>
        <v>1</v>
      </c>
      <c r="O1127" s="2" t="s">
        <v>11996</v>
      </c>
      <c r="P1127" s="2" t="n">
        <v>0</v>
      </c>
      <c r="Q1127" s="2" t="s">
        <v>15492</v>
      </c>
    </row>
    <row r="1128" customFormat="false" ht="15" hidden="false" customHeight="false" outlineLevel="0" collapsed="false">
      <c r="A1128" s="8" t="s">
        <v>11580</v>
      </c>
      <c r="B1128" s="10" t="str">
        <f aca="false">'Layout Mercado Libre'!C1128</f>
        <v>Antitranspirante Speed Stick 24/7 Xtreme Ultra Aerosol 91 g</v>
      </c>
      <c r="C1128" s="2" t="s">
        <v>89</v>
      </c>
      <c r="D1128" s="2" t="s">
        <v>11989</v>
      </c>
      <c r="E1128" s="2" t="s">
        <v>11990</v>
      </c>
      <c r="F1128" s="2" t="s">
        <v>11998</v>
      </c>
      <c r="G1128" s="2"/>
      <c r="H1128" s="2"/>
      <c r="I1128" s="2" t="s">
        <v>15493</v>
      </c>
      <c r="J1128" s="2"/>
      <c r="K1128" s="2" t="n">
        <v>58</v>
      </c>
      <c r="L1128" s="2"/>
      <c r="M1128" s="2" t="s">
        <v>15494</v>
      </c>
      <c r="N1128" s="2" t="n">
        <f aca="false">COUNTA('Layout Mercado Libre'!AH1128:AM1128)</f>
        <v>1</v>
      </c>
      <c r="O1128" s="2" t="s">
        <v>11996</v>
      </c>
      <c r="P1128" s="2" t="n">
        <v>0</v>
      </c>
      <c r="Q1128" s="2" t="s">
        <v>15495</v>
      </c>
    </row>
    <row r="1129" customFormat="false" ht="15" hidden="false" customHeight="false" outlineLevel="0" collapsed="false">
      <c r="A1129" s="8" t="s">
        <v>11590</v>
      </c>
      <c r="B1129" s="10" t="str">
        <f aca="false">'Layout Mercado Libre'!C1129</f>
        <v>Flagyl Metronidazol 500 mg 30 Comprimidos</v>
      </c>
      <c r="C1129" s="2" t="s">
        <v>89</v>
      </c>
      <c r="D1129" s="2" t="s">
        <v>11989</v>
      </c>
      <c r="E1129" s="2" t="s">
        <v>11990</v>
      </c>
      <c r="F1129" s="2" t="s">
        <v>11991</v>
      </c>
      <c r="G1129" s="2" t="s">
        <v>12983</v>
      </c>
      <c r="H1129" s="2" t="s">
        <v>12984</v>
      </c>
      <c r="I1129" s="2" t="s">
        <v>15496</v>
      </c>
      <c r="J1129" s="2"/>
      <c r="K1129" s="2" t="n">
        <v>22</v>
      </c>
      <c r="L1129" s="2"/>
      <c r="M1129" s="2" t="s">
        <v>15497</v>
      </c>
      <c r="N1129" s="2" t="n">
        <f aca="false">COUNTA('Layout Mercado Libre'!AH1129:AM1129)</f>
        <v>1</v>
      </c>
      <c r="O1129" s="2" t="s">
        <v>11996</v>
      </c>
      <c r="P1129" s="2" t="n">
        <v>0</v>
      </c>
      <c r="Q1129" s="2" t="s">
        <v>15498</v>
      </c>
    </row>
    <row r="1130" customFormat="false" ht="15" hidden="false" customHeight="false" outlineLevel="0" collapsed="false">
      <c r="A1130" s="8" t="s">
        <v>11598</v>
      </c>
      <c r="B1130" s="10" t="str">
        <f aca="false">'Layout Mercado Libre'!C1130</f>
        <v>Capent Pomada para Rozaduras del Bebé 110 g</v>
      </c>
      <c r="C1130" s="2" t="s">
        <v>89</v>
      </c>
      <c r="D1130" s="2" t="s">
        <v>11989</v>
      </c>
      <c r="E1130" s="2" t="s">
        <v>11990</v>
      </c>
      <c r="F1130" s="2" t="s">
        <v>11998</v>
      </c>
      <c r="G1130" s="2"/>
      <c r="H1130" s="2"/>
      <c r="I1130" s="2" t="s">
        <v>15499</v>
      </c>
      <c r="J1130" s="2"/>
      <c r="K1130" s="2" t="n">
        <v>85</v>
      </c>
      <c r="L1130" s="2"/>
      <c r="M1130" s="2" t="s">
        <v>15500</v>
      </c>
      <c r="N1130" s="2" t="n">
        <f aca="false">COUNTA('Layout Mercado Libre'!AH1130:AM1130)</f>
        <v>3</v>
      </c>
      <c r="O1130" s="2" t="s">
        <v>11996</v>
      </c>
      <c r="P1130" s="2" t="n">
        <v>0</v>
      </c>
      <c r="Q1130" s="2" t="s">
        <v>15501</v>
      </c>
    </row>
    <row r="1131" customFormat="false" ht="15" hidden="false" customHeight="false" outlineLevel="0" collapsed="false">
      <c r="A1131" s="8" t="s">
        <v>11609</v>
      </c>
      <c r="B1131" s="10" t="str">
        <f aca="false">'Layout Mercado Libre'!C1131</f>
        <v>Shampoo Mennen Miel y Manzanilla Suave 200 ml</v>
      </c>
      <c r="C1131" s="2" t="s">
        <v>89</v>
      </c>
      <c r="D1131" s="2" t="s">
        <v>11989</v>
      </c>
      <c r="E1131" s="2" t="s">
        <v>11990</v>
      </c>
      <c r="F1131" s="2" t="s">
        <v>11998</v>
      </c>
      <c r="G1131" s="2"/>
      <c r="H1131" s="2"/>
      <c r="I1131" s="2" t="s">
        <v>15502</v>
      </c>
      <c r="J1131" s="2"/>
      <c r="K1131" s="2" t="n">
        <v>104</v>
      </c>
      <c r="L1131" s="2"/>
      <c r="M1131" s="2" t="s">
        <v>15503</v>
      </c>
      <c r="N1131" s="2" t="n">
        <f aca="false">COUNTA('Layout Mercado Libre'!AH1131:AM1131)</f>
        <v>1</v>
      </c>
      <c r="O1131" s="2" t="s">
        <v>11996</v>
      </c>
      <c r="P1131" s="2" t="n">
        <v>0</v>
      </c>
      <c r="Q1131" s="2" t="s">
        <v>15504</v>
      </c>
    </row>
    <row r="1132" customFormat="false" ht="15" hidden="false" customHeight="false" outlineLevel="0" collapsed="false">
      <c r="A1132" s="8" t="s">
        <v>11616</v>
      </c>
      <c r="B1132" s="10" t="str">
        <f aca="false">'Layout Mercado Libre'!C1132</f>
        <v>Desodorante Antitranspirante Rexona Men V8 en Barra 45 g</v>
      </c>
      <c r="C1132" s="2" t="s">
        <v>89</v>
      </c>
      <c r="D1132" s="2" t="s">
        <v>11989</v>
      </c>
      <c r="E1132" s="2" t="s">
        <v>11990</v>
      </c>
      <c r="F1132" s="2" t="s">
        <v>11998</v>
      </c>
      <c r="G1132" s="2"/>
      <c r="H1132" s="2"/>
      <c r="I1132" s="2" t="s">
        <v>15505</v>
      </c>
      <c r="J1132" s="2"/>
      <c r="K1132" s="2" t="n">
        <v>176</v>
      </c>
      <c r="L1132" s="2" t="s">
        <v>15506</v>
      </c>
      <c r="M1132" s="2" t="s">
        <v>15507</v>
      </c>
      <c r="N1132" s="2" t="n">
        <f aca="false">COUNTA('Layout Mercado Libre'!AH1132:AM1132)</f>
        <v>1</v>
      </c>
      <c r="O1132" s="2" t="s">
        <v>11996</v>
      </c>
      <c r="P1132" s="2" t="n">
        <v>0</v>
      </c>
      <c r="Q1132" s="2" t="s">
        <v>15508</v>
      </c>
    </row>
    <row r="1133" customFormat="false" ht="15" hidden="false" customHeight="false" outlineLevel="0" collapsed="false">
      <c r="A1133" s="8" t="s">
        <v>11624</v>
      </c>
      <c r="B1133" s="10" t="str">
        <f aca="false">'Layout Mercado Libre'!C1133</f>
        <v>Ciruelax Cassia Angustifolia 15 mg 20 Comprimidos</v>
      </c>
      <c r="C1133" s="2" t="s">
        <v>89</v>
      </c>
      <c r="D1133" s="2" t="s">
        <v>11989</v>
      </c>
      <c r="E1133" s="2" t="s">
        <v>11990</v>
      </c>
      <c r="F1133" s="2" t="s">
        <v>12038</v>
      </c>
      <c r="G1133" s="2"/>
      <c r="H1133" s="2"/>
      <c r="I1133" s="2" t="s">
        <v>15509</v>
      </c>
      <c r="J1133" s="2"/>
      <c r="K1133" s="2" t="n">
        <v>70</v>
      </c>
      <c r="L1133" s="2"/>
      <c r="M1133" s="2" t="s">
        <v>15510</v>
      </c>
      <c r="N1133" s="2" t="n">
        <f aca="false">COUNTA('Layout Mercado Libre'!AH1133:AM1133)</f>
        <v>1</v>
      </c>
      <c r="O1133" s="2" t="s">
        <v>11996</v>
      </c>
      <c r="P1133" s="2" t="n">
        <v>0</v>
      </c>
      <c r="Q1133" s="2" t="s">
        <v>15511</v>
      </c>
    </row>
    <row r="1134" customFormat="false" ht="15" hidden="false" customHeight="false" outlineLevel="0" collapsed="false">
      <c r="A1134" s="8" t="s">
        <v>11637</v>
      </c>
      <c r="B1134" s="10" t="str">
        <f aca="false">'Layout Mercado Libre'!C1134</f>
        <v>Desodorante Axe Black en Aerosol para Hombre 150 ml</v>
      </c>
      <c r="C1134" s="2" t="s">
        <v>89</v>
      </c>
      <c r="D1134" s="2" t="s">
        <v>11989</v>
      </c>
      <c r="E1134" s="2" t="s">
        <v>11990</v>
      </c>
      <c r="F1134" s="2" t="s">
        <v>11998</v>
      </c>
      <c r="G1134" s="2"/>
      <c r="H1134" s="2"/>
      <c r="I1134" s="2" t="s">
        <v>15512</v>
      </c>
      <c r="J1134" s="2"/>
      <c r="K1134" s="2" t="n">
        <v>264</v>
      </c>
      <c r="L1134" s="2" t="s">
        <v>15513</v>
      </c>
      <c r="M1134" s="2" t="s">
        <v>15514</v>
      </c>
      <c r="N1134" s="2" t="n">
        <f aca="false">COUNTA('Layout Mercado Libre'!AH1134:AM1134)</f>
        <v>1</v>
      </c>
      <c r="O1134" s="2" t="s">
        <v>11996</v>
      </c>
      <c r="P1134" s="2" t="n">
        <v>0</v>
      </c>
      <c r="Q1134" s="2" t="s">
        <v>15515</v>
      </c>
    </row>
    <row r="1135" customFormat="false" ht="15" hidden="false" customHeight="false" outlineLevel="0" collapsed="false">
      <c r="A1135" s="8" t="s">
        <v>11645</v>
      </c>
      <c r="B1135" s="10" t="str">
        <f aca="false">'Layout Mercado Libre'!C1135</f>
        <v>Scabisan Permetrina 5% Crema 60 g</v>
      </c>
      <c r="C1135" s="2" t="s">
        <v>89</v>
      </c>
      <c r="D1135" s="2" t="s">
        <v>11989</v>
      </c>
      <c r="E1135" s="2" t="s">
        <v>11990</v>
      </c>
      <c r="F1135" s="2" t="s">
        <v>12038</v>
      </c>
      <c r="G1135" s="2"/>
      <c r="H1135" s="2"/>
      <c r="I1135" s="2" t="s">
        <v>15516</v>
      </c>
      <c r="J1135" s="2"/>
      <c r="K1135" s="2" t="n">
        <v>0</v>
      </c>
      <c r="L1135" s="2"/>
      <c r="M1135" s="2" t="s">
        <v>15517</v>
      </c>
      <c r="N1135" s="2" t="n">
        <f aca="false">COUNTA('Layout Mercado Libre'!AH1135:AM1135)</f>
        <v>1</v>
      </c>
      <c r="O1135" s="2" t="s">
        <v>11996</v>
      </c>
      <c r="P1135" s="2" t="n">
        <v>0</v>
      </c>
      <c r="Q1135" s="2" t="s">
        <v>15518</v>
      </c>
    </row>
    <row r="1136" customFormat="false" ht="15" hidden="false" customHeight="false" outlineLevel="0" collapsed="false">
      <c r="A1136" s="8" t="s">
        <v>11657</v>
      </c>
      <c r="B1136" s="10" t="str">
        <f aca="false">'Layout Mercado Libre'!C1136</f>
        <v>Condones Prudence Sabor y Aroma Uva 3 Piezas</v>
      </c>
      <c r="C1136" s="2" t="s">
        <v>89</v>
      </c>
      <c r="D1136" s="2" t="s">
        <v>11989</v>
      </c>
      <c r="E1136" s="2" t="s">
        <v>11990</v>
      </c>
      <c r="F1136" s="2" t="s">
        <v>11998</v>
      </c>
      <c r="G1136" s="2"/>
      <c r="H1136" s="2"/>
      <c r="I1136" s="2" t="s">
        <v>15519</v>
      </c>
      <c r="J1136" s="2"/>
      <c r="K1136" s="2" t="n">
        <v>405</v>
      </c>
      <c r="L1136" s="2"/>
      <c r="M1136" s="2" t="s">
        <v>15520</v>
      </c>
      <c r="N1136" s="2" t="n">
        <f aca="false">COUNTA('Layout Mercado Libre'!AH1136:AM1136)</f>
        <v>2</v>
      </c>
      <c r="O1136" s="2" t="s">
        <v>11996</v>
      </c>
      <c r="P1136" s="2" t="n">
        <v>0</v>
      </c>
      <c r="Q1136" s="2" t="s">
        <v>15521</v>
      </c>
    </row>
    <row r="1137" customFormat="false" ht="15" hidden="false" customHeight="false" outlineLevel="0" collapsed="false">
      <c r="A1137" s="8" t="s">
        <v>11666</v>
      </c>
      <c r="B1137" s="10" t="str">
        <f aca="false">'Layout Mercado Libre'!C1137</f>
        <v>Paletas Broncolin Sabores Mixtos Vitrolero 100 Piezas</v>
      </c>
      <c r="C1137" s="2" t="s">
        <v>89</v>
      </c>
      <c r="D1137" s="2" t="s">
        <v>11989</v>
      </c>
      <c r="E1137" s="2" t="s">
        <v>11990</v>
      </c>
      <c r="F1137" s="2" t="s">
        <v>12038</v>
      </c>
      <c r="G1137" s="2"/>
      <c r="H1137" s="2"/>
      <c r="I1137" s="2" t="s">
        <v>15522</v>
      </c>
      <c r="J1137" s="2"/>
      <c r="K1137" s="2" t="n">
        <v>45</v>
      </c>
      <c r="L1137" s="2"/>
      <c r="M1137" s="2" t="s">
        <v>15523</v>
      </c>
      <c r="N1137" s="2" t="n">
        <f aca="false">COUNTA('Layout Mercado Libre'!AH1137:AM1137)</f>
        <v>3</v>
      </c>
      <c r="O1137" s="2" t="s">
        <v>11996</v>
      </c>
      <c r="P1137" s="2" t="n">
        <v>0</v>
      </c>
      <c r="Q1137" s="2" t="s">
        <v>15524</v>
      </c>
    </row>
    <row r="1138" customFormat="false" ht="15" hidden="false" customHeight="false" outlineLevel="0" collapsed="false">
      <c r="A1138" s="8" t="s">
        <v>11679</v>
      </c>
      <c r="B1138" s="10" t="str">
        <f aca="false">'Layout Mercado Libre'!C1138</f>
        <v>Desodorante Stefano Play en Aerosol para Hombre 113 g</v>
      </c>
      <c r="C1138" s="2" t="s">
        <v>89</v>
      </c>
      <c r="D1138" s="2" t="s">
        <v>11989</v>
      </c>
      <c r="E1138" s="2" t="s">
        <v>11990</v>
      </c>
      <c r="F1138" s="2" t="s">
        <v>11998</v>
      </c>
      <c r="G1138" s="2"/>
      <c r="H1138" s="2"/>
      <c r="I1138" s="2" t="s">
        <v>15525</v>
      </c>
      <c r="J1138" s="2"/>
      <c r="K1138" s="2" t="n">
        <v>584</v>
      </c>
      <c r="L1138" s="2"/>
      <c r="M1138" s="2" t="s">
        <v>15526</v>
      </c>
      <c r="N1138" s="2" t="n">
        <f aca="false">COUNTA('Layout Mercado Libre'!AH1138:AM1138)</f>
        <v>1</v>
      </c>
      <c r="O1138" s="2" t="s">
        <v>11996</v>
      </c>
      <c r="P1138" s="2" t="n">
        <v>0</v>
      </c>
      <c r="Q1138" s="2" t="s">
        <v>15527</v>
      </c>
    </row>
    <row r="1139" customFormat="false" ht="15" hidden="false" customHeight="false" outlineLevel="0" collapsed="false">
      <c r="A1139" s="8" t="s">
        <v>11688</v>
      </c>
      <c r="B1139" s="10" t="str">
        <f aca="false">'Layout Mercado Libre'!C1139</f>
        <v>Parche Negro Promedic Metilo y Belladona 12.5 x 18.5 cm</v>
      </c>
      <c r="C1139" s="2" t="s">
        <v>89</v>
      </c>
      <c r="D1139" s="2" t="s">
        <v>11989</v>
      </c>
      <c r="E1139" s="2" t="s">
        <v>11990</v>
      </c>
      <c r="F1139" s="2" t="s">
        <v>12038</v>
      </c>
      <c r="G1139" s="2"/>
      <c r="H1139" s="2"/>
      <c r="I1139" s="2" t="s">
        <v>15528</v>
      </c>
      <c r="J1139" s="2"/>
      <c r="K1139" s="2" t="n">
        <v>1309</v>
      </c>
      <c r="L1139" s="2"/>
      <c r="M1139" s="2" t="s">
        <v>15529</v>
      </c>
      <c r="N1139" s="2" t="n">
        <f aca="false">COUNTA('Layout Mercado Libre'!AH1139:AM1139)</f>
        <v>1</v>
      </c>
      <c r="O1139" s="2" t="s">
        <v>11996</v>
      </c>
      <c r="P1139" s="2" t="n">
        <v>0</v>
      </c>
      <c r="Q1139" s="2" t="s">
        <v>15530</v>
      </c>
    </row>
    <row r="1140" customFormat="false" ht="15" hidden="false" customHeight="false" outlineLevel="0" collapsed="false">
      <c r="A1140" s="8" t="s">
        <v>11700</v>
      </c>
      <c r="B1140" s="10" t="str">
        <f aca="false">'Layout Mercado Libre'!C1140</f>
        <v>Shampoo Pantene Pro-V Bambú Nutre &amp; Crece 750 ml</v>
      </c>
      <c r="C1140" s="2" t="s">
        <v>89</v>
      </c>
      <c r="D1140" s="2" t="s">
        <v>11989</v>
      </c>
      <c r="E1140" s="2" t="s">
        <v>11990</v>
      </c>
      <c r="F1140" s="2" t="s">
        <v>11998</v>
      </c>
      <c r="G1140" s="2"/>
      <c r="H1140" s="2"/>
      <c r="I1140" s="2" t="s">
        <v>15531</v>
      </c>
      <c r="J1140" s="2"/>
      <c r="K1140" s="2" t="n">
        <v>66</v>
      </c>
      <c r="L1140" s="2"/>
      <c r="M1140" s="2" t="s">
        <v>15532</v>
      </c>
      <c r="N1140" s="2" t="n">
        <f aca="false">COUNTA('Layout Mercado Libre'!AH1140:AM1140)</f>
        <v>1</v>
      </c>
      <c r="O1140" s="2" t="s">
        <v>11996</v>
      </c>
      <c r="P1140" s="2" t="n">
        <v>0</v>
      </c>
      <c r="Q1140" s="2" t="s">
        <v>15533</v>
      </c>
    </row>
    <row r="1141" customFormat="false" ht="15" hidden="false" customHeight="false" outlineLevel="0" collapsed="false">
      <c r="A1141" s="8" t="s">
        <v>11711</v>
      </c>
      <c r="B1141" s="10" t="str">
        <f aca="false">'Layout Mercado Libre'!C1141</f>
        <v>Motilium Domperidona 10 mg 30 Tabletas</v>
      </c>
      <c r="C1141" s="2" t="s">
        <v>89</v>
      </c>
      <c r="D1141" s="2" t="s">
        <v>11989</v>
      </c>
      <c r="E1141" s="2" t="s">
        <v>11990</v>
      </c>
      <c r="F1141" s="2" t="s">
        <v>12056</v>
      </c>
      <c r="G1141" s="2"/>
      <c r="H1141" s="2"/>
      <c r="I1141" s="2" t="s">
        <v>15534</v>
      </c>
      <c r="J1141" s="2"/>
      <c r="K1141" s="2" t="n">
        <v>0</v>
      </c>
      <c r="L1141" s="2"/>
      <c r="M1141" s="2" t="s">
        <v>15535</v>
      </c>
      <c r="N1141" s="2" t="n">
        <f aca="false">COUNTA('Layout Mercado Libre'!AH1141:AM1141)</f>
        <v>1</v>
      </c>
      <c r="O1141" s="2" t="s">
        <v>11996</v>
      </c>
      <c r="P1141" s="2" t="n">
        <v>0</v>
      </c>
      <c r="Q1141" s="2" t="s">
        <v>15536</v>
      </c>
    </row>
    <row r="1142" customFormat="false" ht="15" hidden="false" customHeight="false" outlineLevel="0" collapsed="false">
      <c r="A1142" s="8" t="s">
        <v>11719</v>
      </c>
      <c r="B1142" s="10" t="str">
        <f aca="false">'Layout Mercado Libre'!C1142</f>
        <v>Tylex 750 Paracetamol 750 mg 40 Tabletas</v>
      </c>
      <c r="C1142" s="2" t="s">
        <v>89</v>
      </c>
      <c r="D1142" s="2" t="s">
        <v>11989</v>
      </c>
      <c r="E1142" s="2" t="s">
        <v>11990</v>
      </c>
      <c r="F1142" s="2" t="s">
        <v>12056</v>
      </c>
      <c r="G1142" s="2"/>
      <c r="H1142" s="2"/>
      <c r="I1142" s="2" t="s">
        <v>15537</v>
      </c>
      <c r="J1142" s="2"/>
      <c r="K1142" s="2" t="n">
        <v>0</v>
      </c>
      <c r="L1142" s="2"/>
      <c r="M1142" s="2" t="s">
        <v>15538</v>
      </c>
      <c r="N1142" s="2" t="n">
        <f aca="false">COUNTA('Layout Mercado Libre'!AH1142:AM1142)</f>
        <v>1</v>
      </c>
      <c r="O1142" s="2" t="s">
        <v>11996</v>
      </c>
      <c r="P1142" s="2" t="n">
        <v>0</v>
      </c>
      <c r="Q1142" s="2" t="s">
        <v>15539</v>
      </c>
    </row>
    <row r="1143" customFormat="false" ht="15" hidden="false" customHeight="false" outlineLevel="0" collapsed="false">
      <c r="A1143" s="8" t="s">
        <v>11727</v>
      </c>
      <c r="B1143" s="10" t="str">
        <f aca="false">'Layout Mercado Libre'!C1143</f>
        <v>Sérum Corporal Dove Niacinamida Tono Uniforme 400 ml</v>
      </c>
      <c r="C1143" s="2" t="s">
        <v>89</v>
      </c>
      <c r="D1143" s="2" t="s">
        <v>11989</v>
      </c>
      <c r="E1143" s="2" t="s">
        <v>11990</v>
      </c>
      <c r="F1143" s="2" t="s">
        <v>11998</v>
      </c>
      <c r="G1143" s="2"/>
      <c r="H1143" s="2"/>
      <c r="I1143" s="2" t="s">
        <v>15540</v>
      </c>
      <c r="J1143" s="2"/>
      <c r="K1143" s="2" t="n">
        <v>3</v>
      </c>
      <c r="L1143" s="2" t="s">
        <v>15541</v>
      </c>
      <c r="M1143" s="2" t="s">
        <v>15542</v>
      </c>
      <c r="N1143" s="2" t="n">
        <f aca="false">COUNTA('Layout Mercado Libre'!AH1143:AM1143)</f>
        <v>1</v>
      </c>
      <c r="O1143" s="2" t="s">
        <v>11996</v>
      </c>
      <c r="P1143" s="2" t="n">
        <v>0</v>
      </c>
      <c r="Q1143" s="2" t="s">
        <v>15543</v>
      </c>
    </row>
    <row r="1144" customFormat="false" ht="15" hidden="false" customHeight="false" outlineLevel="0" collapsed="false">
      <c r="A1144" s="8" t="s">
        <v>11737</v>
      </c>
      <c r="B1144" s="10" t="str">
        <f aca="false">'Layout Mercado Libre'!C1144</f>
        <v>Desodorante Axe Collision en Aerosol para Hombre 150 ml</v>
      </c>
      <c r="C1144" s="2" t="s">
        <v>89</v>
      </c>
      <c r="D1144" s="2" t="s">
        <v>11989</v>
      </c>
      <c r="E1144" s="2" t="s">
        <v>11990</v>
      </c>
      <c r="F1144" s="2" t="s">
        <v>11998</v>
      </c>
      <c r="G1144" s="2"/>
      <c r="H1144" s="2"/>
      <c r="I1144" s="2" t="s">
        <v>15544</v>
      </c>
      <c r="J1144" s="2"/>
      <c r="K1144" s="2" t="n">
        <v>218</v>
      </c>
      <c r="L1144" s="2" t="s">
        <v>15545</v>
      </c>
      <c r="M1144" s="2" t="s">
        <v>15546</v>
      </c>
      <c r="N1144" s="2" t="n">
        <f aca="false">COUNTA('Layout Mercado Libre'!AH1144:AM1144)</f>
        <v>3</v>
      </c>
      <c r="O1144" s="2" t="s">
        <v>11996</v>
      </c>
      <c r="P1144" s="2" t="n">
        <v>0</v>
      </c>
      <c r="Q1144" s="2" t="s">
        <v>15547</v>
      </c>
    </row>
    <row r="1145" customFormat="false" ht="15" hidden="false" customHeight="false" outlineLevel="0" collapsed="false">
      <c r="A1145" s="8" t="s">
        <v>11746</v>
      </c>
      <c r="B1145" s="10" t="str">
        <f aca="false">'Layout Mercado Libre'!C1145</f>
        <v>Ficonax Metformina 850 mg 30 Tabletas</v>
      </c>
      <c r="C1145" s="2" t="s">
        <v>89</v>
      </c>
      <c r="D1145" s="2" t="s">
        <v>11989</v>
      </c>
      <c r="E1145" s="2" t="s">
        <v>11990</v>
      </c>
      <c r="F1145" s="2" t="s">
        <v>11991</v>
      </c>
      <c r="G1145" s="2" t="s">
        <v>12013</v>
      </c>
      <c r="H1145" s="2" t="s">
        <v>12014</v>
      </c>
      <c r="I1145" s="2" t="s">
        <v>15548</v>
      </c>
      <c r="J1145" s="2"/>
      <c r="K1145" s="2" t="n">
        <v>25</v>
      </c>
      <c r="L1145" s="2"/>
      <c r="M1145" s="2" t="s">
        <v>15549</v>
      </c>
      <c r="N1145" s="2" t="n">
        <f aca="false">COUNTA('Layout Mercado Libre'!AH1145:AM1145)</f>
        <v>1</v>
      </c>
      <c r="O1145" s="2" t="s">
        <v>11996</v>
      </c>
      <c r="P1145" s="2" t="n">
        <v>0</v>
      </c>
      <c r="Q1145" s="2" t="s">
        <v>15550</v>
      </c>
    </row>
    <row r="1146" customFormat="false" ht="15" hidden="false" customHeight="false" outlineLevel="0" collapsed="false">
      <c r="A1146" s="8" t="s">
        <v>11752</v>
      </c>
      <c r="B1146" s="10" t="str">
        <f aca="false">'Layout Mercado Libre'!C1146</f>
        <v>Alli-Triple Diclofenaco y Vitaminas B 6 Tabletas</v>
      </c>
      <c r="C1146" s="2" t="s">
        <v>89</v>
      </c>
      <c r="D1146" s="2" t="s">
        <v>11989</v>
      </c>
      <c r="E1146" s="2" t="s">
        <v>11990</v>
      </c>
      <c r="F1146" s="2" t="s">
        <v>12056</v>
      </c>
      <c r="G1146" s="2"/>
      <c r="H1146" s="2"/>
      <c r="I1146" s="2" t="s">
        <v>15551</v>
      </c>
      <c r="J1146" s="2"/>
      <c r="K1146" s="2" t="n">
        <v>49</v>
      </c>
      <c r="L1146" s="2"/>
      <c r="M1146" s="2" t="s">
        <v>15552</v>
      </c>
      <c r="N1146" s="2" t="n">
        <f aca="false">COUNTA('Layout Mercado Libre'!AH1146:AM1146)</f>
        <v>2</v>
      </c>
      <c r="O1146" s="2" t="s">
        <v>11996</v>
      </c>
      <c r="P1146" s="2" t="n">
        <v>0</v>
      </c>
      <c r="Q1146" s="2" t="s">
        <v>15553</v>
      </c>
    </row>
    <row r="1147" customFormat="false" ht="15" hidden="false" customHeight="false" outlineLevel="0" collapsed="false">
      <c r="A1147" s="8" t="s">
        <v>11761</v>
      </c>
      <c r="B1147" s="10" t="str">
        <f aca="false">'Layout Mercado Libre'!C1147</f>
        <v>Karet Levotiroxina Sódica 100 mcg 50 Comprimidos</v>
      </c>
      <c r="C1147" s="2" t="s">
        <v>89</v>
      </c>
      <c r="D1147" s="2" t="s">
        <v>11989</v>
      </c>
      <c r="E1147" s="2" t="s">
        <v>11990</v>
      </c>
      <c r="F1147" s="2" t="s">
        <v>11991</v>
      </c>
      <c r="G1147" s="2" t="s">
        <v>12349</v>
      </c>
      <c r="H1147" s="2" t="s">
        <v>12350</v>
      </c>
      <c r="I1147" s="2" t="s">
        <v>15554</v>
      </c>
      <c r="J1147" s="2"/>
      <c r="K1147" s="2" t="n">
        <v>0</v>
      </c>
      <c r="L1147" s="2"/>
      <c r="M1147" s="2" t="s">
        <v>15555</v>
      </c>
      <c r="N1147" s="2" t="n">
        <f aca="false">COUNTA('Layout Mercado Libre'!AH1147:AM1147)</f>
        <v>3</v>
      </c>
      <c r="O1147" s="2" t="s">
        <v>11996</v>
      </c>
      <c r="P1147" s="2" t="n">
        <v>0</v>
      </c>
      <c r="Q1147" s="2" t="s">
        <v>15556</v>
      </c>
    </row>
    <row r="1148" customFormat="false" ht="15" hidden="false" customHeight="false" outlineLevel="0" collapsed="false">
      <c r="A1148" s="8" t="s">
        <v>11773</v>
      </c>
      <c r="B1148" s="10" t="str">
        <f aca="false">'Layout Mercado Libre'!C1148</f>
        <v>Refresh Tears Gotas Lubricantes Oftálmicas 15 ml</v>
      </c>
      <c r="C1148" s="2" t="s">
        <v>89</v>
      </c>
      <c r="D1148" s="2" t="s">
        <v>11989</v>
      </c>
      <c r="E1148" s="2" t="s">
        <v>11990</v>
      </c>
      <c r="F1148" s="2" t="s">
        <v>12038</v>
      </c>
      <c r="G1148" s="2"/>
      <c r="H1148" s="2"/>
      <c r="I1148" s="2" t="s">
        <v>15557</v>
      </c>
      <c r="J1148" s="2"/>
      <c r="K1148" s="2" t="n">
        <v>2</v>
      </c>
      <c r="L1148" s="2"/>
      <c r="M1148" s="2" t="s">
        <v>15558</v>
      </c>
      <c r="N1148" s="2" t="n">
        <f aca="false">COUNTA('Layout Mercado Libre'!AH1148:AM1148)</f>
        <v>1</v>
      </c>
      <c r="O1148" s="2" t="s">
        <v>11996</v>
      </c>
      <c r="P1148" s="2" t="n">
        <v>0</v>
      </c>
      <c r="Q1148" s="2" t="s">
        <v>15559</v>
      </c>
    </row>
    <row r="1149" customFormat="false" ht="15" hidden="false" customHeight="false" outlineLevel="0" collapsed="false">
      <c r="A1149" s="8" t="s">
        <v>11781</v>
      </c>
      <c r="B1149" s="10" t="str">
        <f aca="false">'Layout Mercado Libre'!C1149</f>
        <v>Dimefor Metformina 850 mg 60 Tabletas</v>
      </c>
      <c r="C1149" s="2" t="s">
        <v>89</v>
      </c>
      <c r="D1149" s="2" t="s">
        <v>11989</v>
      </c>
      <c r="E1149" s="2" t="s">
        <v>11990</v>
      </c>
      <c r="F1149" s="2" t="s">
        <v>11991</v>
      </c>
      <c r="G1149" s="2" t="s">
        <v>12013</v>
      </c>
      <c r="H1149" s="2" t="s">
        <v>12014</v>
      </c>
      <c r="I1149" s="2" t="s">
        <v>15560</v>
      </c>
      <c r="J1149" s="2"/>
      <c r="K1149" s="2" t="n">
        <v>20</v>
      </c>
      <c r="L1149" s="2"/>
      <c r="M1149" s="2" t="s">
        <v>15561</v>
      </c>
      <c r="N1149" s="2" t="n">
        <f aca="false">COUNTA('Layout Mercado Libre'!AH1149:AM1149)</f>
        <v>2</v>
      </c>
      <c r="O1149" s="2" t="s">
        <v>11996</v>
      </c>
      <c r="P1149" s="2" t="n">
        <v>0</v>
      </c>
      <c r="Q1149" s="2" t="s">
        <v>15562</v>
      </c>
    </row>
    <row r="1150" customFormat="false" ht="15" hidden="false" customHeight="false" outlineLevel="0" collapsed="false">
      <c r="A1150" s="8" t="s">
        <v>11789</v>
      </c>
      <c r="B1150" s="10" t="str">
        <f aca="false">'Layout Mercado Libre'!C1150</f>
        <v>Prednefrin SF Prednisolona 1% Suspensión Oftálmica 5 ml</v>
      </c>
      <c r="C1150" s="2" t="s">
        <v>89</v>
      </c>
      <c r="D1150" s="2" t="s">
        <v>11989</v>
      </c>
      <c r="E1150" s="2" t="s">
        <v>11990</v>
      </c>
      <c r="F1150" s="2" t="s">
        <v>11991</v>
      </c>
      <c r="G1150" s="2" t="s">
        <v>12203</v>
      </c>
      <c r="H1150" s="2" t="s">
        <v>12204</v>
      </c>
      <c r="I1150" s="2" t="s">
        <v>15563</v>
      </c>
      <c r="J1150" s="2"/>
      <c r="K1150" s="2" t="n">
        <v>36</v>
      </c>
      <c r="L1150" s="2"/>
      <c r="M1150" s="2" t="s">
        <v>15564</v>
      </c>
      <c r="N1150" s="2" t="n">
        <f aca="false">COUNTA('Layout Mercado Libre'!AH1150:AM1150)</f>
        <v>3</v>
      </c>
      <c r="O1150" s="2" t="s">
        <v>11996</v>
      </c>
      <c r="P1150" s="2" t="n">
        <v>0</v>
      </c>
      <c r="Q1150" s="2" t="s">
        <v>15565</v>
      </c>
    </row>
    <row r="1151" customFormat="false" ht="15" hidden="false" customHeight="false" outlineLevel="0" collapsed="false">
      <c r="A1151" s="8" t="s">
        <v>11804</v>
      </c>
      <c r="B1151" s="10" t="str">
        <f aca="false">'Layout Mercado Libre'!C1151</f>
        <v>Ulsen Omeprazol 20 mg 1+1 Dos Cajas con 7 Cápsulas</v>
      </c>
      <c r="C1151" s="2" t="s">
        <v>89</v>
      </c>
      <c r="D1151" s="2" t="s">
        <v>11989</v>
      </c>
      <c r="E1151" s="2" t="s">
        <v>11990</v>
      </c>
      <c r="F1151" s="2" t="s">
        <v>12038</v>
      </c>
      <c r="G1151" s="2"/>
      <c r="H1151" s="2"/>
      <c r="I1151" s="2" t="s">
        <v>15566</v>
      </c>
      <c r="J1151" s="2"/>
      <c r="K1151" s="2" t="n">
        <v>47</v>
      </c>
      <c r="L1151" s="2"/>
      <c r="M1151" s="2" t="s">
        <v>15567</v>
      </c>
      <c r="N1151" s="2" t="n">
        <f aca="false">COUNTA('Layout Mercado Libre'!AH1151:AM1151)</f>
        <v>3</v>
      </c>
      <c r="O1151" s="2" t="s">
        <v>11996</v>
      </c>
      <c r="P1151" s="2" t="n">
        <v>0</v>
      </c>
      <c r="Q1151" s="2" t="s">
        <v>15568</v>
      </c>
    </row>
    <row r="1152" customFormat="false" ht="15" hidden="false" customHeight="false" outlineLevel="0" collapsed="false">
      <c r="A1152" s="8" t="s">
        <v>11813</v>
      </c>
      <c r="B1152" s="10" t="str">
        <f aca="false">'Layout Mercado Libre'!C1152</f>
        <v>Rollo de Papel Térmico Mini Printer 80 x 70</v>
      </c>
      <c r="C1152" s="2" t="s">
        <v>1429</v>
      </c>
      <c r="D1152" s="2" t="s">
        <v>12385</v>
      </c>
      <c r="E1152" s="2" t="s">
        <v>12398</v>
      </c>
      <c r="F1152" s="2" t="s">
        <v>11998</v>
      </c>
      <c r="G1152" s="2"/>
      <c r="H1152" s="2"/>
      <c r="I1152" s="2" t="s">
        <v>15569</v>
      </c>
      <c r="J1152" s="2"/>
      <c r="K1152" s="2" t="n">
        <v>1187</v>
      </c>
      <c r="L1152" s="2"/>
      <c r="M1152" s="2"/>
      <c r="N1152" s="2" t="n">
        <f aca="false">COUNTA('Layout Mercado Libre'!AH1152:AM1152)</f>
        <v>0</v>
      </c>
      <c r="O1152" s="2"/>
      <c r="P1152" s="2" t="n">
        <v>0</v>
      </c>
      <c r="Q1152" s="2" t="s">
        <v>15570</v>
      </c>
    </row>
    <row r="1153" customFormat="false" ht="15" hidden="false" customHeight="false" outlineLevel="0" collapsed="false">
      <c r="A1153" s="8" t="s">
        <v>11821</v>
      </c>
      <c r="B1153" s="10" t="str">
        <f aca="false">'Layout Mercado Libre'!C1153</f>
        <v>Cintapore Cinta Adhesiva Blanca 2.5 cm x 9 m Caja 12</v>
      </c>
      <c r="C1153" s="2" t="s">
        <v>1429</v>
      </c>
      <c r="D1153" s="2" t="s">
        <v>12385</v>
      </c>
      <c r="E1153" s="2" t="s">
        <v>12398</v>
      </c>
      <c r="F1153" s="2" t="s">
        <v>11998</v>
      </c>
      <c r="G1153" s="2"/>
      <c r="H1153" s="2"/>
      <c r="I1153" s="2" t="s">
        <v>15571</v>
      </c>
      <c r="J1153" s="2"/>
      <c r="K1153" s="2" t="n">
        <v>154</v>
      </c>
      <c r="L1153" s="2"/>
      <c r="M1153" s="2"/>
      <c r="N1153" s="2" t="n">
        <f aca="false">COUNTA('Layout Mercado Libre'!AH1153:AM1153)</f>
        <v>0</v>
      </c>
      <c r="O1153" s="2"/>
      <c r="P1153" s="2" t="n">
        <v>0</v>
      </c>
      <c r="Q1153" s="2" t="s">
        <v>15572</v>
      </c>
    </row>
    <row r="1154" customFormat="false" ht="15" hidden="false" customHeight="false" outlineLevel="0" collapsed="false">
      <c r="A1154" s="8" t="s">
        <v>11826</v>
      </c>
      <c r="B1154" s="10" t="str">
        <f aca="false">'Layout Mercado Libre'!C1154</f>
        <v>Crema Mennen Baby Magic con Protección UV 300 ml</v>
      </c>
      <c r="C1154" s="2" t="s">
        <v>89</v>
      </c>
      <c r="D1154" s="2" t="s">
        <v>11989</v>
      </c>
      <c r="E1154" s="2" t="s">
        <v>11990</v>
      </c>
      <c r="F1154" s="2" t="s">
        <v>11998</v>
      </c>
      <c r="G1154" s="2"/>
      <c r="H1154" s="2"/>
      <c r="I1154" s="2" t="s">
        <v>15573</v>
      </c>
      <c r="J1154" s="2"/>
      <c r="K1154" s="2" t="n">
        <v>189</v>
      </c>
      <c r="L1154" s="2"/>
      <c r="M1154" s="2" t="s">
        <v>15574</v>
      </c>
      <c r="N1154" s="2" t="n">
        <f aca="false">COUNTA('Layout Mercado Libre'!AH1154:AM1154)</f>
        <v>1</v>
      </c>
      <c r="O1154" s="2" t="s">
        <v>11996</v>
      </c>
      <c r="P1154" s="2" t="n">
        <v>0</v>
      </c>
      <c r="Q1154" s="2" t="s">
        <v>15575</v>
      </c>
    </row>
    <row r="1155" customFormat="false" ht="15" hidden="false" customHeight="false" outlineLevel="0" collapsed="false">
      <c r="A1155" s="8" t="s">
        <v>11834</v>
      </c>
      <c r="B1155" s="10" t="str">
        <f aca="false">'Layout Mercado Libre'!C1155</f>
        <v>Carnotprim Metoclopramida Solución 100 ml con Pipeta</v>
      </c>
      <c r="C1155" s="2" t="s">
        <v>89</v>
      </c>
      <c r="D1155" s="2" t="s">
        <v>11989</v>
      </c>
      <c r="E1155" s="2" t="s">
        <v>11990</v>
      </c>
      <c r="F1155" s="2" t="s">
        <v>11991</v>
      </c>
      <c r="G1155" s="2" t="s">
        <v>12013</v>
      </c>
      <c r="H1155" s="2" t="s">
        <v>12014</v>
      </c>
      <c r="I1155" s="2" t="s">
        <v>15576</v>
      </c>
      <c r="J1155" s="2"/>
      <c r="K1155" s="2" t="n">
        <v>22</v>
      </c>
      <c r="L1155" s="2"/>
      <c r="M1155" s="2" t="s">
        <v>15577</v>
      </c>
      <c r="N1155" s="2" t="n">
        <f aca="false">COUNTA('Layout Mercado Libre'!AH1155:AM1155)</f>
        <v>1</v>
      </c>
      <c r="O1155" s="2" t="s">
        <v>11996</v>
      </c>
      <c r="P1155" s="2" t="n">
        <v>0</v>
      </c>
      <c r="Q1155" s="2" t="s">
        <v>15578</v>
      </c>
    </row>
    <row r="1156" customFormat="false" ht="15" hidden="false" customHeight="false" outlineLevel="0" collapsed="false">
      <c r="A1156" s="8" t="s">
        <v>11844</v>
      </c>
      <c r="B1156" s="10" t="str">
        <f aca="false">'Layout Mercado Libre'!C1156</f>
        <v>Aceler Ácido Fusídico 2% Crema 15 g</v>
      </c>
      <c r="C1156" s="2" t="s">
        <v>89</v>
      </c>
      <c r="D1156" s="2" t="s">
        <v>11989</v>
      </c>
      <c r="E1156" s="2" t="s">
        <v>11990</v>
      </c>
      <c r="F1156" s="2" t="s">
        <v>11991</v>
      </c>
      <c r="G1156" s="2" t="s">
        <v>12626</v>
      </c>
      <c r="H1156" s="2" t="s">
        <v>12627</v>
      </c>
      <c r="I1156" s="2" t="s">
        <v>15579</v>
      </c>
      <c r="J1156" s="2"/>
      <c r="K1156" s="2" t="n">
        <v>68</v>
      </c>
      <c r="L1156" s="2"/>
      <c r="M1156" s="2" t="s">
        <v>15580</v>
      </c>
      <c r="N1156" s="2" t="n">
        <f aca="false">COUNTA('Layout Mercado Libre'!AH1156:AM1156)</f>
        <v>2</v>
      </c>
      <c r="O1156" s="2" t="s">
        <v>11996</v>
      </c>
      <c r="P1156" s="2" t="n">
        <v>0</v>
      </c>
      <c r="Q1156" s="2" t="s">
        <v>15581</v>
      </c>
    </row>
    <row r="1157" customFormat="false" ht="15" hidden="false" customHeight="false" outlineLevel="0" collapsed="false">
      <c r="A1157" s="8" t="s">
        <v>11854</v>
      </c>
      <c r="B1157" s="10" t="str">
        <f aca="false">'Layout Mercado Libre'!C1157</f>
        <v>Biomics Cefixima 100 mg/5 ml Suspensión 100 ml</v>
      </c>
      <c r="C1157" s="2" t="s">
        <v>89</v>
      </c>
      <c r="D1157" s="2" t="s">
        <v>11989</v>
      </c>
      <c r="E1157" s="2" t="s">
        <v>11990</v>
      </c>
      <c r="F1157" s="2" t="s">
        <v>11991</v>
      </c>
      <c r="G1157" s="2" t="s">
        <v>12093</v>
      </c>
      <c r="H1157" s="2" t="s">
        <v>12094</v>
      </c>
      <c r="I1157" s="2" t="s">
        <v>15582</v>
      </c>
      <c r="J1157" s="2"/>
      <c r="K1157" s="2" t="n">
        <v>40</v>
      </c>
      <c r="L1157" s="2"/>
      <c r="M1157" s="2" t="s">
        <v>15583</v>
      </c>
      <c r="N1157" s="2" t="n">
        <f aca="false">COUNTA('Layout Mercado Libre'!AH1157:AM1157)</f>
        <v>2</v>
      </c>
      <c r="O1157" s="2" t="s">
        <v>11996</v>
      </c>
      <c r="P1157" s="2" t="n">
        <v>0</v>
      </c>
      <c r="Q1157" s="2" t="s">
        <v>15584</v>
      </c>
    </row>
    <row r="1158" customFormat="false" ht="15" hidden="false" customHeight="false" outlineLevel="0" collapsed="false">
      <c r="A1158" s="8" t="s">
        <v>11864</v>
      </c>
      <c r="B1158" s="10" t="str">
        <f aca="false">'Layout Mercado Libre'!C1158</f>
        <v>Eutirox Levotiroxina Sódica 112 mcg 50 Tabletas</v>
      </c>
      <c r="C1158" s="2" t="s">
        <v>89</v>
      </c>
      <c r="D1158" s="2" t="s">
        <v>11989</v>
      </c>
      <c r="E1158" s="2" t="s">
        <v>11990</v>
      </c>
      <c r="F1158" s="2" t="s">
        <v>11991</v>
      </c>
      <c r="G1158" s="2" t="s">
        <v>12349</v>
      </c>
      <c r="H1158" s="2" t="s">
        <v>12350</v>
      </c>
      <c r="I1158" s="2" t="s">
        <v>15585</v>
      </c>
      <c r="J1158" s="2"/>
      <c r="K1158" s="2" t="n">
        <v>41</v>
      </c>
      <c r="L1158" s="2"/>
      <c r="M1158" s="2" t="s">
        <v>15586</v>
      </c>
      <c r="N1158" s="2" t="n">
        <f aca="false">COUNTA('Layout Mercado Libre'!AH1158:AM1158)</f>
        <v>2</v>
      </c>
      <c r="O1158" s="2" t="s">
        <v>11996</v>
      </c>
      <c r="P1158" s="2" t="n">
        <v>0</v>
      </c>
      <c r="Q1158" s="2" t="s">
        <v>15587</v>
      </c>
    </row>
    <row r="1159" customFormat="false" ht="15" hidden="false" customHeight="false" outlineLevel="0" collapsed="false">
      <c r="A1159" s="8" t="s">
        <v>11873</v>
      </c>
      <c r="B1159" s="10" t="str">
        <f aca="false">'Layout Mercado Libre'!C1159</f>
        <v>Desodorante Stefano Next Level Aerosol 150 ml</v>
      </c>
      <c r="C1159" s="2" t="s">
        <v>89</v>
      </c>
      <c r="D1159" s="2" t="s">
        <v>11989</v>
      </c>
      <c r="E1159" s="2" t="s">
        <v>11990</v>
      </c>
      <c r="F1159" s="2" t="s">
        <v>11998</v>
      </c>
      <c r="G1159" s="2"/>
      <c r="H1159" s="2"/>
      <c r="I1159" s="2" t="s">
        <v>15588</v>
      </c>
      <c r="J1159" s="2"/>
      <c r="K1159" s="2" t="n">
        <v>500</v>
      </c>
      <c r="L1159" s="2"/>
      <c r="M1159" s="2" t="s">
        <v>15589</v>
      </c>
      <c r="N1159" s="2" t="n">
        <f aca="false">COUNTA('Layout Mercado Libre'!AH1159:AM1159)</f>
        <v>2</v>
      </c>
      <c r="O1159" s="2" t="s">
        <v>11996</v>
      </c>
      <c r="P1159" s="2" t="n">
        <v>0</v>
      </c>
      <c r="Q1159" s="2" t="s">
        <v>15590</v>
      </c>
    </row>
    <row r="1160" customFormat="false" ht="15" hidden="false" customHeight="false" outlineLevel="0" collapsed="false">
      <c r="A1160" s="8" t="s">
        <v>11883</v>
      </c>
      <c r="B1160" s="10" t="str">
        <f aca="false">'Layout Mercado Libre'!C1160</f>
        <v>Cepillo Dental Oral-B Pro Doble Acción Mayor Alcance 2 Pzas</v>
      </c>
      <c r="C1160" s="2" t="s">
        <v>89</v>
      </c>
      <c r="D1160" s="2" t="s">
        <v>11989</v>
      </c>
      <c r="E1160" s="2" t="s">
        <v>11990</v>
      </c>
      <c r="F1160" s="2" t="s">
        <v>11998</v>
      </c>
      <c r="G1160" s="2"/>
      <c r="H1160" s="2"/>
      <c r="I1160" s="2" t="s">
        <v>15591</v>
      </c>
      <c r="J1160" s="2"/>
      <c r="K1160" s="2" t="n">
        <v>1605</v>
      </c>
      <c r="L1160" s="2"/>
      <c r="M1160" s="2" t="s">
        <v>15592</v>
      </c>
      <c r="N1160" s="2" t="n">
        <f aca="false">COUNTA('Layout Mercado Libre'!AH1160:AM1160)</f>
        <v>1</v>
      </c>
      <c r="O1160" s="2" t="s">
        <v>11996</v>
      </c>
      <c r="P1160" s="2" t="n">
        <v>0</v>
      </c>
      <c r="Q1160" s="2" t="s">
        <v>15593</v>
      </c>
    </row>
    <row r="1161" customFormat="false" ht="15" hidden="false" customHeight="false" outlineLevel="0" collapsed="false">
      <c r="A1161" s="8" t="s">
        <v>11892</v>
      </c>
      <c r="B1161" s="10" t="str">
        <f aca="false">'Layout Mercado Libre'!C1161</f>
        <v>Tukol-D Jarabe Adulto Guaifenesina Dextrometorfano 125 ml</v>
      </c>
      <c r="C1161" s="2" t="s">
        <v>89</v>
      </c>
      <c r="D1161" s="2" t="s">
        <v>11989</v>
      </c>
      <c r="E1161" s="2" t="s">
        <v>11990</v>
      </c>
      <c r="F1161" s="2" t="s">
        <v>12038</v>
      </c>
      <c r="G1161" s="2"/>
      <c r="H1161" s="2"/>
      <c r="I1161" s="2" t="s">
        <v>15594</v>
      </c>
      <c r="J1161" s="2"/>
      <c r="K1161" s="2" t="n">
        <v>0</v>
      </c>
      <c r="L1161" s="2"/>
      <c r="M1161" s="2" t="s">
        <v>15595</v>
      </c>
      <c r="N1161" s="2" t="n">
        <f aca="false">COUNTA('Layout Mercado Libre'!AH1161:AM1161)</f>
        <v>1</v>
      </c>
      <c r="O1161" s="2" t="s">
        <v>11996</v>
      </c>
      <c r="P1161" s="2" t="n">
        <v>0</v>
      </c>
      <c r="Q1161" s="2" t="s">
        <v>15596</v>
      </c>
    </row>
    <row r="1162" customFormat="false" ht="15" hidden="false" customHeight="false" outlineLevel="0" collapsed="false">
      <c r="A1162" s="8" t="s">
        <v>11903</v>
      </c>
      <c r="B1162" s="10" t="str">
        <f aca="false">'Layout Mercado Libre'!C1162</f>
        <v>Cepillo Dental Oral-B Pro Doble Acción Mayor Alcance Mediano</v>
      </c>
      <c r="C1162" s="2" t="s">
        <v>89</v>
      </c>
      <c r="D1162" s="2" t="s">
        <v>11989</v>
      </c>
      <c r="E1162" s="2" t="s">
        <v>11990</v>
      </c>
      <c r="F1162" s="2" t="s">
        <v>11998</v>
      </c>
      <c r="G1162" s="2"/>
      <c r="H1162" s="2"/>
      <c r="I1162" s="2" t="s">
        <v>15597</v>
      </c>
      <c r="J1162" s="2"/>
      <c r="K1162" s="2" t="n">
        <v>302</v>
      </c>
      <c r="L1162" s="2"/>
      <c r="M1162" s="2" t="s">
        <v>15598</v>
      </c>
      <c r="N1162" s="2" t="n">
        <f aca="false">COUNTA('Layout Mercado Libre'!AH1162:AM1162)</f>
        <v>1</v>
      </c>
      <c r="O1162" s="2" t="s">
        <v>11996</v>
      </c>
      <c r="P1162" s="2" t="n">
        <v>0</v>
      </c>
      <c r="Q1162" s="2" t="s">
        <v>15599</v>
      </c>
    </row>
    <row r="1163" customFormat="false" ht="15" hidden="false" customHeight="false" outlineLevel="0" collapsed="false">
      <c r="A1163" s="8" t="s">
        <v>11910</v>
      </c>
      <c r="B1163" s="10" t="str">
        <f aca="false">'Layout Mercado Libre'!C1163</f>
        <v>Dimefor Metformina 500 mg 60 Tabletas</v>
      </c>
      <c r="C1163" s="2" t="s">
        <v>89</v>
      </c>
      <c r="D1163" s="2" t="s">
        <v>11989</v>
      </c>
      <c r="E1163" s="2" t="s">
        <v>11990</v>
      </c>
      <c r="F1163" s="2" t="s">
        <v>11991</v>
      </c>
      <c r="G1163" s="2" t="s">
        <v>12013</v>
      </c>
      <c r="H1163" s="2" t="s">
        <v>12014</v>
      </c>
      <c r="I1163" s="2" t="s">
        <v>15560</v>
      </c>
      <c r="J1163" s="2"/>
      <c r="K1163" s="2" t="n">
        <v>48</v>
      </c>
      <c r="L1163" s="2"/>
      <c r="M1163" s="2" t="s">
        <v>15600</v>
      </c>
      <c r="N1163" s="2" t="n">
        <f aca="false">COUNTA('Layout Mercado Libre'!AH1163:AM1163)</f>
        <v>2</v>
      </c>
      <c r="O1163" s="2" t="s">
        <v>11996</v>
      </c>
      <c r="P1163" s="2" t="n">
        <v>0</v>
      </c>
      <c r="Q1163" s="2" t="s">
        <v>15601</v>
      </c>
    </row>
    <row r="1164" customFormat="false" ht="15" hidden="false" customHeight="false" outlineLevel="0" collapsed="false">
      <c r="A1164" s="8" t="s">
        <v>11916</v>
      </c>
      <c r="B1164" s="10" t="str">
        <f aca="false">'Layout Mercado Libre'!C1164</f>
        <v>Erbitrax-T Terbinafina 250 mg 28 Tabletas</v>
      </c>
      <c r="C1164" s="2" t="s">
        <v>89</v>
      </c>
      <c r="D1164" s="2" t="s">
        <v>11989</v>
      </c>
      <c r="E1164" s="2" t="s">
        <v>11990</v>
      </c>
      <c r="F1164" s="2" t="s">
        <v>11991</v>
      </c>
      <c r="G1164" s="2" t="s">
        <v>12093</v>
      </c>
      <c r="H1164" s="2" t="s">
        <v>12094</v>
      </c>
      <c r="I1164" s="2" t="s">
        <v>15602</v>
      </c>
      <c r="J1164" s="2"/>
      <c r="K1164" s="2" t="n">
        <v>216</v>
      </c>
      <c r="L1164" s="2"/>
      <c r="M1164" s="2" t="s">
        <v>15603</v>
      </c>
      <c r="N1164" s="2" t="n">
        <f aca="false">COUNTA('Layout Mercado Libre'!AH1164:AM1164)</f>
        <v>1</v>
      </c>
      <c r="O1164" s="2" t="s">
        <v>11996</v>
      </c>
      <c r="P1164" s="2" t="n">
        <v>0</v>
      </c>
      <c r="Q1164" s="2" t="s">
        <v>15604</v>
      </c>
    </row>
  </sheetData>
  <autoFilter ref="A1:Q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15605</v>
      </c>
      <c r="D1" s="6" t="s">
        <v>11927</v>
      </c>
    </row>
    <row r="2" customFormat="false" ht="15" hidden="false" customHeight="false" outlineLevel="0" collapsed="false">
      <c r="A2" s="2" t="s">
        <v>92</v>
      </c>
      <c r="B2" s="2" t="s">
        <v>93</v>
      </c>
      <c r="C2" s="2" t="n">
        <f aca="false">COUNTIF('Layout Mercado Libre'!$D$2:$D$1164,A2)</f>
        <v>14</v>
      </c>
      <c r="D2" s="3" t="n">
        <f aca="false">IFERROR(VLOOKUP(LEFT(B2,FIND(" &gt; ",B2)-1),Parámetros!$A$20:$B$23,2,FALSE()),Parámetros!$B$9)</f>
        <v>0.15</v>
      </c>
    </row>
    <row r="3" customFormat="false" ht="15" hidden="false" customHeight="false" outlineLevel="0" collapsed="false">
      <c r="A3" s="2" t="s">
        <v>8845</v>
      </c>
      <c r="B3" s="2" t="s">
        <v>8846</v>
      </c>
      <c r="C3" s="2" t="n">
        <f aca="false">COUNTIF('Layout Mercado Libre'!$D$2:$D$1164,A3)</f>
        <v>1</v>
      </c>
      <c r="D3" s="3" t="n">
        <f aca="false">IFERROR(VLOOKUP(LEFT(B3,FIND(" &gt; ",B3)-1),Parámetros!$A$20:$B$23,2,FALSE()),Parámetros!$B$9)</f>
        <v>0.15</v>
      </c>
    </row>
    <row r="4" customFormat="false" ht="15" hidden="false" customHeight="false" outlineLevel="0" collapsed="false">
      <c r="A4" s="2" t="s">
        <v>3070</v>
      </c>
      <c r="B4" s="2" t="s">
        <v>3071</v>
      </c>
      <c r="C4" s="2" t="n">
        <f aca="false">COUNTIF('Layout Mercado Libre'!$D$2:$D$1164,A4)</f>
        <v>9</v>
      </c>
      <c r="D4" s="3" t="n">
        <f aca="false">IFERROR(VLOOKUP(LEFT(B4,FIND(" &gt; ",B4)-1),Parámetros!$A$20:$B$23,2,FALSE()),Parámetros!$B$9)</f>
        <v>0.15</v>
      </c>
    </row>
    <row r="5" customFormat="false" ht="15" hidden="false" customHeight="false" outlineLevel="0" collapsed="false">
      <c r="A5" s="2" t="s">
        <v>159</v>
      </c>
      <c r="B5" s="2" t="s">
        <v>160</v>
      </c>
      <c r="C5" s="2" t="n">
        <f aca="false">COUNTIF('Layout Mercado Libre'!$D$2:$D$1164,A5)</f>
        <v>52</v>
      </c>
      <c r="D5" s="3" t="n">
        <f aca="false">IFERROR(VLOOKUP(LEFT(B5,FIND(" &gt; ",B5)-1),Parámetros!$A$20:$B$23,2,FALSE()),Parámetros!$B$9)</f>
        <v>0.15</v>
      </c>
    </row>
    <row r="6" customFormat="false" ht="15" hidden="false" customHeight="false" outlineLevel="0" collapsed="false">
      <c r="A6" s="2" t="s">
        <v>8764</v>
      </c>
      <c r="B6" s="2" t="s">
        <v>8765</v>
      </c>
      <c r="C6" s="2" t="n">
        <f aca="false">COUNTIF('Layout Mercado Libre'!$D$2:$D$1164,A6)</f>
        <v>1</v>
      </c>
      <c r="D6" s="3" t="n">
        <f aca="false">IFERROR(VLOOKUP(LEFT(B6,FIND(" &gt; ",B6)-1),Parámetros!$A$20:$B$23,2,FALSE()),Parámetros!$B$9)</f>
        <v>0.15</v>
      </c>
    </row>
    <row r="7" customFormat="false" ht="15" hidden="false" customHeight="false" outlineLevel="0" collapsed="false">
      <c r="A7" s="2" t="s">
        <v>4408</v>
      </c>
      <c r="B7" s="2" t="s">
        <v>4409</v>
      </c>
      <c r="C7" s="2" t="n">
        <f aca="false">COUNTIF('Layout Mercado Libre'!$D$2:$D$1164,A7)</f>
        <v>2</v>
      </c>
      <c r="D7" s="3" t="n">
        <f aca="false">IFERROR(VLOOKUP(LEFT(B7,FIND(" &gt; ",B7)-1),Parámetros!$A$20:$B$23,2,FALSE()),Parámetros!$B$9)</f>
        <v>0.15</v>
      </c>
    </row>
    <row r="8" customFormat="false" ht="15" hidden="false" customHeight="false" outlineLevel="0" collapsed="false">
      <c r="A8" s="2" t="s">
        <v>9048</v>
      </c>
      <c r="B8" s="2" t="s">
        <v>9049</v>
      </c>
      <c r="C8" s="2" t="n">
        <f aca="false">COUNTIF('Layout Mercado Libre'!$D$2:$D$1164,A8)</f>
        <v>3</v>
      </c>
      <c r="D8" s="3" t="n">
        <f aca="false">IFERROR(VLOOKUP(LEFT(B8,FIND(" &gt; ",B8)-1),Parámetros!$A$20:$B$23,2,FALSE()),Parámetros!$B$9)</f>
        <v>0.15</v>
      </c>
    </row>
    <row r="9" customFormat="false" ht="15" hidden="false" customHeight="false" outlineLevel="0" collapsed="false">
      <c r="A9" s="2" t="s">
        <v>5507</v>
      </c>
      <c r="B9" s="2" t="s">
        <v>5508</v>
      </c>
      <c r="C9" s="2" t="n">
        <f aca="false">COUNTIF('Layout Mercado Libre'!$D$2:$D$1164,A9)</f>
        <v>5</v>
      </c>
      <c r="D9" s="3" t="n">
        <f aca="false">IFERROR(VLOOKUP(LEFT(B9,FIND(" &gt; ",B9)-1),Parámetros!$A$20:$B$23,2,FALSE()),Parámetros!$B$9)</f>
        <v>0.15</v>
      </c>
    </row>
    <row r="10" customFormat="false" ht="15" hidden="false" customHeight="false" outlineLevel="0" collapsed="false">
      <c r="A10" s="2" t="s">
        <v>809</v>
      </c>
      <c r="B10" s="2" t="s">
        <v>810</v>
      </c>
      <c r="C10" s="2" t="n">
        <f aca="false">COUNTIF('Layout Mercado Libre'!$D$2:$D$1164,A10)</f>
        <v>15</v>
      </c>
      <c r="D10" s="3" t="n">
        <f aca="false">IFERROR(VLOOKUP(LEFT(B10,FIND(" &gt; ",B10)-1),Parámetros!$A$20:$B$23,2,FALSE()),Parámetros!$B$9)</f>
        <v>0.15</v>
      </c>
    </row>
    <row r="11" customFormat="false" ht="15" hidden="false" customHeight="false" outlineLevel="0" collapsed="false">
      <c r="A11" s="2" t="s">
        <v>7152</v>
      </c>
      <c r="B11" s="2" t="s">
        <v>7153</v>
      </c>
      <c r="C11" s="2" t="n">
        <f aca="false">COUNTIF('Layout Mercado Libre'!$D$2:$D$1164,A11)</f>
        <v>4</v>
      </c>
      <c r="D11" s="3" t="n">
        <f aca="false">IFERROR(VLOOKUP(LEFT(B11,FIND(" &gt; ",B11)-1),Parámetros!$A$20:$B$23,2,FALSE()),Parámetros!$B$9)</f>
        <v>0.15</v>
      </c>
    </row>
    <row r="12" customFormat="false" ht="15" hidden="false" customHeight="false" outlineLevel="0" collapsed="false">
      <c r="A12" s="2" t="s">
        <v>10278</v>
      </c>
      <c r="B12" s="2" t="s">
        <v>10279</v>
      </c>
      <c r="C12" s="2" t="n">
        <f aca="false">COUNTIF('Layout Mercado Libre'!$D$2:$D$1164,A12)</f>
        <v>1</v>
      </c>
      <c r="D12" s="3" t="n">
        <f aca="false">IFERROR(VLOOKUP(LEFT(B12,FIND(" &gt; ",B12)-1),Parámetros!$A$20:$B$23,2,FALSE()),Parámetros!$B$9)</f>
        <v>0.15</v>
      </c>
    </row>
    <row r="13" customFormat="false" ht="15" hidden="false" customHeight="false" outlineLevel="0" collapsed="false">
      <c r="A13" s="2" t="s">
        <v>10102</v>
      </c>
      <c r="B13" s="2" t="s">
        <v>10103</v>
      </c>
      <c r="C13" s="2" t="n">
        <f aca="false">COUNTIF('Layout Mercado Libre'!$D$2:$D$1164,A13)</f>
        <v>2</v>
      </c>
      <c r="D13" s="3" t="n">
        <f aca="false">IFERROR(VLOOKUP(LEFT(B13,FIND(" &gt; ",B13)-1),Parámetros!$A$20:$B$23,2,FALSE()),Parámetros!$B$9)</f>
        <v>0.15</v>
      </c>
    </row>
    <row r="14" customFormat="false" ht="15" hidden="false" customHeight="false" outlineLevel="0" collapsed="false">
      <c r="A14" s="2" t="s">
        <v>6079</v>
      </c>
      <c r="B14" s="2" t="s">
        <v>6080</v>
      </c>
      <c r="C14" s="2" t="n">
        <f aca="false">COUNTIF('Layout Mercado Libre'!$D$2:$D$1164,A14)</f>
        <v>2</v>
      </c>
      <c r="D14" s="3" t="n">
        <f aca="false">IFERROR(VLOOKUP(LEFT(B14,FIND(" &gt; ",B14)-1),Parámetros!$A$20:$B$23,2,FALSE()),Parámetros!$B$9)</f>
        <v>0.14</v>
      </c>
    </row>
    <row r="15" customFormat="false" ht="15" hidden="false" customHeight="false" outlineLevel="0" collapsed="false">
      <c r="A15" s="2" t="s">
        <v>4664</v>
      </c>
      <c r="B15" s="2" t="s">
        <v>4665</v>
      </c>
      <c r="C15" s="2" t="n">
        <f aca="false">COUNTIF('Layout Mercado Libre'!$D$2:$D$1164,A15)</f>
        <v>18</v>
      </c>
      <c r="D15" s="3" t="n">
        <f aca="false">IFERROR(VLOOKUP(LEFT(B15,FIND(" &gt; ",B15)-1),Parámetros!$A$20:$B$23,2,FALSE()),Parámetros!$B$9)</f>
        <v>0.14</v>
      </c>
    </row>
    <row r="16" customFormat="false" ht="15" hidden="false" customHeight="false" outlineLevel="0" collapsed="false">
      <c r="A16" s="2" t="s">
        <v>5534</v>
      </c>
      <c r="B16" s="2" t="s">
        <v>5535</v>
      </c>
      <c r="C16" s="2" t="n">
        <f aca="false">COUNTIF('Layout Mercado Libre'!$D$2:$D$1164,A16)</f>
        <v>12</v>
      </c>
      <c r="D16" s="3" t="n">
        <f aca="false">IFERROR(VLOOKUP(LEFT(B16,FIND(" &gt; ",B16)-1),Parámetros!$A$20:$B$23,2,FALSE()),Parámetros!$B$9)</f>
        <v>0.14</v>
      </c>
    </row>
    <row r="17" customFormat="false" ht="15" hidden="false" customHeight="false" outlineLevel="0" collapsed="false">
      <c r="A17" s="2" t="s">
        <v>5616</v>
      </c>
      <c r="B17" s="2" t="s">
        <v>5617</v>
      </c>
      <c r="C17" s="2" t="n">
        <f aca="false">COUNTIF('Layout Mercado Libre'!$D$2:$D$1164,A17)</f>
        <v>4</v>
      </c>
      <c r="D17" s="3" t="n">
        <f aca="false">IFERROR(VLOOKUP(LEFT(B17,FIND(" &gt; ",B17)-1),Parámetros!$A$20:$B$23,2,FALSE()),Parámetros!$B$9)</f>
        <v>0.14</v>
      </c>
    </row>
    <row r="18" customFormat="false" ht="15" hidden="false" customHeight="false" outlineLevel="0" collapsed="false">
      <c r="A18" s="2" t="s">
        <v>7612</v>
      </c>
      <c r="B18" s="2" t="s">
        <v>7613</v>
      </c>
      <c r="C18" s="2" t="n">
        <f aca="false">COUNTIF('Layout Mercado Libre'!$D$2:$D$1164,A18)</f>
        <v>3</v>
      </c>
      <c r="D18" s="3" t="n">
        <f aca="false">IFERROR(VLOOKUP(LEFT(B18,FIND(" &gt; ",B18)-1),Parámetros!$A$20:$B$23,2,FALSE()),Parámetros!$B$9)</f>
        <v>0.14</v>
      </c>
    </row>
    <row r="19" customFormat="false" ht="15" hidden="false" customHeight="false" outlineLevel="0" collapsed="false">
      <c r="A19" s="2" t="s">
        <v>2118</v>
      </c>
      <c r="B19" s="2" t="s">
        <v>2119</v>
      </c>
      <c r="C19" s="2" t="n">
        <f aca="false">COUNTIF('Layout Mercado Libre'!$D$2:$D$1164,A19)</f>
        <v>19</v>
      </c>
      <c r="D19" s="3" t="n">
        <f aca="false">IFERROR(VLOOKUP(LEFT(B19,FIND(" &gt; ",B19)-1),Parámetros!$A$20:$B$23,2,FALSE()),Parámetros!$B$9)</f>
        <v>0.14</v>
      </c>
    </row>
    <row r="20" customFormat="false" ht="15" hidden="false" customHeight="false" outlineLevel="0" collapsed="false">
      <c r="A20" s="2" t="s">
        <v>4738</v>
      </c>
      <c r="B20" s="2" t="s">
        <v>4739</v>
      </c>
      <c r="C20" s="2" t="n">
        <f aca="false">COUNTIF('Layout Mercado Libre'!$D$2:$D$1164,A20)</f>
        <v>11</v>
      </c>
      <c r="D20" s="3" t="n">
        <f aca="false">IFERROR(VLOOKUP(LEFT(B20,FIND(" &gt; ",B20)-1),Parámetros!$A$20:$B$23,2,FALSE()),Parámetros!$B$9)</f>
        <v>0.14</v>
      </c>
    </row>
    <row r="21" customFormat="false" ht="15" hidden="false" customHeight="false" outlineLevel="0" collapsed="false">
      <c r="A21" s="2" t="s">
        <v>5478</v>
      </c>
      <c r="B21" s="2" t="s">
        <v>5479</v>
      </c>
      <c r="C21" s="2" t="n">
        <f aca="false">COUNTIF('Layout Mercado Libre'!$D$2:$D$1164,A21)</f>
        <v>3</v>
      </c>
      <c r="D21" s="3" t="n">
        <f aca="false">IFERROR(VLOOKUP(LEFT(B21,FIND(" &gt; ",B21)-1),Parámetros!$A$20:$B$23,2,FALSE()),Parámetros!$B$9)</f>
        <v>0.14</v>
      </c>
    </row>
    <row r="22" customFormat="false" ht="15" hidden="false" customHeight="false" outlineLevel="0" collapsed="false">
      <c r="A22" s="2" t="s">
        <v>8905</v>
      </c>
      <c r="B22" s="2" t="s">
        <v>8906</v>
      </c>
      <c r="C22" s="2" t="n">
        <f aca="false">COUNTIF('Layout Mercado Libre'!$D$2:$D$1164,A22)</f>
        <v>5</v>
      </c>
      <c r="D22" s="3" t="n">
        <f aca="false">IFERROR(VLOOKUP(LEFT(B22,FIND(" &gt; ",B22)-1),Parámetros!$A$20:$B$23,2,FALSE()),Parámetros!$B$9)</f>
        <v>0.14</v>
      </c>
    </row>
    <row r="23" customFormat="false" ht="15" hidden="false" customHeight="false" outlineLevel="0" collapsed="false">
      <c r="A23" s="2" t="s">
        <v>9353</v>
      </c>
      <c r="B23" s="2" t="s">
        <v>9354</v>
      </c>
      <c r="C23" s="2" t="n">
        <f aca="false">COUNTIF('Layout Mercado Libre'!$D$2:$D$1164,A23)</f>
        <v>1</v>
      </c>
      <c r="D23" s="3" t="n">
        <f aca="false">IFERROR(VLOOKUP(LEFT(B23,FIND(" &gt; ",B23)-1),Parámetros!$A$20:$B$23,2,FALSE()),Parámetros!$B$9)</f>
        <v>0.14</v>
      </c>
    </row>
    <row r="24" customFormat="false" ht="15" hidden="false" customHeight="false" outlineLevel="0" collapsed="false">
      <c r="A24" s="2" t="s">
        <v>4135</v>
      </c>
      <c r="B24" s="2" t="s">
        <v>4136</v>
      </c>
      <c r="C24" s="2" t="n">
        <f aca="false">COUNTIF('Layout Mercado Libre'!$D$2:$D$1164,A24)</f>
        <v>12</v>
      </c>
      <c r="D24" s="3" t="n">
        <f aca="false">IFERROR(VLOOKUP(LEFT(B24,FIND(" &gt; ",B24)-1),Parámetros!$A$20:$B$23,2,FALSE()),Parámetros!$B$9)</f>
        <v>0.14</v>
      </c>
    </row>
    <row r="25" customFormat="false" ht="15" hidden="false" customHeight="false" outlineLevel="0" collapsed="false">
      <c r="A25" s="2" t="s">
        <v>11151</v>
      </c>
      <c r="B25" s="2" t="s">
        <v>11152</v>
      </c>
      <c r="C25" s="2" t="n">
        <f aca="false">COUNTIF('Layout Mercado Libre'!$D$2:$D$1164,A25)</f>
        <v>1</v>
      </c>
      <c r="D25" s="3" t="n">
        <f aca="false">IFERROR(VLOOKUP(LEFT(B25,FIND(" &gt; ",B25)-1),Parámetros!$A$20:$B$23,2,FALSE()),Parámetros!$B$9)</f>
        <v>0.14</v>
      </c>
    </row>
    <row r="26" customFormat="false" ht="15" hidden="false" customHeight="false" outlineLevel="0" collapsed="false">
      <c r="A26" s="2" t="s">
        <v>1523</v>
      </c>
      <c r="B26" s="2" t="s">
        <v>1524</v>
      </c>
      <c r="C26" s="2" t="n">
        <f aca="false">COUNTIF('Layout Mercado Libre'!$D$2:$D$1164,A26)</f>
        <v>8</v>
      </c>
      <c r="D26" s="3" t="n">
        <f aca="false">IFERROR(VLOOKUP(LEFT(B26,FIND(" &gt; ",B26)-1),Parámetros!$A$20:$B$23,2,FALSE()),Parámetros!$B$9)</f>
        <v>0.14</v>
      </c>
    </row>
    <row r="27" customFormat="false" ht="15" hidden="false" customHeight="false" outlineLevel="0" collapsed="false">
      <c r="A27" s="2" t="s">
        <v>8682</v>
      </c>
      <c r="B27" s="2" t="s">
        <v>8683</v>
      </c>
      <c r="C27" s="2" t="n">
        <f aca="false">COUNTIF('Layout Mercado Libre'!$D$2:$D$1164,A27)</f>
        <v>3</v>
      </c>
      <c r="D27" s="3" t="n">
        <f aca="false">IFERROR(VLOOKUP(LEFT(B27,FIND(" &gt; ",B27)-1),Parámetros!$A$20:$B$23,2,FALSE()),Parámetros!$B$9)</f>
        <v>0.14</v>
      </c>
    </row>
    <row r="28" customFormat="false" ht="15" hidden="false" customHeight="false" outlineLevel="0" collapsed="false">
      <c r="A28" s="2" t="s">
        <v>467</v>
      </c>
      <c r="B28" s="2" t="s">
        <v>468</v>
      </c>
      <c r="C28" s="2" t="n">
        <f aca="false">COUNTIF('Layout Mercado Libre'!$D$2:$D$1164,A28)</f>
        <v>6</v>
      </c>
      <c r="D28" s="3" t="n">
        <f aca="false">IFERROR(VLOOKUP(LEFT(B28,FIND(" &gt; ",B28)-1),Parámetros!$A$20:$B$23,2,FALSE()),Parámetros!$B$9)</f>
        <v>0.14</v>
      </c>
    </row>
    <row r="29" customFormat="false" ht="15" hidden="false" customHeight="false" outlineLevel="0" collapsed="false">
      <c r="A29" s="2" t="s">
        <v>590</v>
      </c>
      <c r="B29" s="2" t="s">
        <v>591</v>
      </c>
      <c r="C29" s="2" t="n">
        <f aca="false">COUNTIF('Layout Mercado Libre'!$D$2:$D$1164,A29)</f>
        <v>18</v>
      </c>
      <c r="D29" s="3" t="n">
        <f aca="false">IFERROR(VLOOKUP(LEFT(B29,FIND(" &gt; ",B29)-1),Parámetros!$A$20:$B$23,2,FALSE()),Parámetros!$B$9)</f>
        <v>0.14</v>
      </c>
    </row>
    <row r="30" customFormat="false" ht="15" hidden="false" customHeight="false" outlineLevel="0" collapsed="false">
      <c r="A30" s="2" t="s">
        <v>5988</v>
      </c>
      <c r="B30" s="2" t="s">
        <v>5989</v>
      </c>
      <c r="C30" s="2" t="n">
        <f aca="false">COUNTIF('Layout Mercado Libre'!$D$2:$D$1164,A30)</f>
        <v>44</v>
      </c>
      <c r="D30" s="3" t="n">
        <f aca="false">IFERROR(VLOOKUP(LEFT(B30,FIND(" &gt; ",B30)-1),Parámetros!$A$20:$B$23,2,FALSE()),Parámetros!$B$9)</f>
        <v>0.14</v>
      </c>
    </row>
    <row r="31" customFormat="false" ht="15" hidden="false" customHeight="false" outlineLevel="0" collapsed="false">
      <c r="A31" s="2" t="s">
        <v>11111</v>
      </c>
      <c r="B31" s="2" t="s">
        <v>11112</v>
      </c>
      <c r="C31" s="2" t="n">
        <f aca="false">COUNTIF('Layout Mercado Libre'!$D$2:$D$1164,A31)</f>
        <v>1</v>
      </c>
      <c r="D31" s="3" t="n">
        <f aca="false">IFERROR(VLOOKUP(LEFT(B31,FIND(" &gt; ",B31)-1),Parámetros!$A$20:$B$23,2,FALSE()),Parámetros!$B$9)</f>
        <v>0.14</v>
      </c>
    </row>
    <row r="32" customFormat="false" ht="15" hidden="false" customHeight="false" outlineLevel="0" collapsed="false">
      <c r="A32" s="2" t="s">
        <v>7532</v>
      </c>
      <c r="B32" s="2" t="s">
        <v>7533</v>
      </c>
      <c r="C32" s="2" t="n">
        <f aca="false">COUNTIF('Layout Mercado Libre'!$D$2:$D$1164,A32)</f>
        <v>2</v>
      </c>
      <c r="D32" s="3" t="n">
        <f aca="false">IFERROR(VLOOKUP(LEFT(B32,FIND(" &gt; ",B32)-1),Parámetros!$A$20:$B$23,2,FALSE()),Parámetros!$B$9)</f>
        <v>0.14</v>
      </c>
    </row>
    <row r="33" customFormat="false" ht="15" hidden="false" customHeight="false" outlineLevel="0" collapsed="false">
      <c r="A33" s="2" t="s">
        <v>6648</v>
      </c>
      <c r="B33" s="2" t="s">
        <v>6649</v>
      </c>
      <c r="C33" s="2" t="n">
        <f aca="false">COUNTIF('Layout Mercado Libre'!$D$2:$D$1164,A33)</f>
        <v>6</v>
      </c>
      <c r="D33" s="3" t="n">
        <f aca="false">IFERROR(VLOOKUP(LEFT(B33,FIND(" &gt; ",B33)-1),Parámetros!$A$20:$B$23,2,FALSE()),Parámetros!$B$9)</f>
        <v>0.14</v>
      </c>
    </row>
    <row r="34" customFormat="false" ht="15" hidden="false" customHeight="false" outlineLevel="0" collapsed="false">
      <c r="A34" s="2" t="s">
        <v>10267</v>
      </c>
      <c r="B34" s="2" t="s">
        <v>10268</v>
      </c>
      <c r="C34" s="2" t="n">
        <f aca="false">COUNTIF('Layout Mercado Libre'!$D$2:$D$1164,A34)</f>
        <v>1</v>
      </c>
      <c r="D34" s="3" t="n">
        <f aca="false">IFERROR(VLOOKUP(LEFT(B34,FIND(" &gt; ",B34)-1),Parámetros!$A$20:$B$23,2,FALSE()),Parámetros!$B$9)</f>
        <v>0.14</v>
      </c>
    </row>
    <row r="35" customFormat="false" ht="15" hidden="false" customHeight="false" outlineLevel="0" collapsed="false">
      <c r="A35" s="2" t="s">
        <v>10880</v>
      </c>
      <c r="B35" s="2" t="s">
        <v>10881</v>
      </c>
      <c r="C35" s="2" t="n">
        <f aca="false">COUNTIF('Layout Mercado Libre'!$D$2:$D$1164,A35)</f>
        <v>2</v>
      </c>
      <c r="D35" s="3" t="n">
        <f aca="false">IFERROR(VLOOKUP(LEFT(B35,FIND(" &gt; ",B35)-1),Parámetros!$A$20:$B$23,2,FALSE()),Parámetros!$B$9)</f>
        <v>0.14</v>
      </c>
    </row>
    <row r="36" customFormat="false" ht="15" hidden="false" customHeight="false" outlineLevel="0" collapsed="false">
      <c r="A36" s="2" t="s">
        <v>10762</v>
      </c>
      <c r="B36" s="2" t="s">
        <v>10763</v>
      </c>
      <c r="C36" s="2" t="n">
        <f aca="false">COUNTIF('Layout Mercado Libre'!$D$2:$D$1164,A36)</f>
        <v>1</v>
      </c>
      <c r="D36" s="3" t="n">
        <f aca="false">IFERROR(VLOOKUP(LEFT(B36,FIND(" &gt; ",B36)-1),Parámetros!$A$20:$B$23,2,FALSE()),Parámetros!$B$9)</f>
        <v>0.14</v>
      </c>
    </row>
    <row r="37" customFormat="false" ht="15" hidden="false" customHeight="false" outlineLevel="0" collapsed="false">
      <c r="A37" s="2" t="s">
        <v>11429</v>
      </c>
      <c r="B37" s="2" t="s">
        <v>11430</v>
      </c>
      <c r="C37" s="2" t="n">
        <f aca="false">COUNTIF('Layout Mercado Libre'!$D$2:$D$1164,A37)</f>
        <v>1</v>
      </c>
      <c r="D37" s="3" t="n">
        <f aca="false">IFERROR(VLOOKUP(LEFT(B37,FIND(" &gt; ",B37)-1),Parámetros!$A$20:$B$23,2,FALSE()),Parámetros!$B$9)</f>
        <v>0.14</v>
      </c>
    </row>
    <row r="38" customFormat="false" ht="15" hidden="false" customHeight="false" outlineLevel="0" collapsed="false">
      <c r="A38" s="2" t="s">
        <v>7923</v>
      </c>
      <c r="B38" s="2" t="s">
        <v>7924</v>
      </c>
      <c r="C38" s="2" t="n">
        <f aca="false">COUNTIF('Layout Mercado Libre'!$D$2:$D$1164,A38)</f>
        <v>2</v>
      </c>
      <c r="D38" s="3" t="n">
        <f aca="false">IFERROR(VLOOKUP(LEFT(B38,FIND(" &gt; ",B38)-1),Parámetros!$A$20:$B$23,2,FALSE()),Parámetros!$B$9)</f>
        <v>0.14</v>
      </c>
    </row>
    <row r="39" customFormat="false" ht="15" hidden="false" customHeight="false" outlineLevel="0" collapsed="false">
      <c r="A39" s="2" t="s">
        <v>6040</v>
      </c>
      <c r="B39" s="2" t="s">
        <v>6041</v>
      </c>
      <c r="C39" s="2" t="n">
        <f aca="false">COUNTIF('Layout Mercado Libre'!$D$2:$D$1164,A39)</f>
        <v>3</v>
      </c>
      <c r="D39" s="3" t="n">
        <f aca="false">IFERROR(VLOOKUP(LEFT(B39,FIND(" &gt; ",B39)-1),Parámetros!$A$20:$B$23,2,FALSE()),Parámetros!$B$9)</f>
        <v>0.14</v>
      </c>
    </row>
    <row r="40" customFormat="false" ht="15" hidden="false" customHeight="false" outlineLevel="0" collapsed="false">
      <c r="A40" s="2" t="s">
        <v>4196</v>
      </c>
      <c r="B40" s="2" t="s">
        <v>4197</v>
      </c>
      <c r="C40" s="2" t="n">
        <f aca="false">COUNTIF('Layout Mercado Libre'!$D$2:$D$1164,A40)</f>
        <v>2</v>
      </c>
      <c r="D40" s="3" t="n">
        <f aca="false">IFERROR(VLOOKUP(LEFT(B40,FIND(" &gt; ",B40)-1),Parámetros!$A$20:$B$23,2,FALSE()),Parámetros!$B$9)</f>
        <v>0.14</v>
      </c>
    </row>
    <row r="41" customFormat="false" ht="15" hidden="false" customHeight="false" outlineLevel="0" collapsed="false">
      <c r="A41" s="2" t="s">
        <v>11815</v>
      </c>
      <c r="B41" s="2" t="s">
        <v>11816</v>
      </c>
      <c r="C41" s="2" t="n">
        <f aca="false">COUNTIF('Layout Mercado Libre'!$D$2:$D$1164,A41)</f>
        <v>1</v>
      </c>
      <c r="D41" s="3" t="n">
        <f aca="false">IFERROR(VLOOKUP(LEFT(B41,FIND(" &gt; ",B41)-1),Parámetros!$A$20:$B$23,2,FALSE()),Parámetros!$B$9)</f>
        <v>0.16</v>
      </c>
    </row>
    <row r="42" customFormat="false" ht="15" hidden="false" customHeight="false" outlineLevel="0" collapsed="false">
      <c r="A42" s="2" t="s">
        <v>6853</v>
      </c>
      <c r="B42" s="2" t="s">
        <v>6854</v>
      </c>
      <c r="C42" s="2" t="n">
        <f aca="false">COUNTIF('Layout Mercado Libre'!$D$2:$D$1164,A42)</f>
        <v>3</v>
      </c>
      <c r="D42" s="3" t="n">
        <f aca="false">IFERROR(VLOOKUP(LEFT(B42,FIND(" &gt; ",B42)-1),Parámetros!$A$20:$B$23,2,FALSE()),Parámetros!$B$9)</f>
        <v>0.16</v>
      </c>
    </row>
    <row r="43" customFormat="false" ht="15" hidden="false" customHeight="false" outlineLevel="0" collapsed="false">
      <c r="A43" s="2" t="s">
        <v>10020</v>
      </c>
      <c r="B43" s="2" t="s">
        <v>10021</v>
      </c>
      <c r="C43" s="2" t="n">
        <f aca="false">COUNTIF('Layout Mercado Libre'!$D$2:$D$1164,A43)</f>
        <v>1</v>
      </c>
      <c r="D43" s="3" t="n">
        <f aca="false">IFERROR(VLOOKUP(LEFT(B43,FIND(" &gt; ",B43)-1),Parámetros!$A$20:$B$23,2,FALSE()),Parámetros!$B$9)</f>
        <v>0.16</v>
      </c>
    </row>
    <row r="44" customFormat="false" ht="15" hidden="false" customHeight="false" outlineLevel="0" collapsed="false">
      <c r="A44" s="2" t="s">
        <v>5967</v>
      </c>
      <c r="B44" s="2" t="s">
        <v>5968</v>
      </c>
      <c r="C44" s="2" t="n">
        <f aca="false">COUNTIF('Layout Mercado Libre'!$D$2:$D$1164,A44)</f>
        <v>1</v>
      </c>
      <c r="D44" s="3" t="n">
        <f aca="false">IFERROR(VLOOKUP(LEFT(B44,FIND(" &gt; ",B44)-1),Parámetros!$A$20:$B$23,2,FALSE()),Parámetros!$B$9)</f>
        <v>0.16</v>
      </c>
    </row>
    <row r="45" customFormat="false" ht="15" hidden="false" customHeight="false" outlineLevel="0" collapsed="false">
      <c r="A45" s="2" t="s">
        <v>4692</v>
      </c>
      <c r="B45" s="2" t="s">
        <v>4693</v>
      </c>
      <c r="C45" s="2" t="n">
        <f aca="false">COUNTIF('Layout Mercado Libre'!$D$2:$D$1164,A45)</f>
        <v>1</v>
      </c>
      <c r="D45" s="3" t="n">
        <f aca="false">IFERROR(VLOOKUP(LEFT(B45,FIND(" &gt; ",B45)-1),Parámetros!$A$20:$B$23,2,FALSE()),Parámetros!$B$9)</f>
        <v>0.14</v>
      </c>
    </row>
    <row r="46" customFormat="false" ht="15" hidden="false" customHeight="false" outlineLevel="0" collapsed="false">
      <c r="A46" s="2" t="s">
        <v>1803</v>
      </c>
      <c r="B46" s="2" t="s">
        <v>1804</v>
      </c>
      <c r="C46" s="2" t="n">
        <f aca="false">COUNTIF('Layout Mercado Libre'!$D$2:$D$1164,A46)</f>
        <v>6</v>
      </c>
      <c r="D46" s="3" t="n">
        <f aca="false">IFERROR(VLOOKUP(LEFT(B46,FIND(" &gt; ",B46)-1),Parámetros!$A$20:$B$23,2,FALSE()),Parámetros!$B$9)</f>
        <v>0.14</v>
      </c>
    </row>
    <row r="47" customFormat="false" ht="15" hidden="false" customHeight="false" outlineLevel="0" collapsed="false">
      <c r="A47" s="2" t="s">
        <v>4035</v>
      </c>
      <c r="B47" s="2" t="s">
        <v>4036</v>
      </c>
      <c r="C47" s="2" t="n">
        <f aca="false">COUNTIF('Layout Mercado Libre'!$D$2:$D$1164,A47)</f>
        <v>1</v>
      </c>
      <c r="D47" s="3" t="n">
        <f aca="false">IFERROR(VLOOKUP(LEFT(B47,FIND(" &gt; ",B47)-1),Parámetros!$A$20:$B$23,2,FALSE()),Parámetros!$B$9)</f>
        <v>0.14</v>
      </c>
    </row>
    <row r="48" customFormat="false" ht="15" hidden="false" customHeight="false" outlineLevel="0" collapsed="false">
      <c r="A48" s="2" t="s">
        <v>10182</v>
      </c>
      <c r="B48" s="2" t="s">
        <v>10183</v>
      </c>
      <c r="C48" s="2" t="n">
        <f aca="false">COUNTIF('Layout Mercado Libre'!$D$2:$D$1164,A48)</f>
        <v>1</v>
      </c>
      <c r="D48" s="3" t="n">
        <f aca="false">IFERROR(VLOOKUP(LEFT(B48,FIND(" &gt; ",B48)-1),Parámetros!$A$20:$B$23,2,FALSE()),Parámetros!$B$9)</f>
        <v>0.14</v>
      </c>
    </row>
    <row r="49" customFormat="false" ht="15" hidden="false" customHeight="false" outlineLevel="0" collapsed="false">
      <c r="A49" s="2" t="s">
        <v>5565</v>
      </c>
      <c r="B49" s="2" t="s">
        <v>5566</v>
      </c>
      <c r="C49" s="2" t="n">
        <f aca="false">COUNTIF('Layout Mercado Libre'!$D$2:$D$1164,A49)</f>
        <v>9</v>
      </c>
      <c r="D49" s="3" t="n">
        <f aca="false">IFERROR(VLOOKUP(LEFT(B49,FIND(" &gt; ",B49)-1),Parámetros!$A$20:$B$23,2,FALSE()),Parámetros!$B$9)</f>
        <v>0.14</v>
      </c>
    </row>
    <row r="50" customFormat="false" ht="15" hidden="false" customHeight="false" outlineLevel="0" collapsed="false">
      <c r="A50" s="2" t="s">
        <v>6809</v>
      </c>
      <c r="B50" s="2" t="s">
        <v>6810</v>
      </c>
      <c r="C50" s="2" t="n">
        <f aca="false">COUNTIF('Layout Mercado Libre'!$D$2:$D$1164,A50)</f>
        <v>1</v>
      </c>
      <c r="D50" s="3" t="n">
        <f aca="false">IFERROR(VLOOKUP(LEFT(B50,FIND(" &gt; ",B50)-1),Parámetros!$A$20:$B$23,2,FALSE()),Parámetros!$B$9)</f>
        <v>0.14</v>
      </c>
    </row>
    <row r="51" customFormat="false" ht="15" hidden="false" customHeight="false" outlineLevel="0" collapsed="false">
      <c r="A51" s="2" t="s">
        <v>784</v>
      </c>
      <c r="B51" s="2" t="s">
        <v>785</v>
      </c>
      <c r="C51" s="2" t="n">
        <f aca="false">COUNTIF('Layout Mercado Libre'!$D$2:$D$1164,A51)</f>
        <v>5</v>
      </c>
      <c r="D51" s="3" t="n">
        <f aca="false">IFERROR(VLOOKUP(LEFT(B51,FIND(" &gt; ",B51)-1),Parámetros!$A$20:$B$23,2,FALSE()),Parámetros!$B$9)</f>
        <v>0.14</v>
      </c>
    </row>
    <row r="52" customFormat="false" ht="15" hidden="false" customHeight="false" outlineLevel="0" collapsed="false">
      <c r="A52" s="2" t="s">
        <v>6246</v>
      </c>
      <c r="B52" s="2" t="s">
        <v>6247</v>
      </c>
      <c r="C52" s="2" t="n">
        <f aca="false">COUNTIF('Layout Mercado Libre'!$D$2:$D$1164,A52)</f>
        <v>2</v>
      </c>
      <c r="D52" s="3" t="n">
        <f aca="false">IFERROR(VLOOKUP(LEFT(B52,FIND(" &gt; ",B52)-1),Parámetros!$A$20:$B$23,2,FALSE()),Parámetros!$B$9)</f>
        <v>0.14</v>
      </c>
    </row>
    <row r="53" customFormat="false" ht="15" hidden="false" customHeight="false" outlineLevel="0" collapsed="false">
      <c r="A53" s="2" t="s">
        <v>237</v>
      </c>
      <c r="B53" s="2" t="s">
        <v>238</v>
      </c>
      <c r="C53" s="2" t="n">
        <f aca="false">COUNTIF('Layout Mercado Libre'!$D$2:$D$1164,A53)</f>
        <v>63</v>
      </c>
      <c r="D53" s="3" t="n">
        <f aca="false">IFERROR(VLOOKUP(LEFT(B53,FIND(" &gt; ",B53)-1),Parámetros!$A$20:$B$23,2,FALSE()),Parámetros!$B$9)</f>
        <v>0.14</v>
      </c>
    </row>
    <row r="54" customFormat="false" ht="15" hidden="false" customHeight="false" outlineLevel="0" collapsed="false">
      <c r="A54" s="2" t="s">
        <v>327</v>
      </c>
      <c r="B54" s="2" t="s">
        <v>328</v>
      </c>
      <c r="C54" s="2" t="n">
        <f aca="false">COUNTIF('Layout Mercado Libre'!$D$2:$D$1164,A54)</f>
        <v>33</v>
      </c>
      <c r="D54" s="3" t="n">
        <f aca="false">IFERROR(VLOOKUP(LEFT(B54,FIND(" &gt; ",B54)-1),Parámetros!$A$20:$B$23,2,FALSE()),Parámetros!$B$9)</f>
        <v>0.14</v>
      </c>
    </row>
    <row r="55" customFormat="false" ht="15" hidden="false" customHeight="false" outlineLevel="0" collapsed="false">
      <c r="A55" s="2" t="s">
        <v>2732</v>
      </c>
      <c r="B55" s="2" t="s">
        <v>2733</v>
      </c>
      <c r="C55" s="2" t="n">
        <f aca="false">COUNTIF('Layout Mercado Libre'!$D$2:$D$1164,A55)</f>
        <v>8</v>
      </c>
      <c r="D55" s="3" t="n">
        <f aca="false">IFERROR(VLOOKUP(LEFT(B55,FIND(" &gt; ",B55)-1),Parámetros!$A$20:$B$23,2,FALSE()),Parámetros!$B$9)</f>
        <v>0.14</v>
      </c>
    </row>
    <row r="56" customFormat="false" ht="15" hidden="false" customHeight="false" outlineLevel="0" collapsed="false">
      <c r="A56" s="2" t="s">
        <v>448</v>
      </c>
      <c r="B56" s="2" t="s">
        <v>449</v>
      </c>
      <c r="C56" s="2" t="n">
        <f aca="false">COUNTIF('Layout Mercado Libre'!$D$2:$D$1164,A56)</f>
        <v>81</v>
      </c>
      <c r="D56" s="3" t="n">
        <f aca="false">IFERROR(VLOOKUP(LEFT(B56,FIND(" &gt; ",B56)-1),Parámetros!$A$20:$B$23,2,FALSE()),Parámetros!$B$9)</f>
        <v>0.14</v>
      </c>
    </row>
    <row r="57" customFormat="false" ht="15" hidden="false" customHeight="false" outlineLevel="0" collapsed="false">
      <c r="A57" s="2" t="s">
        <v>313</v>
      </c>
      <c r="B57" s="2" t="s">
        <v>314</v>
      </c>
      <c r="C57" s="2" t="n">
        <f aca="false">COUNTIF('Layout Mercado Libre'!$D$2:$D$1164,A57)</f>
        <v>2</v>
      </c>
      <c r="D57" s="3" t="n">
        <f aca="false">IFERROR(VLOOKUP(LEFT(B57,FIND(" &gt; ",B57)-1),Parámetros!$A$20:$B$23,2,FALSE()),Parámetros!$B$9)</f>
        <v>0.14</v>
      </c>
    </row>
    <row r="58" customFormat="false" ht="15" hidden="false" customHeight="false" outlineLevel="0" collapsed="false">
      <c r="A58" s="2" t="s">
        <v>3796</v>
      </c>
      <c r="B58" s="2" t="s">
        <v>3797</v>
      </c>
      <c r="C58" s="2" t="n">
        <f aca="false">COUNTIF('Layout Mercado Libre'!$D$2:$D$1164,A58)</f>
        <v>12</v>
      </c>
      <c r="D58" s="3" t="n">
        <f aca="false">IFERROR(VLOOKUP(LEFT(B58,FIND(" &gt; ",B58)-1),Parámetros!$A$20:$B$23,2,FALSE()),Parámetros!$B$9)</f>
        <v>0.14</v>
      </c>
    </row>
    <row r="59" customFormat="false" ht="15" hidden="false" customHeight="false" outlineLevel="0" collapsed="false">
      <c r="A59" s="2" t="s">
        <v>3044</v>
      </c>
      <c r="B59" s="2" t="s">
        <v>3045</v>
      </c>
      <c r="C59" s="2" t="n">
        <f aca="false">COUNTIF('Layout Mercado Libre'!$D$2:$D$1164,A59)</f>
        <v>11</v>
      </c>
      <c r="D59" s="3" t="n">
        <f aca="false">IFERROR(VLOOKUP(LEFT(B59,FIND(" &gt; ",B59)-1),Parámetros!$A$20:$B$23,2,FALSE()),Parámetros!$B$9)</f>
        <v>0.14</v>
      </c>
    </row>
    <row r="60" customFormat="false" ht="15" hidden="false" customHeight="false" outlineLevel="0" collapsed="false">
      <c r="A60" s="2" t="s">
        <v>963</v>
      </c>
      <c r="B60" s="2" t="s">
        <v>964</v>
      </c>
      <c r="C60" s="2" t="n">
        <f aca="false">COUNTIF('Layout Mercado Libre'!$D$2:$D$1164,A60)</f>
        <v>38</v>
      </c>
      <c r="D60" s="3" t="n">
        <f aca="false">IFERROR(VLOOKUP(LEFT(B60,FIND(" &gt; ",B60)-1),Parámetros!$A$20:$B$23,2,FALSE()),Parámetros!$B$9)</f>
        <v>0.14</v>
      </c>
    </row>
    <row r="61" customFormat="false" ht="15" hidden="false" customHeight="false" outlineLevel="0" collapsed="false">
      <c r="A61" s="2" t="s">
        <v>1641</v>
      </c>
      <c r="B61" s="2" t="s">
        <v>1642</v>
      </c>
      <c r="C61" s="2" t="n">
        <f aca="false">COUNTIF('Layout Mercado Libre'!$D$2:$D$1164,A61)</f>
        <v>50</v>
      </c>
      <c r="D61" s="3" t="n">
        <f aca="false">IFERROR(VLOOKUP(LEFT(B61,FIND(" &gt; ",B61)-1),Parámetros!$A$20:$B$23,2,FALSE()),Parámetros!$B$9)</f>
        <v>0.14</v>
      </c>
    </row>
    <row r="62" customFormat="false" ht="15" hidden="false" customHeight="false" outlineLevel="0" collapsed="false">
      <c r="A62" s="2" t="s">
        <v>141</v>
      </c>
      <c r="B62" s="2" t="s">
        <v>142</v>
      </c>
      <c r="C62" s="2" t="n">
        <f aca="false">COUNTIF('Layout Mercado Libre'!$D$2:$D$1164,A62)</f>
        <v>163</v>
      </c>
      <c r="D62" s="3" t="n">
        <f aca="false">IFERROR(VLOOKUP(LEFT(B62,FIND(" &gt; ",B62)-1),Parámetros!$A$20:$B$23,2,FALSE()),Parámetros!$B$9)</f>
        <v>0.14</v>
      </c>
    </row>
    <row r="63" customFormat="false" ht="15" hidden="false" customHeight="false" outlineLevel="0" collapsed="false">
      <c r="A63" s="2" t="s">
        <v>2370</v>
      </c>
      <c r="B63" s="2" t="s">
        <v>2371</v>
      </c>
      <c r="C63" s="2" t="n">
        <f aca="false">COUNTIF('Layout Mercado Libre'!$D$2:$D$1164,A63)</f>
        <v>8</v>
      </c>
      <c r="D63" s="3" t="n">
        <f aca="false">IFERROR(VLOOKUP(LEFT(B63,FIND(" &gt; ",B63)-1),Parámetros!$A$20:$B$23,2,FALSE()),Parámetros!$B$9)</f>
        <v>0.14</v>
      </c>
    </row>
    <row r="64" customFormat="false" ht="15" hidden="false" customHeight="false" outlineLevel="0" collapsed="false">
      <c r="A64" s="2" t="s">
        <v>542</v>
      </c>
      <c r="B64" s="2" t="s">
        <v>543</v>
      </c>
      <c r="C64" s="2" t="n">
        <f aca="false">COUNTIF('Layout Mercado Libre'!$D$2:$D$1164,A64)</f>
        <v>32</v>
      </c>
      <c r="D64" s="3" t="n">
        <f aca="false">IFERROR(VLOOKUP(LEFT(B64,FIND(" &gt; ",B64)-1),Parámetros!$A$20:$B$23,2,FALSE()),Parámetros!$B$9)</f>
        <v>0.14</v>
      </c>
    </row>
    <row r="65" customFormat="false" ht="15" hidden="false" customHeight="false" outlineLevel="0" collapsed="false">
      <c r="A65" s="2" t="s">
        <v>2383</v>
      </c>
      <c r="B65" s="2" t="s">
        <v>2384</v>
      </c>
      <c r="C65" s="2" t="n">
        <f aca="false">COUNTIF('Layout Mercado Libre'!$D$2:$D$1164,A65)</f>
        <v>6</v>
      </c>
      <c r="D65" s="3" t="n">
        <f aca="false">IFERROR(VLOOKUP(LEFT(B65,FIND(" &gt; ",B65)-1),Parámetros!$A$20:$B$23,2,FALSE()),Parámetros!$B$9)</f>
        <v>0.14</v>
      </c>
    </row>
    <row r="66" customFormat="false" ht="15" hidden="false" customHeight="false" outlineLevel="0" collapsed="false">
      <c r="A66" s="2" t="s">
        <v>345</v>
      </c>
      <c r="B66" s="2" t="s">
        <v>346</v>
      </c>
      <c r="C66" s="2" t="n">
        <f aca="false">COUNTIF('Layout Mercado Libre'!$D$2:$D$1164,A66)</f>
        <v>41</v>
      </c>
      <c r="D66" s="3" t="n">
        <f aca="false">IFERROR(VLOOKUP(LEFT(B66,FIND(" &gt; ",B66)-1),Parámetros!$A$20:$B$23,2,FALSE()),Parámetros!$B$9)</f>
        <v>0.14</v>
      </c>
    </row>
    <row r="67" customFormat="false" ht="15" hidden="false" customHeight="false" outlineLevel="0" collapsed="false">
      <c r="A67" s="2" t="s">
        <v>3913</v>
      </c>
      <c r="B67" s="2" t="s">
        <v>3914</v>
      </c>
      <c r="C67" s="2" t="n">
        <f aca="false">COUNTIF('Layout Mercado Libre'!$D$2:$D$1164,A67)</f>
        <v>2</v>
      </c>
      <c r="D67" s="3" t="n">
        <f aca="false">IFERROR(VLOOKUP(LEFT(B67,FIND(" &gt; ",B67)-1),Parámetros!$A$20:$B$23,2,FALSE()),Parámetros!$B$9)</f>
        <v>0.14</v>
      </c>
    </row>
    <row r="68" customFormat="false" ht="15" hidden="false" customHeight="false" outlineLevel="0" collapsed="false">
      <c r="A68" s="2" t="s">
        <v>478</v>
      </c>
      <c r="B68" s="2" t="s">
        <v>479</v>
      </c>
      <c r="C68" s="2" t="n">
        <f aca="false">COUNTIF('Layout Mercado Libre'!$D$2:$D$1164,A68)</f>
        <v>40</v>
      </c>
      <c r="D68" s="3" t="n">
        <f aca="false">IFERROR(VLOOKUP(LEFT(B68,FIND(" &gt; ",B68)-1),Parámetros!$A$20:$B$23,2,FALSE()),Parámetros!$B$9)</f>
        <v>0.14</v>
      </c>
    </row>
    <row r="69" customFormat="false" ht="15" hidden="false" customHeight="false" outlineLevel="0" collapsed="false">
      <c r="A69" s="2" t="s">
        <v>121</v>
      </c>
      <c r="B69" s="2" t="s">
        <v>122</v>
      </c>
      <c r="C69" s="2" t="n">
        <f aca="false">COUNTIF('Layout Mercado Libre'!$D$2:$D$1164,A69)</f>
        <v>14</v>
      </c>
      <c r="D69" s="3" t="n">
        <f aca="false">IFERROR(VLOOKUP(LEFT(B69,FIND(" &gt; ",B69)-1),Parámetros!$A$20:$B$23,2,FALSE()),Parámetros!$B$9)</f>
        <v>0.14</v>
      </c>
    </row>
    <row r="70" customFormat="false" ht="15" hidden="false" customHeight="false" outlineLevel="0" collapsed="false">
      <c r="A70" s="2" t="s">
        <v>4962</v>
      </c>
      <c r="B70" s="2" t="s">
        <v>4963</v>
      </c>
      <c r="C70" s="2" t="n">
        <f aca="false">COUNTIF('Layout Mercado Libre'!$D$2:$D$1164,A70)</f>
        <v>6</v>
      </c>
      <c r="D70" s="3" t="n">
        <f aca="false">IFERROR(VLOOKUP(LEFT(B70,FIND(" &gt; ",B70)-1),Parámetros!$A$20:$B$23,2,FALSE()),Parámetros!$B$9)</f>
        <v>0.14</v>
      </c>
    </row>
    <row r="71" customFormat="false" ht="15" hidden="false" customHeight="false" outlineLevel="0" collapsed="false">
      <c r="A71" s="2" t="s">
        <v>704</v>
      </c>
      <c r="B71" s="2" t="s">
        <v>705</v>
      </c>
      <c r="C71" s="2" t="n">
        <f aca="false">COUNTIF('Layout Mercado Libre'!$D$2:$D$1164,A71)</f>
        <v>55</v>
      </c>
      <c r="D71" s="3" t="n">
        <f aca="false">IFERROR(VLOOKUP(LEFT(B71,FIND(" &gt; ",B71)-1),Parámetros!$A$20:$B$23,2,FALSE()),Parámetros!$B$9)</f>
        <v>0.14</v>
      </c>
    </row>
    <row r="72" customFormat="false" ht="15" hidden="false" customHeight="false" outlineLevel="0" collapsed="false">
      <c r="A72" s="2" t="s">
        <v>68</v>
      </c>
      <c r="B72" s="2" t="s">
        <v>69</v>
      </c>
      <c r="C72" s="2" t="n">
        <f aca="false">COUNTIF('Layout Mercado Libre'!$D$2:$D$1164,A72)</f>
        <v>24</v>
      </c>
      <c r="D72" s="3" t="n">
        <f aca="false">IFERROR(VLOOKUP(LEFT(B72,FIND(" &gt; ",B72)-1),Parámetros!$A$20:$B$23,2,FALSE()),Parámetros!$B$9)</f>
        <v>0.14</v>
      </c>
    </row>
    <row r="73" customFormat="false" ht="15" hidden="false" customHeight="false" outlineLevel="0" collapsed="false">
      <c r="A73" s="2" t="s">
        <v>993</v>
      </c>
      <c r="B73" s="2" t="s">
        <v>994</v>
      </c>
      <c r="C73" s="2" t="n">
        <f aca="false">COUNTIF('Layout Mercado Libre'!$D$2:$D$1164,A73)</f>
        <v>24</v>
      </c>
      <c r="D73" s="3" t="n">
        <f aca="false">IFERROR(VLOOKUP(LEFT(B73,FIND(" &gt; ",B73)-1),Parámetros!$A$20:$B$23,2,FALSE()),Parámetros!$B$9)</f>
        <v>0.14</v>
      </c>
    </row>
    <row r="74" customFormat="false" ht="15" hidden="false" customHeight="false" outlineLevel="0" collapsed="false">
      <c r="A74" s="2" t="s">
        <v>5043</v>
      </c>
      <c r="B74" s="2" t="s">
        <v>5044</v>
      </c>
      <c r="C74" s="2" t="n">
        <f aca="false">COUNTIF('Layout Mercado Libre'!$D$2:$D$1164,A74)</f>
        <v>4</v>
      </c>
      <c r="D74" s="3" t="n">
        <f aca="false">IFERROR(VLOOKUP(LEFT(B74,FIND(" &gt; ",B74)-1),Parámetros!$A$20:$B$23,2,FALSE()),Parámetros!$B$9)</f>
        <v>0.14</v>
      </c>
    </row>
    <row r="75" customFormat="false" ht="15" hidden="false" customHeight="false" outlineLevel="0" collapsed="false">
      <c r="A75" s="2" t="s">
        <v>1260</v>
      </c>
      <c r="B75" s="2" t="s">
        <v>1261</v>
      </c>
      <c r="C75" s="2" t="n">
        <f aca="false">COUNTIF('Layout Mercado Libre'!$D$2:$D$1164,A75)</f>
        <v>4</v>
      </c>
      <c r="D75" s="3" t="n">
        <f aca="false">IFERROR(VLOOKUP(LEFT(B75,FIND(" &gt; ",B75)-1),Parámetros!$A$20:$B$23,2,FALSE()),Parámetros!$B$9)</f>
        <v>0.14</v>
      </c>
    </row>
    <row r="76" customFormat="false" ht="15" hidden="false" customHeight="false" outlineLevel="0" collapsed="false">
      <c r="A76" s="2" t="s">
        <v>4586</v>
      </c>
      <c r="B76" s="2" t="s">
        <v>4587</v>
      </c>
      <c r="C76" s="2" t="n">
        <f aca="false">COUNTIF('Layout Mercado Libre'!$D$2:$D$1164,A76)</f>
        <v>11</v>
      </c>
      <c r="D76" s="3" t="n">
        <f aca="false">IFERROR(VLOOKUP(LEFT(B76,FIND(" &gt; ",B76)-1),Parámetros!$A$20:$B$23,2,FALSE()),Parámetros!$B$9)</f>
        <v>0.14</v>
      </c>
    </row>
    <row r="77" customFormat="false" ht="15" hidden="false" customHeight="false" outlineLevel="0" collapsed="false">
      <c r="A77" s="2" t="s">
        <v>7557</v>
      </c>
      <c r="B77" s="2" t="s">
        <v>7558</v>
      </c>
      <c r="C77" s="2" t="n">
        <f aca="false">COUNTIF('Layout Mercado Libre'!$D$2:$D$1164,A77)</f>
        <v>3</v>
      </c>
      <c r="D77" s="3" t="n">
        <f aca="false">IFERROR(VLOOKUP(LEFT(B77,FIND(" &gt; ",B77)-1),Parámetros!$A$20:$B$23,2,FALSE()),Parámetros!$B$9)</f>
        <v>0.14</v>
      </c>
    </row>
    <row r="78" customFormat="false" ht="15" hidden="false" customHeight="false" outlineLevel="0" collapsed="false">
      <c r="A78" s="2" t="s">
        <v>575</v>
      </c>
      <c r="B78" s="2" t="s">
        <v>576</v>
      </c>
      <c r="C78" s="2" t="n">
        <f aca="false">COUNTIF('Layout Mercado Libre'!$D$2:$D$1164,A78)</f>
        <v>16</v>
      </c>
      <c r="D78" s="3" t="n">
        <f aca="false">IFERROR(VLOOKUP(LEFT(B78,FIND(" &gt; ",B78)-1),Parámetros!$A$20:$B$23,2,FALSE()),Parámetros!$B$9)</f>
        <v>0.14</v>
      </c>
    </row>
    <row r="79" customFormat="false" ht="15" hidden="false" customHeight="false" outlineLevel="0" collapsed="false">
      <c r="A79" s="2" t="s">
        <v>11222</v>
      </c>
      <c r="B79" s="2" t="s">
        <v>11223</v>
      </c>
      <c r="C79" s="2" t="n">
        <f aca="false">COUNTIF('Layout Mercado Libre'!$D$2:$D$1164,A79)</f>
        <v>1</v>
      </c>
      <c r="D79" s="3" t="n">
        <f aca="false">IFERROR(VLOOKUP(LEFT(B79,FIND(" &gt; ",B79)-1),Parámetros!$A$20:$B$23,2,FALSE()),Parámetros!$B$9)</f>
        <v>0.14</v>
      </c>
    </row>
    <row r="80" customFormat="false" ht="15" hidden="false" customHeight="false" outlineLevel="0" collapsed="false">
      <c r="A80" s="2" t="s">
        <v>5310</v>
      </c>
      <c r="B80" s="2" t="s">
        <v>5311</v>
      </c>
      <c r="C80" s="2" t="n">
        <f aca="false">COUNTIF('Layout Mercado Libre'!$D$2:$D$1164,A80)</f>
        <v>1</v>
      </c>
      <c r="D80" s="3" t="n">
        <f aca="false">IFERROR(VLOOKUP(LEFT(B80,FIND(" &gt; ",B80)-1),Parámetros!$A$20:$B$23,2,FALSE()),Parámetros!$B$9)</f>
        <v>0.14</v>
      </c>
    </row>
    <row r="81" customFormat="false" ht="15" hidden="false" customHeight="false" outlineLevel="0" collapsed="false">
      <c r="A81" s="2" t="s">
        <v>193</v>
      </c>
      <c r="B81" s="2" t="s">
        <v>194</v>
      </c>
      <c r="C81" s="2" t="n">
        <f aca="false">COUNTIF('Layout Mercado Libre'!$D$2:$D$1164,A81)</f>
        <v>9</v>
      </c>
      <c r="D81" s="3" t="n">
        <f aca="false">IFERROR(VLOOKUP(LEFT(B81,FIND(" &gt; ",B81)-1),Parámetros!$A$20:$B$23,2,FALSE()),Parámetros!$B$9)</f>
        <v>0.14</v>
      </c>
    </row>
    <row r="82" customFormat="false" ht="15" hidden="false" customHeight="false" outlineLevel="0" collapsed="false">
      <c r="A82" s="2" t="s">
        <v>8703</v>
      </c>
      <c r="B82" s="2" t="s">
        <v>8704</v>
      </c>
      <c r="C82" s="2" t="n">
        <f aca="false">COUNTIF('Layout Mercado Libre'!$D$2:$D$1164,A82)</f>
        <v>2</v>
      </c>
      <c r="D82" s="3" t="n">
        <f aca="false">IFERROR(VLOOKUP(LEFT(B82,FIND(" &gt; ",B82)-1),Parámetros!$A$20:$B$23,2,FALSE()),Parámetros!$B$9)</f>
        <v>0.14</v>
      </c>
    </row>
    <row r="83" customFormat="false" ht="15" hidden="false" customHeight="false" outlineLevel="0" collapsed="false">
      <c r="A83" s="2" t="s">
        <v>6025</v>
      </c>
      <c r="B83" s="2" t="s">
        <v>6026</v>
      </c>
      <c r="C83" s="2" t="n">
        <f aca="false">COUNTIF('Layout Mercado Libre'!$D$2:$D$1164,A83)</f>
        <v>1</v>
      </c>
      <c r="D83" s="3" t="n">
        <f aca="false">IFERROR(VLOOKUP(LEFT(B83,FIND(" &gt; ",B83)-1),Parámetros!$A$20:$B$23,2,FALSE()),Parámetros!$B$9)</f>
        <v>0.14</v>
      </c>
    </row>
    <row r="84" customFormat="false" ht="15" hidden="false" customHeight="false" outlineLevel="0" collapsed="false">
      <c r="A84" s="2" t="s">
        <v>4812</v>
      </c>
      <c r="B84" s="2" t="s">
        <v>4813</v>
      </c>
      <c r="C84" s="2" t="n">
        <f aca="false">COUNTIF('Layout Mercado Libre'!$D$2:$D$1164,A84)</f>
        <v>7</v>
      </c>
      <c r="D84" s="3" t="n">
        <f aca="false">IFERROR(VLOOKUP(LEFT(B84,FIND(" &gt; ",B84)-1),Parámetros!$A$20:$B$23,2,FALSE()),Parámetros!$B$9)</f>
        <v>0.14</v>
      </c>
    </row>
    <row r="85" customFormat="false" ht="15" hidden="false" customHeight="false" outlineLevel="0" collapsed="false">
      <c r="A85" s="2" t="s">
        <v>4365</v>
      </c>
      <c r="B85" s="2" t="s">
        <v>4366</v>
      </c>
      <c r="C85" s="2" t="n">
        <f aca="false">COUNTIF('Layout Mercado Libre'!$D$2:$D$1164,A85)</f>
        <v>2</v>
      </c>
      <c r="D85" s="3" t="n">
        <f aca="false">IFERROR(VLOOKUP(LEFT(B85,FIND(" &gt; ",B85)-1),Parámetros!$A$20:$B$23,2,FALSE()),Parámetros!$B$9)</f>
        <v>0.14</v>
      </c>
    </row>
    <row r="86" customFormat="false" ht="15" hidden="false" customHeight="false" outlineLevel="0" collapsed="false">
      <c r="A86" s="2" t="s">
        <v>300</v>
      </c>
      <c r="B86" s="2" t="s">
        <v>301</v>
      </c>
      <c r="C86" s="2" t="n">
        <f aca="false">COUNTIF('Layout Mercado Libre'!$D$2:$D$1164,A86)</f>
        <v>57</v>
      </c>
      <c r="D86" s="3" t="n">
        <f aca="false">IFERROR(VLOOKUP(LEFT(B86,FIND(" &gt; ",B86)-1),Parámetros!$A$20:$B$23,2,FALSE()),Parámetros!$B$9)</f>
        <v>0.14</v>
      </c>
    </row>
    <row r="87" customFormat="false" ht="15" hidden="false" customHeight="false" outlineLevel="0" collapsed="false">
      <c r="B87" s="5" t="s">
        <v>15606</v>
      </c>
      <c r="C87" s="5" t="n">
        <f aca="false">SUM(C2:C86)</f>
        <v>1163</v>
      </c>
    </row>
    <row r="88" customFormat="false" ht="15" hidden="false" customHeight="false" outlineLevel="0" collapsed="false">
      <c r="B88" s="2" t="s">
        <v>15607</v>
      </c>
      <c r="C88" s="2" t="n">
        <f aca="false">COUNTBLANK('Layout Mercado Libre'!$D$2:$D$1164)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15608</v>
      </c>
      <c r="E1" s="6" t="s">
        <v>15609</v>
      </c>
      <c r="F1" s="6" t="s">
        <v>11925</v>
      </c>
      <c r="G1" s="6" t="s">
        <v>11982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2026-09-30T02:37:12Z</dcterms:created>
  <dc:creator>openpyxl</dc:creator>
  <dc:description/>
  <dc:language>en-US</dc:language>
  <cp:lastModifiedBy/>
  <dcterms:modified xsi:type="dcterms:W3CDTF">2026-09-30T02:37:13Z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