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udamce-my.sharepoint.com/personal/143095_spes_uniud_it/Documents/uni/4_anno/tirocinio/data_analysis/data/"/>
    </mc:Choice>
  </mc:AlternateContent>
  <xr:revisionPtr revIDLastSave="121" documentId="8_{77BBB475-1728-4E91-8E1F-9B688E9EF626}" xr6:coauthVersionLast="47" xr6:coauthVersionMax="47" xr10:uidLastSave="{7BE06EC8-FBEC-4220-9A3D-628FA6EB6A85}"/>
  <bookViews>
    <workbookView xWindow="-120" yWindow="-120" windowWidth="29040" windowHeight="15840" xr2:uid="{6B1332F9-B5D3-49AD-B482-2239F803A77F}"/>
  </bookViews>
  <sheets>
    <sheet name="Foglio1" sheetId="1" r:id="rId1"/>
  </sheets>
  <definedNames>
    <definedName name="_xlnm._FilterDatabase" localSheetId="0" hidden="1">Foglio1!$A$1:$J$28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I14" i="1"/>
  <c r="I16" i="1"/>
  <c r="I17" i="1"/>
  <c r="I18" i="1"/>
  <c r="I19" i="1"/>
  <c r="I20" i="1"/>
  <c r="J20" i="1" s="1"/>
  <c r="I21" i="1"/>
  <c r="I22" i="1"/>
  <c r="I23" i="1"/>
  <c r="I24" i="1"/>
  <c r="I25" i="1"/>
  <c r="I26" i="1"/>
  <c r="I27" i="1"/>
  <c r="I28" i="1"/>
  <c r="I12" i="1"/>
  <c r="H13" i="1"/>
  <c r="H14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12" i="1"/>
  <c r="J17" i="1" l="1"/>
  <c r="J14" i="1"/>
  <c r="J23" i="1"/>
  <c r="J24" i="1"/>
  <c r="J27" i="1"/>
  <c r="J16" i="1"/>
  <c r="J19" i="1"/>
  <c r="J18" i="1"/>
  <c r="J12" i="1"/>
  <c r="J21" i="1"/>
  <c r="K21" i="1" s="1"/>
  <c r="J28" i="1"/>
  <c r="J26" i="1"/>
  <c r="J25" i="1"/>
  <c r="J22" i="1"/>
  <c r="J13" i="1"/>
  <c r="M19" i="1" l="1"/>
  <c r="K14" i="1"/>
  <c r="K19" i="1"/>
  <c r="M14" i="1"/>
  <c r="L25" i="1"/>
  <c r="M26" i="1"/>
  <c r="K26" i="1"/>
  <c r="K24" i="1"/>
  <c r="M24" i="1"/>
  <c r="K16" i="1"/>
  <c r="L20" i="1"/>
  <c r="M21" i="1"/>
  <c r="L15" i="1" l="1"/>
  <c r="M16" i="1" s="1"/>
</calcChain>
</file>

<file path=xl/sharedStrings.xml><?xml version="1.0" encoding="utf-8"?>
<sst xmlns="http://schemas.openxmlformats.org/spreadsheetml/2006/main" count="38" uniqueCount="14">
  <si>
    <t>feed</t>
  </si>
  <si>
    <t>retentate</t>
  </si>
  <si>
    <t>permeate</t>
  </si>
  <si>
    <t>date</t>
  </si>
  <si>
    <t>sample group</t>
  </si>
  <si>
    <t>sample type</t>
  </si>
  <si>
    <t>tare weight</t>
  </si>
  <si>
    <t>gross liquid weight</t>
  </si>
  <si>
    <t>gross dry weight</t>
  </si>
  <si>
    <t>net liquid weight</t>
  </si>
  <si>
    <t>net dry weight</t>
  </si>
  <si>
    <t>concentration [g/L]</t>
  </si>
  <si>
    <t>initial</t>
  </si>
  <si>
    <t>rejection coeff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</si>
</sst>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0" applyNumberFormat="1"/>
    <xf numFmtId="14" fontId="0" fillId="0" borderId="1" xfId="0" applyNumberFormat="1" applyBorder="1"/>
    <xf numFmtId="0" fontId="0" fillId="0" borderId="2" xfId="0" applyBorder="1"/>
    <xf numFmtId="0" fontId="3" fillId="0" borderId="2" xfId="0" applyFont="1" applyBorder="1" applyAlignment="1">
      <alignment wrapText="1"/>
    </xf>
    <xf numFmtId="164" fontId="3" fillId="0" borderId="2" xfId="0" applyNumberFormat="1" applyFont="1" applyBorder="1" applyAlignment="1">
      <alignment horizontal="right" wrapText="1"/>
    </xf>
    <xf numFmtId="164" fontId="3" fillId="0" borderId="3" xfId="0" applyNumberFormat="1" applyFont="1" applyBorder="1" applyAlignment="1">
      <alignment horizontal="right" wrapText="1"/>
    </xf>
    <xf numFmtId="14" fontId="0" fillId="0" borderId="4" xfId="0" applyNumberFormat="1" applyBorder="1"/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horizontal="right" wrapText="1"/>
    </xf>
    <xf numFmtId="164" fontId="3" fillId="0" borderId="5" xfId="0" applyNumberFormat="1" applyFont="1" applyBorder="1" applyAlignment="1">
      <alignment horizontal="right" wrapText="1"/>
    </xf>
    <xf numFmtId="14" fontId="0" fillId="0" borderId="6" xfId="0" applyNumberFormat="1" applyBorder="1"/>
    <xf numFmtId="0" fontId="0" fillId="0" borderId="7" xfId="0" applyBorder="1"/>
    <xf numFmtId="0" fontId="3" fillId="0" borderId="7" xfId="0" applyFont="1" applyBorder="1" applyAlignment="1">
      <alignment wrapText="1"/>
    </xf>
    <xf numFmtId="164" fontId="3" fillId="0" borderId="7" xfId="0" applyNumberFormat="1" applyFont="1" applyBorder="1" applyAlignment="1">
      <alignment horizontal="right" wrapText="1"/>
    </xf>
    <xf numFmtId="164" fontId="3" fillId="0" borderId="8" xfId="0" applyNumberFormat="1" applyFont="1" applyBorder="1" applyAlignment="1">
      <alignment horizontal="right" wrapText="1"/>
    </xf>
    <xf numFmtId="164" fontId="4" fillId="0" borderId="0" xfId="0" applyNumberFormat="1" applyFont="1" applyAlignment="1">
      <alignment wrapText="1"/>
    </xf>
    <xf numFmtId="164" fontId="3" fillId="2" borderId="5" xfId="0" applyNumberFormat="1" applyFont="1" applyFill="1" applyBorder="1" applyAlignment="1">
      <alignment horizontal="right" wrapText="1"/>
    </xf>
    <xf numFmtId="0" fontId="1" fillId="0" borderId="1" xfId="0" applyFont="1" applyBorder="1"/>
    <xf numFmtId="0" fontId="1" fillId="0" borderId="2" xfId="0" applyFont="1" applyBorder="1"/>
    <xf numFmtId="0" fontId="2" fillId="0" borderId="2" xfId="0" applyFont="1" applyBorder="1" applyAlignment="1">
      <alignment wrapText="1"/>
    </xf>
    <xf numFmtId="164" fontId="2" fillId="0" borderId="2" xfId="0" applyNumberFormat="1" applyFont="1" applyBorder="1" applyAlignment="1">
      <alignment wrapText="1"/>
    </xf>
    <xf numFmtId="164" fontId="2" fillId="0" borderId="3" xfId="0" applyNumberFormat="1" applyFont="1" applyBorder="1" applyAlignment="1">
      <alignment wrapText="1"/>
    </xf>
    <xf numFmtId="9" fontId="2" fillId="0" borderId="0" xfId="1" applyFont="1" applyBorder="1" applyAlignment="1">
      <alignment wrapText="1"/>
    </xf>
    <xf numFmtId="9" fontId="3" fillId="0" borderId="0" xfId="1" applyFont="1" applyBorder="1" applyAlignment="1">
      <alignment horizontal="right" wrapText="1"/>
    </xf>
    <xf numFmtId="9" fontId="0" fillId="0" borderId="0" xfId="1" applyFont="1"/>
    <xf numFmtId="9" fontId="3" fillId="0" borderId="0" xfId="1" applyFont="1" applyFill="1" applyBorder="1" applyAlignment="1">
      <alignment horizontal="right" wrapText="1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87C4C-B723-44FE-916B-FED447C48FE2}">
  <dimension ref="A1:M28"/>
  <sheetViews>
    <sheetView tabSelected="1" workbookViewId="0">
      <selection activeCell="H5" sqref="H5"/>
    </sheetView>
  </sheetViews>
  <sheetFormatPr defaultColWidth="15.5703125" defaultRowHeight="15" x14ac:dyDescent="0.25"/>
  <cols>
    <col min="5" max="10" width="15.5703125" style="1"/>
    <col min="11" max="11" width="15.5703125" style="25"/>
  </cols>
  <sheetData>
    <row r="1" spans="1:13" ht="26.25" x14ac:dyDescent="0.25">
      <c r="A1" s="18" t="s">
        <v>3</v>
      </c>
      <c r="B1" s="19" t="s">
        <v>4</v>
      </c>
      <c r="C1" s="19" t="s">
        <v>12</v>
      </c>
      <c r="D1" s="20" t="s">
        <v>5</v>
      </c>
      <c r="E1" s="21" t="s">
        <v>6</v>
      </c>
      <c r="F1" s="21" t="s">
        <v>7</v>
      </c>
      <c r="G1" s="21" t="s">
        <v>8</v>
      </c>
      <c r="H1" s="21" t="s">
        <v>9</v>
      </c>
      <c r="I1" s="21" t="s">
        <v>10</v>
      </c>
      <c r="J1" s="22" t="s">
        <v>11</v>
      </c>
      <c r="K1" s="23" t="s">
        <v>13</v>
      </c>
    </row>
    <row r="2" spans="1:13" x14ac:dyDescent="0.25">
      <c r="A2" s="2">
        <v>45238</v>
      </c>
      <c r="B2" s="3">
        <v>0</v>
      </c>
      <c r="C2" s="3">
        <v>1</v>
      </c>
      <c r="D2" s="4" t="s">
        <v>0</v>
      </c>
      <c r="E2" s="5"/>
      <c r="F2" s="5"/>
      <c r="G2" s="5"/>
      <c r="H2" s="5"/>
      <c r="I2" s="5">
        <v>0</v>
      </c>
      <c r="J2" s="6">
        <v>0</v>
      </c>
      <c r="K2" s="23"/>
    </row>
    <row r="3" spans="1:13" x14ac:dyDescent="0.25">
      <c r="A3" s="7">
        <v>45238</v>
      </c>
      <c r="B3">
        <v>0</v>
      </c>
      <c r="C3">
        <v>1</v>
      </c>
      <c r="D3" s="8" t="s">
        <v>1</v>
      </c>
      <c r="E3" s="9"/>
      <c r="F3" s="9"/>
      <c r="G3" s="9"/>
      <c r="H3" s="9"/>
      <c r="I3" s="9">
        <v>0</v>
      </c>
      <c r="J3" s="10">
        <v>0</v>
      </c>
      <c r="K3" s="23"/>
    </row>
    <row r="4" spans="1:13" x14ac:dyDescent="0.25">
      <c r="A4" s="7">
        <v>45238</v>
      </c>
      <c r="B4">
        <v>0</v>
      </c>
      <c r="C4">
        <v>1</v>
      </c>
      <c r="D4" s="8" t="s">
        <v>2</v>
      </c>
      <c r="E4" s="9"/>
      <c r="F4" s="9"/>
      <c r="G4" s="9"/>
      <c r="H4" s="9"/>
      <c r="I4" s="9">
        <v>0</v>
      </c>
      <c r="J4" s="10">
        <v>0</v>
      </c>
      <c r="K4" s="23"/>
    </row>
    <row r="5" spans="1:13" x14ac:dyDescent="0.25">
      <c r="A5" s="7">
        <v>45238</v>
      </c>
      <c r="B5">
        <v>0</v>
      </c>
      <c r="C5">
        <v>0</v>
      </c>
      <c r="D5" s="8" t="s">
        <v>1</v>
      </c>
      <c r="E5" s="16"/>
      <c r="F5" s="16"/>
      <c r="G5" s="16"/>
      <c r="H5" s="9"/>
      <c r="I5" s="9">
        <v>0</v>
      </c>
      <c r="J5" s="10">
        <v>0</v>
      </c>
      <c r="K5" s="23"/>
    </row>
    <row r="6" spans="1:13" x14ac:dyDescent="0.25">
      <c r="A6" s="11">
        <v>45238</v>
      </c>
      <c r="B6" s="12">
        <v>0</v>
      </c>
      <c r="C6" s="12">
        <v>0</v>
      </c>
      <c r="D6" s="13" t="s">
        <v>2</v>
      </c>
      <c r="E6" s="14"/>
      <c r="F6" s="14"/>
      <c r="G6" s="14"/>
      <c r="H6" s="14"/>
      <c r="I6" s="14">
        <v>0</v>
      </c>
      <c r="J6" s="15">
        <v>0</v>
      </c>
      <c r="K6" s="23"/>
    </row>
    <row r="7" spans="1:13" x14ac:dyDescent="0.25">
      <c r="A7" s="2">
        <v>45239</v>
      </c>
      <c r="B7" s="3">
        <v>0</v>
      </c>
      <c r="C7" s="3">
        <v>1</v>
      </c>
      <c r="D7" s="4" t="s">
        <v>0</v>
      </c>
      <c r="E7" s="5"/>
      <c r="F7" s="5"/>
      <c r="G7" s="5"/>
      <c r="H7" s="5"/>
      <c r="I7" s="5">
        <v>0</v>
      </c>
      <c r="J7" s="6">
        <v>0</v>
      </c>
      <c r="K7" s="24"/>
    </row>
    <row r="8" spans="1:13" x14ac:dyDescent="0.25">
      <c r="A8" s="7">
        <v>45239</v>
      </c>
      <c r="B8">
        <v>0</v>
      </c>
      <c r="C8">
        <v>1</v>
      </c>
      <c r="D8" s="8" t="s">
        <v>1</v>
      </c>
      <c r="E8" s="9"/>
      <c r="F8" s="9"/>
      <c r="G8" s="9"/>
      <c r="H8" s="9"/>
      <c r="I8" s="9">
        <v>0</v>
      </c>
      <c r="J8" s="10">
        <v>0</v>
      </c>
      <c r="K8" s="24"/>
    </row>
    <row r="9" spans="1:13" x14ac:dyDescent="0.25">
      <c r="A9" s="7">
        <v>45239</v>
      </c>
      <c r="B9">
        <v>0</v>
      </c>
      <c r="C9">
        <v>1</v>
      </c>
      <c r="D9" s="8" t="s">
        <v>2</v>
      </c>
      <c r="E9" s="9"/>
      <c r="F9" s="9"/>
      <c r="G9" s="9"/>
      <c r="H9" s="9"/>
      <c r="I9" s="9">
        <v>0</v>
      </c>
      <c r="J9" s="10">
        <v>0</v>
      </c>
      <c r="K9" s="24"/>
    </row>
    <row r="10" spans="1:13" x14ac:dyDescent="0.25">
      <c r="A10" s="7">
        <v>45239</v>
      </c>
      <c r="B10">
        <v>0</v>
      </c>
      <c r="C10">
        <v>0</v>
      </c>
      <c r="D10" s="8" t="s">
        <v>1</v>
      </c>
      <c r="E10" s="16"/>
      <c r="F10" s="16"/>
      <c r="G10" s="16"/>
      <c r="H10" s="9"/>
      <c r="I10" s="9">
        <v>0</v>
      </c>
      <c r="J10" s="10">
        <v>0</v>
      </c>
      <c r="K10" s="24"/>
    </row>
    <row r="11" spans="1:13" x14ac:dyDescent="0.25">
      <c r="A11" s="11">
        <v>45239</v>
      </c>
      <c r="B11" s="12">
        <v>0</v>
      </c>
      <c r="C11" s="12">
        <v>0</v>
      </c>
      <c r="D11" s="13" t="s">
        <v>2</v>
      </c>
      <c r="E11" s="14"/>
      <c r="F11" s="14"/>
      <c r="G11" s="14"/>
      <c r="H11" s="14"/>
      <c r="I11" s="14">
        <v>0</v>
      </c>
      <c r="J11" s="15">
        <v>0</v>
      </c>
      <c r="K11" s="24"/>
    </row>
    <row r="12" spans="1:13" x14ac:dyDescent="0.25">
      <c r="A12" s="2">
        <v>45239</v>
      </c>
      <c r="B12" s="3">
        <v>1</v>
      </c>
      <c r="C12" s="3">
        <v>1</v>
      </c>
      <c r="D12" s="4" t="s">
        <v>0</v>
      </c>
      <c r="E12" s="5">
        <v>3.2351000000000001</v>
      </c>
      <c r="F12" s="5">
        <v>30.0383</v>
      </c>
      <c r="G12" s="5">
        <v>3.2481</v>
      </c>
      <c r="H12" s="5">
        <f>F12-E12</f>
        <v>26.8032</v>
      </c>
      <c r="I12" s="5">
        <f>G12-E12</f>
        <v>1.2999999999999901E-2</v>
      </c>
      <c r="J12" s="6">
        <f>I12/H12*1000</f>
        <v>0.48501671442215483</v>
      </c>
      <c r="K12" s="24"/>
    </row>
    <row r="13" spans="1:13" x14ac:dyDescent="0.25">
      <c r="A13" s="7">
        <v>45239</v>
      </c>
      <c r="B13">
        <v>1</v>
      </c>
      <c r="C13">
        <v>1</v>
      </c>
      <c r="D13" s="8" t="s">
        <v>1</v>
      </c>
      <c r="E13" s="9">
        <v>3.2231000000000001</v>
      </c>
      <c r="F13" s="9">
        <v>23.544</v>
      </c>
      <c r="G13" s="9">
        <v>3.2332000000000001</v>
      </c>
      <c r="H13" s="9">
        <f t="shared" ref="H13:H28" si="0">F13-E13</f>
        <v>20.320900000000002</v>
      </c>
      <c r="I13" s="9">
        <f t="shared" ref="I13:I28" si="1">G13-E13</f>
        <v>1.0099999999999998E-2</v>
      </c>
      <c r="J13" s="10">
        <f t="shared" ref="J13:J28" si="2">I13/H13*1000</f>
        <v>0.49702523018173395</v>
      </c>
      <c r="K13" s="24"/>
    </row>
    <row r="14" spans="1:13" x14ac:dyDescent="0.25">
      <c r="A14" s="7">
        <v>45239</v>
      </c>
      <c r="B14">
        <v>1</v>
      </c>
      <c r="C14">
        <v>1</v>
      </c>
      <c r="D14" s="8" t="s">
        <v>2</v>
      </c>
      <c r="E14" s="9">
        <v>3.2313999999999998</v>
      </c>
      <c r="F14" s="9">
        <v>30.361599999999999</v>
      </c>
      <c r="G14" s="9">
        <v>3.2389000000000001</v>
      </c>
      <c r="H14" s="9">
        <f t="shared" si="0"/>
        <v>27.130199999999999</v>
      </c>
      <c r="I14" s="9">
        <f t="shared" si="1"/>
        <v>7.5000000000002842E-3</v>
      </c>
      <c r="J14" s="10">
        <f>I14/H14*1000</f>
        <v>0.27644470000222204</v>
      </c>
      <c r="K14" s="24">
        <f>1-J14/J12</f>
        <v>0.43003057053079885</v>
      </c>
      <c r="M14">
        <f>LOG((J13-J14)/(J12-J14))</f>
        <v>2.4311140600105009E-2</v>
      </c>
    </row>
    <row r="15" spans="1:13" x14ac:dyDescent="0.25">
      <c r="A15" s="7">
        <v>45239</v>
      </c>
      <c r="B15">
        <v>1</v>
      </c>
      <c r="C15">
        <v>0</v>
      </c>
      <c r="D15" s="8" t="s">
        <v>1</v>
      </c>
      <c r="E15" s="16"/>
      <c r="F15" s="16"/>
      <c r="G15" s="16"/>
      <c r="H15" s="9"/>
      <c r="I15" s="9"/>
      <c r="J15" s="17"/>
      <c r="K15" s="26"/>
      <c r="L15">
        <f>1+(L25-L20)</f>
        <v>1.0582809044417343</v>
      </c>
    </row>
    <row r="16" spans="1:13" x14ac:dyDescent="0.25">
      <c r="A16" s="11">
        <v>45239</v>
      </c>
      <c r="B16" s="12">
        <v>1</v>
      </c>
      <c r="C16" s="12">
        <v>0</v>
      </c>
      <c r="D16" s="13" t="s">
        <v>2</v>
      </c>
      <c r="E16" s="14">
        <v>3.2248999999999999</v>
      </c>
      <c r="F16" s="14">
        <v>38.241399999999999</v>
      </c>
      <c r="G16" s="14">
        <v>3.2338</v>
      </c>
      <c r="H16" s="14">
        <f t="shared" si="0"/>
        <v>35.016500000000001</v>
      </c>
      <c r="I16" s="14">
        <f t="shared" si="1"/>
        <v>8.90000000000013E-3</v>
      </c>
      <c r="J16" s="15">
        <f t="shared" si="2"/>
        <v>0.25416589322177058</v>
      </c>
      <c r="K16" s="24">
        <f>1-J16/J12</f>
        <v>0.47596467159986056</v>
      </c>
      <c r="M16" t="e">
        <f>LOG((J15-J16)/(J12-J16))</f>
        <v>#NUM!</v>
      </c>
    </row>
    <row r="17" spans="1:13" x14ac:dyDescent="0.25">
      <c r="A17" s="2">
        <v>45239</v>
      </c>
      <c r="B17" s="3">
        <v>2</v>
      </c>
      <c r="C17" s="3">
        <v>1</v>
      </c>
      <c r="D17" s="4" t="s">
        <v>0</v>
      </c>
      <c r="E17" s="5">
        <v>3.2311999999999999</v>
      </c>
      <c r="F17" s="5">
        <v>24.667000000000002</v>
      </c>
      <c r="G17" s="5">
        <v>3.2589999999999999</v>
      </c>
      <c r="H17" s="5">
        <f t="shared" si="0"/>
        <v>21.4358</v>
      </c>
      <c r="I17" s="5">
        <f t="shared" si="1"/>
        <v>2.7800000000000047E-2</v>
      </c>
      <c r="J17" s="6">
        <f t="shared" si="2"/>
        <v>1.2968958471342356</v>
      </c>
      <c r="K17" s="24"/>
    </row>
    <row r="18" spans="1:13" x14ac:dyDescent="0.25">
      <c r="A18" s="7">
        <v>45239</v>
      </c>
      <c r="B18">
        <v>2</v>
      </c>
      <c r="C18">
        <v>1</v>
      </c>
      <c r="D18" s="8" t="s">
        <v>1</v>
      </c>
      <c r="E18" s="9">
        <v>3.2275</v>
      </c>
      <c r="F18" s="9">
        <v>17.827500000000001</v>
      </c>
      <c r="G18" s="9">
        <v>3.2378999999999998</v>
      </c>
      <c r="H18" s="9">
        <f t="shared" si="0"/>
        <v>14.600000000000001</v>
      </c>
      <c r="I18" s="9">
        <f t="shared" si="1"/>
        <v>1.0399999999999743E-2</v>
      </c>
      <c r="J18" s="10">
        <f t="shared" si="2"/>
        <v>0.71232876712326998</v>
      </c>
      <c r="K18" s="24"/>
    </row>
    <row r="19" spans="1:13" x14ac:dyDescent="0.25">
      <c r="A19" s="7">
        <v>45239</v>
      </c>
      <c r="B19">
        <v>2</v>
      </c>
      <c r="C19">
        <v>1</v>
      </c>
      <c r="D19" s="8" t="s">
        <v>2</v>
      </c>
      <c r="E19" s="9">
        <v>3.2191999999999998</v>
      </c>
      <c r="F19" s="9">
        <v>33.079000000000001</v>
      </c>
      <c r="G19" s="9">
        <v>3.2309999999999999</v>
      </c>
      <c r="H19" s="9">
        <f t="shared" si="0"/>
        <v>29.8598</v>
      </c>
      <c r="I19" s="9">
        <f t="shared" si="1"/>
        <v>1.1800000000000033E-2</v>
      </c>
      <c r="J19" s="10">
        <f t="shared" si="2"/>
        <v>0.39518014186297407</v>
      </c>
      <c r="K19" s="24">
        <f>1-J19/J17</f>
        <v>0.69528768039761424</v>
      </c>
      <c r="M19">
        <f>LOG((J18-J19)/(J17-J19))</f>
        <v>-0.45380680068332241</v>
      </c>
    </row>
    <row r="20" spans="1:13" x14ac:dyDescent="0.25">
      <c r="A20" s="7">
        <v>45239</v>
      </c>
      <c r="B20">
        <v>2</v>
      </c>
      <c r="C20">
        <v>0</v>
      </c>
      <c r="D20" s="8" t="s">
        <v>1</v>
      </c>
      <c r="E20" s="9">
        <v>3.2313000000000001</v>
      </c>
      <c r="F20" s="9">
        <v>17.930199999999999</v>
      </c>
      <c r="G20" s="9">
        <v>3.2429999999999999</v>
      </c>
      <c r="H20" s="9">
        <f t="shared" si="0"/>
        <v>14.698899999999998</v>
      </c>
      <c r="I20" s="9">
        <f t="shared" si="1"/>
        <v>1.1699999999999822E-2</v>
      </c>
      <c r="J20" s="10">
        <f t="shared" si="2"/>
        <v>0.79597793032130448</v>
      </c>
      <c r="K20" s="24"/>
      <c r="L20">
        <f>J20/J18</f>
        <v>1.1174305560280129</v>
      </c>
    </row>
    <row r="21" spans="1:13" x14ac:dyDescent="0.25">
      <c r="A21" s="11">
        <v>45239</v>
      </c>
      <c r="B21" s="12">
        <v>2</v>
      </c>
      <c r="C21" s="12">
        <v>0</v>
      </c>
      <c r="D21" s="13" t="s">
        <v>2</v>
      </c>
      <c r="E21" s="14">
        <v>3.2216</v>
      </c>
      <c r="F21" s="14">
        <v>27.065999999999999</v>
      </c>
      <c r="G21" s="14">
        <v>3.2284999999999999</v>
      </c>
      <c r="H21" s="14">
        <f t="shared" si="0"/>
        <v>23.8444</v>
      </c>
      <c r="I21" s="14">
        <f t="shared" si="1"/>
        <v>6.8999999999999062E-3</v>
      </c>
      <c r="J21" s="15">
        <f t="shared" si="2"/>
        <v>0.28937612185670036</v>
      </c>
      <c r="K21" s="24">
        <f>1-J21/J17</f>
        <v>0.77687019162245152</v>
      </c>
      <c r="M21">
        <f>LOG((J20-J21)/(J17-J21))</f>
        <v>-0.29858682173847145</v>
      </c>
    </row>
    <row r="22" spans="1:13" x14ac:dyDescent="0.25">
      <c r="A22" s="2">
        <v>45239</v>
      </c>
      <c r="B22" s="3">
        <v>3</v>
      </c>
      <c r="C22" s="3">
        <v>1</v>
      </c>
      <c r="D22" s="4" t="s">
        <v>0</v>
      </c>
      <c r="E22" s="5">
        <v>3.2183999999999999</v>
      </c>
      <c r="F22" s="5">
        <v>20.841799999999999</v>
      </c>
      <c r="G22" s="5">
        <v>3.2484999999999999</v>
      </c>
      <c r="H22" s="5">
        <f t="shared" si="0"/>
        <v>17.6234</v>
      </c>
      <c r="I22" s="5">
        <f t="shared" si="1"/>
        <v>3.0100000000000016E-2</v>
      </c>
      <c r="J22" s="6">
        <f t="shared" si="2"/>
        <v>1.707956466970052</v>
      </c>
      <c r="K22" s="24"/>
    </row>
    <row r="23" spans="1:13" x14ac:dyDescent="0.25">
      <c r="A23" s="7">
        <v>45239</v>
      </c>
      <c r="B23">
        <v>3</v>
      </c>
      <c r="C23">
        <v>1</v>
      </c>
      <c r="D23" s="8" t="s">
        <v>1</v>
      </c>
      <c r="E23" s="9">
        <v>3.2389999999999999</v>
      </c>
      <c r="F23" s="9">
        <v>19.8995</v>
      </c>
      <c r="G23" s="9">
        <v>3.2595000000000001</v>
      </c>
      <c r="H23" s="9">
        <f t="shared" si="0"/>
        <v>16.660499999999999</v>
      </c>
      <c r="I23" s="9">
        <f t="shared" si="1"/>
        <v>2.0500000000000185E-2</v>
      </c>
      <c r="J23" s="10">
        <f>I23/H23*1000</f>
        <v>1.2304552684493375</v>
      </c>
      <c r="K23" s="24"/>
    </row>
    <row r="24" spans="1:13" x14ac:dyDescent="0.25">
      <c r="A24" s="7">
        <v>45239</v>
      </c>
      <c r="B24">
        <v>3</v>
      </c>
      <c r="C24">
        <v>1</v>
      </c>
      <c r="D24" s="8" t="s">
        <v>2</v>
      </c>
      <c r="E24" s="9">
        <v>3.2225000000000001</v>
      </c>
      <c r="F24" s="9">
        <v>17.946200000000001</v>
      </c>
      <c r="G24" s="9">
        <v>3.2294</v>
      </c>
      <c r="H24" s="9">
        <f t="shared" si="0"/>
        <v>14.723700000000001</v>
      </c>
      <c r="I24" s="9">
        <f t="shared" si="1"/>
        <v>6.8999999999999062E-3</v>
      </c>
      <c r="J24" s="10">
        <f t="shared" si="2"/>
        <v>0.46863220522014881</v>
      </c>
      <c r="K24" s="24">
        <f>1-J24/J22</f>
        <v>0.7256181792200409</v>
      </c>
      <c r="M24">
        <f>LOG((J23-J24)/(J22-J24))</f>
        <v>-0.21133083554711071</v>
      </c>
    </row>
    <row r="25" spans="1:13" x14ac:dyDescent="0.25">
      <c r="A25" s="7">
        <v>45239</v>
      </c>
      <c r="B25">
        <v>3</v>
      </c>
      <c r="C25">
        <v>0</v>
      </c>
      <c r="D25" s="8" t="s">
        <v>1</v>
      </c>
      <c r="E25" s="9">
        <v>3.2134999999999998</v>
      </c>
      <c r="F25" s="9">
        <v>15.7942</v>
      </c>
      <c r="G25" s="9">
        <v>3.2317</v>
      </c>
      <c r="H25" s="9">
        <f t="shared" si="0"/>
        <v>12.5807</v>
      </c>
      <c r="I25" s="9">
        <f t="shared" si="1"/>
        <v>1.8200000000000216E-2</v>
      </c>
      <c r="J25" s="10">
        <f t="shared" si="2"/>
        <v>1.4466603607112654</v>
      </c>
      <c r="K25" s="24"/>
      <c r="L25">
        <f>J25/J23</f>
        <v>1.1757114604697472</v>
      </c>
    </row>
    <row r="26" spans="1:13" x14ac:dyDescent="0.25">
      <c r="A26" s="11">
        <v>45239</v>
      </c>
      <c r="B26" s="12">
        <v>3</v>
      </c>
      <c r="C26" s="12">
        <v>0</v>
      </c>
      <c r="D26" s="13" t="s">
        <v>2</v>
      </c>
      <c r="E26" s="14">
        <v>3.2168000000000001</v>
      </c>
      <c r="F26" s="14">
        <v>32.502899999999997</v>
      </c>
      <c r="G26" s="14">
        <v>3.2265000000000001</v>
      </c>
      <c r="H26" s="14">
        <f t="shared" si="0"/>
        <v>29.286099999999998</v>
      </c>
      <c r="I26" s="14">
        <f t="shared" si="1"/>
        <v>9.7000000000000419E-3</v>
      </c>
      <c r="J26" s="15">
        <f t="shared" si="2"/>
        <v>0.33121514984924738</v>
      </c>
      <c r="K26" s="24">
        <f>1-J26/J22</f>
        <v>0.80607518033710224</v>
      </c>
      <c r="M26">
        <f>LOG((J25-J26)/(J22-J26))</f>
        <v>-9.1404102943886859E-2</v>
      </c>
    </row>
    <row r="27" spans="1:13" x14ac:dyDescent="0.25">
      <c r="A27" s="7">
        <v>45240</v>
      </c>
      <c r="B27">
        <v>4</v>
      </c>
      <c r="C27">
        <v>0</v>
      </c>
      <c r="D27" s="8" t="s">
        <v>1</v>
      </c>
      <c r="E27" s="9">
        <v>3.2279</v>
      </c>
      <c r="F27" s="9">
        <v>26.199200000000001</v>
      </c>
      <c r="G27" s="9">
        <v>3.2345999999999999</v>
      </c>
      <c r="H27" s="9">
        <f t="shared" si="0"/>
        <v>22.971299999999999</v>
      </c>
      <c r="I27" s="9">
        <f t="shared" si="1"/>
        <v>6.6999999999999282E-3</v>
      </c>
      <c r="J27" s="10">
        <f t="shared" si="2"/>
        <v>0.29166829913848707</v>
      </c>
      <c r="K27" s="24"/>
    </row>
    <row r="28" spans="1:13" x14ac:dyDescent="0.25">
      <c r="A28" s="11">
        <v>45240</v>
      </c>
      <c r="B28" s="12">
        <v>4</v>
      </c>
      <c r="C28" s="12">
        <v>0</v>
      </c>
      <c r="D28" s="13" t="s">
        <v>2</v>
      </c>
      <c r="E28" s="14">
        <v>3.2290000000000001</v>
      </c>
      <c r="F28" s="14">
        <v>32.747</v>
      </c>
      <c r="G28" s="14">
        <v>3.2368000000000001</v>
      </c>
      <c r="H28" s="14">
        <f t="shared" si="0"/>
        <v>29.518000000000001</v>
      </c>
      <c r="I28" s="14">
        <f t="shared" si="1"/>
        <v>7.8000000000000291E-3</v>
      </c>
      <c r="J28" s="15">
        <f t="shared" si="2"/>
        <v>0.26424554509113179</v>
      </c>
      <c r="K28" s="24"/>
    </row>
  </sheetData>
  <autoFilter ref="A1:J28" xr:uid="{70F87C4C-B723-44FE-916B-FED447C48FE2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Zuccato</dc:creator>
  <cp:lastModifiedBy>Francesco Zuccato</cp:lastModifiedBy>
  <dcterms:created xsi:type="dcterms:W3CDTF">2023-12-05T10:15:20Z</dcterms:created>
  <dcterms:modified xsi:type="dcterms:W3CDTF">2024-05-27T16:49:52Z</dcterms:modified>
</cp:coreProperties>
</file>