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lumne\Desktop\"/>
    </mc:Choice>
  </mc:AlternateContent>
  <bookViews>
    <workbookView xWindow="0" yWindow="0" windowWidth="28800" windowHeight="12300" tabRatio="708" firstSheet="1" activeTab="5"/>
  </bookViews>
  <sheets>
    <sheet name="Exercici 1.1" sheetId="11" r:id="rId1"/>
    <sheet name="Exercici 1.2" sheetId="21" r:id="rId2"/>
    <sheet name="Exercici 2.1" sheetId="20" r:id="rId3"/>
    <sheet name="Exercici 2.2" sheetId="23" r:id="rId4"/>
    <sheet name="Exercici 3.1" sheetId="14" r:id="rId5"/>
    <sheet name="Exercici 3.2" sheetId="24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4" l="1"/>
  <c r="C18" i="21"/>
  <c r="D18" i="21"/>
  <c r="E18" i="21"/>
  <c r="B18" i="21"/>
  <c r="F17" i="23"/>
  <c r="F16" i="23"/>
  <c r="F15" i="23"/>
  <c r="F14" i="23"/>
  <c r="F13" i="23"/>
  <c r="F12" i="23"/>
  <c r="F11" i="23"/>
  <c r="F10" i="23"/>
  <c r="F9" i="23"/>
  <c r="F8" i="23"/>
  <c r="F12" i="21"/>
  <c r="F16" i="21" l="1"/>
  <c r="F17" i="21"/>
  <c r="F13" i="21"/>
  <c r="F11" i="21"/>
  <c r="F14" i="21"/>
  <c r="F8" i="21"/>
  <c r="F9" i="21"/>
  <c r="F15" i="21"/>
  <c r="F10" i="21"/>
  <c r="C21" i="20"/>
  <c r="D21" i="20"/>
  <c r="E21" i="20"/>
  <c r="F21" i="20"/>
  <c r="G11" i="20"/>
  <c r="G12" i="20"/>
  <c r="G13" i="20"/>
  <c r="G14" i="20"/>
  <c r="G15" i="20"/>
  <c r="G16" i="20"/>
  <c r="G17" i="20"/>
  <c r="G18" i="20"/>
  <c r="G19" i="20"/>
  <c r="G20" i="20"/>
  <c r="F18" i="21" l="1"/>
  <c r="G21" i="20"/>
  <c r="D19" i="14"/>
  <c r="D18" i="14"/>
  <c r="D17" i="14"/>
  <c r="D16" i="14"/>
  <c r="D15" i="14"/>
  <c r="D14" i="14"/>
  <c r="M15" i="11"/>
  <c r="L15" i="11"/>
  <c r="K15" i="11"/>
  <c r="J15" i="11"/>
  <c r="I15" i="11"/>
  <c r="H15" i="11"/>
  <c r="G15" i="11"/>
  <c r="F15" i="11"/>
  <c r="E15" i="11"/>
  <c r="D15" i="11"/>
  <c r="C15" i="11"/>
  <c r="B15" i="11"/>
  <c r="B14" i="11"/>
  <c r="B13" i="11"/>
  <c r="B12" i="11"/>
  <c r="B11" i="11"/>
  <c r="B10" i="11"/>
  <c r="B9" i="11"/>
</calcChain>
</file>

<file path=xl/sharedStrings.xml><?xml version="1.0" encoding="utf-8"?>
<sst xmlns="http://schemas.openxmlformats.org/spreadsheetml/2006/main" count="128" uniqueCount="101">
  <si>
    <t>Vendes 2020</t>
  </si>
  <si>
    <t>Comercial</t>
  </si>
  <si>
    <t>Gener</t>
  </si>
  <si>
    <t>Febrer</t>
  </si>
  <si>
    <t>Març</t>
  </si>
  <si>
    <t>Abril</t>
  </si>
  <si>
    <t>Maig</t>
  </si>
  <si>
    <t>Juny</t>
  </si>
  <si>
    <t>Juliol</t>
  </si>
  <si>
    <t>Setembre</t>
  </si>
  <si>
    <t>Octubre</t>
  </si>
  <si>
    <t>Novembre</t>
  </si>
  <si>
    <t>Desembre</t>
  </si>
  <si>
    <t>Total</t>
  </si>
  <si>
    <t>Sergio Marquina</t>
  </si>
  <si>
    <t>Raquel Murillo</t>
  </si>
  <si>
    <t>Andrés de Fonollosa</t>
  </si>
  <si>
    <t>Ágata Jiménez</t>
  </si>
  <si>
    <t>Aníbal Cortés</t>
  </si>
  <si>
    <t>TOTAL</t>
  </si>
  <si>
    <t>Gràfic 1</t>
  </si>
  <si>
    <t>Gràfic 2</t>
  </si>
  <si>
    <t>Pais</t>
  </si>
  <si>
    <r>
      <t>Extensío (Km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</si>
  <si>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TOTAL 2020</t>
  </si>
  <si>
    <t>Despesa energètica 2020</t>
  </si>
  <si>
    <t>España</t>
  </si>
  <si>
    <t>Alemania</t>
  </si>
  <si>
    <t>Reino Unido</t>
  </si>
  <si>
    <t>Francia</t>
  </si>
  <si>
    <t>Italia</t>
  </si>
  <si>
    <t>Portugal</t>
  </si>
  <si>
    <t>Consum elèctric (milers de GWh)</t>
  </si>
  <si>
    <t>Milions d'habitants</t>
  </si>
  <si>
    <t>01/2020</t>
  </si>
  <si>
    <t>02/2020</t>
  </si>
  <si>
    <t>03/2020</t>
  </si>
  <si>
    <t>04/2020</t>
  </si>
  <si>
    <t>05/2020</t>
  </si>
  <si>
    <t>06/2020</t>
  </si>
  <si>
    <t>07/2020</t>
  </si>
  <si>
    <t>08/2020</t>
  </si>
  <si>
    <t>09/2020</t>
  </si>
  <si>
    <t>10/2020</t>
  </si>
  <si>
    <t>11/2020</t>
  </si>
  <si>
    <t>12/2020</t>
  </si>
  <si>
    <t>Gràfic 3 - EXTRA!!</t>
  </si>
  <si>
    <t>PARTITS</t>
  </si>
  <si>
    <t>REGIONS</t>
  </si>
  <si>
    <t>NORD</t>
  </si>
  <si>
    <t>SUD</t>
  </si>
  <si>
    <t>EST</t>
  </si>
  <si>
    <t>OEST</t>
  </si>
  <si>
    <t>TARONJES</t>
  </si>
  <si>
    <t>PLÀTANS</t>
  </si>
  <si>
    <t>POMES</t>
  </si>
  <si>
    <t>PERES</t>
  </si>
  <si>
    <t>MADUIXES</t>
  </si>
  <si>
    <t>MELONS</t>
  </si>
  <si>
    <t>SANDIES</t>
  </si>
  <si>
    <t>LLIMONES</t>
  </si>
  <si>
    <t>MANGOS</t>
  </si>
  <si>
    <t>PAPAIES</t>
  </si>
  <si>
    <t>RESULTATS ELECCIONS FRUITILAND (VOTS)</t>
  </si>
  <si>
    <t>Dièsel</t>
  </si>
  <si>
    <t>Gasolina</t>
  </si>
  <si>
    <t>Elèctric</t>
  </si>
  <si>
    <t>Híbrid</t>
  </si>
  <si>
    <t>Marca</t>
  </si>
  <si>
    <t>Toyota</t>
  </si>
  <si>
    <t>Volkswagen</t>
  </si>
  <si>
    <t>Ford</t>
  </si>
  <si>
    <t>Chevrolet</t>
  </si>
  <si>
    <t>Honda</t>
  </si>
  <si>
    <t>Nissan</t>
  </si>
  <si>
    <t>Hyundai</t>
  </si>
  <si>
    <t>Mercedes-Benz</t>
  </si>
  <si>
    <t>BMW</t>
  </si>
  <si>
    <t>Audi</t>
  </si>
  <si>
    <t>Estat</t>
  </si>
  <si>
    <t>Espanya</t>
  </si>
  <si>
    <t>Alemanya</t>
  </si>
  <si>
    <t>França</t>
  </si>
  <si>
    <t>Regne Unit</t>
  </si>
  <si>
    <t>Suècia</t>
  </si>
  <si>
    <t>Suïssa</t>
  </si>
  <si>
    <t>Polònia</t>
  </si>
  <si>
    <t>Dinamarca</t>
  </si>
  <si>
    <t>Noruega</t>
  </si>
  <si>
    <t>Països Baixos</t>
  </si>
  <si>
    <t>Agost</t>
  </si>
  <si>
    <t>2020</t>
  </si>
  <si>
    <t>2021</t>
  </si>
  <si>
    <t>2022</t>
  </si>
  <si>
    <t>2023</t>
  </si>
  <si>
    <t>Número d'aturats a Espanya per any / mes</t>
  </si>
  <si>
    <t>Mes</t>
  </si>
  <si>
    <t>Gràfic 3</t>
  </si>
  <si>
    <t>Gràfic 5</t>
  </si>
  <si>
    <t>Gràfic 4</t>
  </si>
  <si>
    <t>Silene 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</si>
</sst>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mm/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4" tint="0.3999755851924192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44" fontId="0" fillId="0" borderId="0" xfId="1" applyFont="1"/>
    <xf numFmtId="44" fontId="0" fillId="0" borderId="0" xfId="0" applyNumberFormat="1"/>
    <xf numFmtId="44" fontId="2" fillId="0" borderId="0" xfId="0" applyNumberFormat="1" applyFont="1"/>
    <xf numFmtId="0" fontId="0" fillId="2" borderId="6" xfId="0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8" xfId="0" applyFill="1" applyBorder="1"/>
    <xf numFmtId="0" fontId="4" fillId="2" borderId="5" xfId="0" applyFont="1" applyFill="1" applyBorder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0" fontId="2" fillId="0" borderId="4" xfId="0" applyFont="1" applyBorder="1"/>
    <xf numFmtId="2" fontId="0" fillId="0" borderId="0" xfId="0" applyNumberFormat="1" applyAlignment="1">
      <alignment horizontal="center"/>
    </xf>
    <xf numFmtId="0" fontId="2" fillId="2" borderId="6" xfId="0" applyFont="1" applyFill="1" applyBorder="1"/>
    <xf numFmtId="0" fontId="0" fillId="2" borderId="0" xfId="0" applyFill="1" applyBorder="1"/>
    <xf numFmtId="0" fontId="2" fillId="2" borderId="0" xfId="0" applyFont="1" applyFill="1" applyBorder="1"/>
    <xf numFmtId="0" fontId="2" fillId="2" borderId="2" xfId="0" applyFont="1" applyFill="1" applyBorder="1"/>
    <xf numFmtId="2" fontId="7" fillId="0" borderId="0" xfId="0" applyNumberFormat="1" applyFont="1"/>
    <xf numFmtId="0" fontId="0" fillId="3" borderId="0" xfId="0" applyFill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Moneda" xfId="1" builtinId="4"/>
    <cellStyle name="Normal" xfId="0" builtinId="0"/>
    <cellStyle name="Normal 2" xfId="2"/>
  </cellStyles>
  <dxfs count="37"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</font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'Exercici 1.1'!$B$8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'Exercici 1.1'!$A$9:$A$14</c:f>
              <c:strCache>
                <c:ptCount val="6"/>
                <c:pt idx="0">
                  <c:v>Silene Oliveira</c:v>
                </c:pt>
                <c:pt idx="1">
                  <c:v>Sergio Marquina</c:v>
                </c:pt>
                <c:pt idx="2">
                  <c:v>Raquel Murillo</c:v>
                </c:pt>
                <c:pt idx="3">
                  <c:v>Andrés de Fonollosa</c:v>
                </c:pt>
                <c:pt idx="4">
                  <c:v>Ágata Jiménez</c:v>
                </c:pt>
                <c:pt idx="5">
                  <c:v>Aníbal Cortés</c:v>
                </c:pt>
              </c:strCache>
            </c:strRef>
          </c:cat>
          <c:val>
            <c:numRef>
              <c:f>'Exercici 1.1'!$B$9:$B$14</c:f>
              <c:numCache>
                <c:formatCode>_("€"* #,##0.00_);_("€"* \(#,##0.00\);_("€"* "-"??_);_(@_)</c:formatCode>
                <c:ptCount val="6"/>
                <c:pt idx="0">
                  <c:v>32587</c:v>
                </c:pt>
                <c:pt idx="1">
                  <c:v>29610</c:v>
                </c:pt>
                <c:pt idx="2">
                  <c:v>44565</c:v>
                </c:pt>
                <c:pt idx="3">
                  <c:v>27963</c:v>
                </c:pt>
                <c:pt idx="4">
                  <c:v>26159</c:v>
                </c:pt>
                <c:pt idx="5">
                  <c:v>15608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A-48FB-8D97-0630F7A2FA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'Exercici 3.1'!$A$14</c:f>
              <c:strCache>
                <c:ptCount val="1"/>
                <c:pt idx="0">
                  <c:v>España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'Exercici 3.1'!$B$13:$P$13</c15:sqref>
                  </c15:fullRef>
                </c:ext>
              </c:extLst>
              <c:f>'Exercici 3.1'!$E$13:$P$13</c:f>
              <c:strCache>
                <c:ptCount val="12"/>
                <c:pt idx="0">
                  <c:v>01/2020</c:v>
                </c:pt>
                <c:pt idx="1">
                  <c:v>02/2020</c:v>
                </c:pt>
                <c:pt idx="2">
                  <c:v>03/2020</c:v>
                </c:pt>
                <c:pt idx="3">
                  <c:v>04/2020</c:v>
                </c:pt>
                <c:pt idx="4">
                  <c:v>05/2020</c:v>
                </c:pt>
                <c:pt idx="5">
                  <c:v>06/2020</c:v>
                </c:pt>
                <c:pt idx="6">
                  <c:v>07/2020</c:v>
                </c:pt>
                <c:pt idx="7">
                  <c:v>08/2020</c:v>
                </c:pt>
                <c:pt idx="8">
                  <c:v>09/2020</c:v>
                </c:pt>
                <c:pt idx="9">
                  <c:v>10/2020</c:v>
                </c:pt>
                <c:pt idx="10">
                  <c:v>11/2020</c:v>
                </c:pt>
                <c:pt idx="11">
                  <c:v>12/2020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'Exercici 3.1'!$B$14:$P$14</c15:sqref>
                  </c15:fullRef>
                </c:ext>
              </c:extLst>
              <c:f>'Exercici 3.1'!$E$14:$P$14</c:f>
              <c:numCache>
                <c:formatCode>#,##0</c:formatCode>
                <c:ptCount val="12"/>
                <c:pt idx="0" formatCode="General">
                  <c:v>26</c:v>
                </c:pt>
                <c:pt idx="1" formatCode="General">
                  <c:v>30</c:v>
                </c:pt>
                <c:pt idx="2" formatCode="General">
                  <c:v>25</c:v>
                </c:pt>
                <c:pt idx="3" formatCode="General">
                  <c:v>20</c:v>
                </c:pt>
                <c:pt idx="4" formatCode="General">
                  <c:v>19</c:v>
                </c:pt>
                <c:pt idx="5" formatCode="General">
                  <c:v>18</c:v>
                </c:pt>
                <c:pt idx="6" formatCode="General">
                  <c:v>15</c:v>
                </c:pt>
                <c:pt idx="7" formatCode="General">
                  <c:v>11</c:v>
                </c:pt>
                <c:pt idx="8" formatCode="General">
                  <c:v>17</c:v>
                </c:pt>
                <c:pt idx="9" formatCode="General">
                  <c:v>19</c:v>
                </c:pt>
                <c:pt idx="10" formatCode="General">
                  <c:v>22</c:v>
                </c:pt>
                <c:pt idx="11" formatCode="General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B-4A0C-B6DB-CD1F439913DC}"/>
            </c:ext>
          </c:extLst>
        </c:ser>
        <c:ser>
          <c:idx val="1"/>
          <c:order val="1"/>
          <c:tx>
            <c:strRef>
              <c:f>'Exercici 3.1'!$A$15</c:f>
              <c:strCache>
                <c:ptCount val="1"/>
                <c:pt idx="0">
                  <c:v>Alemania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'Exercici 3.1'!$B$13:$P$13</c15:sqref>
                  </c15:fullRef>
                </c:ext>
              </c:extLst>
              <c:f>'Exercici 3.1'!$E$13:$P$13</c:f>
              <c:strCache>
                <c:ptCount val="12"/>
                <c:pt idx="0">
                  <c:v>01/2020</c:v>
                </c:pt>
                <c:pt idx="1">
                  <c:v>02/2020</c:v>
                </c:pt>
                <c:pt idx="2">
                  <c:v>03/2020</c:v>
                </c:pt>
                <c:pt idx="3">
                  <c:v>04/2020</c:v>
                </c:pt>
                <c:pt idx="4">
                  <c:v>05/2020</c:v>
                </c:pt>
                <c:pt idx="5">
                  <c:v>06/2020</c:v>
                </c:pt>
                <c:pt idx="6">
                  <c:v>07/2020</c:v>
                </c:pt>
                <c:pt idx="7">
                  <c:v>08/2020</c:v>
                </c:pt>
                <c:pt idx="8">
                  <c:v>09/2020</c:v>
                </c:pt>
                <c:pt idx="9">
                  <c:v>10/2020</c:v>
                </c:pt>
                <c:pt idx="10">
                  <c:v>11/2020</c:v>
                </c:pt>
                <c:pt idx="11">
                  <c:v>12/2020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'Exercici 3.1'!$B$15:$P$15</c15:sqref>
                  </c15:fullRef>
                </c:ext>
              </c:extLst>
              <c:f>'Exercici 3.1'!$E$15:$P$15</c:f>
              <c:numCache>
                <c:formatCode>#,##0</c:formatCode>
                <c:ptCount val="12"/>
                <c:pt idx="0" formatCode="General">
                  <c:v>55</c:v>
                </c:pt>
                <c:pt idx="1" formatCode="General">
                  <c:v>64</c:v>
                </c:pt>
                <c:pt idx="2" formatCode="General">
                  <c:v>52</c:v>
                </c:pt>
                <c:pt idx="3" formatCode="General">
                  <c:v>44</c:v>
                </c:pt>
                <c:pt idx="4" formatCode="General">
                  <c:v>34</c:v>
                </c:pt>
                <c:pt idx="5" formatCode="General">
                  <c:v>35</c:v>
                </c:pt>
                <c:pt idx="6" formatCode="General">
                  <c:v>31</c:v>
                </c:pt>
                <c:pt idx="7" formatCode="General">
                  <c:v>28</c:v>
                </c:pt>
                <c:pt idx="8" formatCode="General">
                  <c:v>37</c:v>
                </c:pt>
                <c:pt idx="9" formatCode="General">
                  <c:v>44</c:v>
                </c:pt>
                <c:pt idx="10" formatCode="General">
                  <c:v>47</c:v>
                </c:pt>
                <c:pt idx="11" formatCode="General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B-4A0C-B6DB-CD1F439913DC}"/>
            </c:ext>
          </c:extLst>
        </c:ser>
        <c:ser>
          <c:idx val="2"/>
          <c:order val="2"/>
          <c:tx>
            <c:strRef>
              <c:f>'Exercici 3.1'!$A$16</c:f>
              <c:strCache>
                <c:ptCount val="1"/>
                <c:pt idx="0">
                  <c:v>Reino Unido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'Exercici 3.1'!$B$13:$P$13</c15:sqref>
                  </c15:fullRef>
                </c:ext>
              </c:extLst>
              <c:f>'Exercici 3.1'!$E$13:$P$13</c:f>
              <c:strCache>
                <c:ptCount val="12"/>
                <c:pt idx="0">
                  <c:v>01/2020</c:v>
                </c:pt>
                <c:pt idx="1">
                  <c:v>02/2020</c:v>
                </c:pt>
                <c:pt idx="2">
                  <c:v>03/2020</c:v>
                </c:pt>
                <c:pt idx="3">
                  <c:v>04/2020</c:v>
                </c:pt>
                <c:pt idx="4">
                  <c:v>05/2020</c:v>
                </c:pt>
                <c:pt idx="5">
                  <c:v>06/2020</c:v>
                </c:pt>
                <c:pt idx="6">
                  <c:v>07/2020</c:v>
                </c:pt>
                <c:pt idx="7">
                  <c:v>08/2020</c:v>
                </c:pt>
                <c:pt idx="8">
                  <c:v>09/2020</c:v>
                </c:pt>
                <c:pt idx="9">
                  <c:v>10/2020</c:v>
                </c:pt>
                <c:pt idx="10">
                  <c:v>11/2020</c:v>
                </c:pt>
                <c:pt idx="11">
                  <c:v>12/2020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'Exercici 3.1'!$B$16:$P$16</c15:sqref>
                  </c15:fullRef>
                </c:ext>
              </c:extLst>
              <c:f>'Exercici 3.1'!$E$16:$P$16</c:f>
              <c:numCache>
                <c:formatCode>#,##0</c:formatCode>
                <c:ptCount val="12"/>
                <c:pt idx="0" formatCode="General">
                  <c:v>33</c:v>
                </c:pt>
                <c:pt idx="1" formatCode="General">
                  <c:v>37</c:v>
                </c:pt>
                <c:pt idx="2" formatCode="General">
                  <c:v>30</c:v>
                </c:pt>
                <c:pt idx="3" formatCode="General">
                  <c:v>25</c:v>
                </c:pt>
                <c:pt idx="4" formatCode="General">
                  <c:v>22</c:v>
                </c:pt>
                <c:pt idx="5" formatCode="General">
                  <c:v>21</c:v>
                </c:pt>
                <c:pt idx="6" formatCode="General">
                  <c:v>17</c:v>
                </c:pt>
                <c:pt idx="7" formatCode="General">
                  <c:v>15</c:v>
                </c:pt>
                <c:pt idx="8" formatCode="General">
                  <c:v>21</c:v>
                </c:pt>
                <c:pt idx="9" formatCode="General">
                  <c:v>23</c:v>
                </c:pt>
                <c:pt idx="10" formatCode="General">
                  <c:v>27</c:v>
                </c:pt>
                <c:pt idx="11" formatCode="General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3B-4A0C-B6DB-CD1F439913DC}"/>
            </c:ext>
          </c:extLst>
        </c:ser>
        <c:ser>
          <c:idx val="3"/>
          <c:order val="3"/>
          <c:tx>
            <c:strRef>
              <c:f>'Exercici 3.1'!$A$17</c:f>
              <c:strCache>
                <c:ptCount val="1"/>
                <c:pt idx="0">
                  <c:v>Francia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'Exercici 3.1'!$B$13:$P$13</c15:sqref>
                  </c15:fullRef>
                </c:ext>
              </c:extLst>
              <c:f>'Exercici 3.1'!$E$13:$P$13</c:f>
              <c:strCache>
                <c:ptCount val="12"/>
                <c:pt idx="0">
                  <c:v>01/2020</c:v>
                </c:pt>
                <c:pt idx="1">
                  <c:v>02/2020</c:v>
                </c:pt>
                <c:pt idx="2">
                  <c:v>03/2020</c:v>
                </c:pt>
                <c:pt idx="3">
                  <c:v>04/2020</c:v>
                </c:pt>
                <c:pt idx="4">
                  <c:v>05/2020</c:v>
                </c:pt>
                <c:pt idx="5">
                  <c:v>06/2020</c:v>
                </c:pt>
                <c:pt idx="6">
                  <c:v>07/2020</c:v>
                </c:pt>
                <c:pt idx="7">
                  <c:v>08/2020</c:v>
                </c:pt>
                <c:pt idx="8">
                  <c:v>09/2020</c:v>
                </c:pt>
                <c:pt idx="9">
                  <c:v>10/2020</c:v>
                </c:pt>
                <c:pt idx="10">
                  <c:v>11/2020</c:v>
                </c:pt>
                <c:pt idx="11">
                  <c:v>12/2020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'Exercici 3.1'!$B$17:$P$17</c15:sqref>
                  </c15:fullRef>
                </c:ext>
              </c:extLst>
              <c:f>'Exercici 3.1'!$E$17:$P$17</c:f>
              <c:numCache>
                <c:formatCode>#,##0</c:formatCode>
                <c:ptCount val="12"/>
                <c:pt idx="0" formatCode="General">
                  <c:v>48</c:v>
                </c:pt>
                <c:pt idx="1" formatCode="General">
                  <c:v>54</c:v>
                </c:pt>
                <c:pt idx="2" formatCode="General">
                  <c:v>45</c:v>
                </c:pt>
                <c:pt idx="3" formatCode="General">
                  <c:v>36</c:v>
                </c:pt>
                <c:pt idx="4" formatCode="General">
                  <c:v>34</c:v>
                </c:pt>
                <c:pt idx="5" formatCode="General">
                  <c:v>30</c:v>
                </c:pt>
                <c:pt idx="6" formatCode="General">
                  <c:v>26</c:v>
                </c:pt>
                <c:pt idx="7" formatCode="General">
                  <c:v>24</c:v>
                </c:pt>
                <c:pt idx="8" formatCode="General">
                  <c:v>31</c:v>
                </c:pt>
                <c:pt idx="9" formatCode="General">
                  <c:v>35</c:v>
                </c:pt>
                <c:pt idx="10" formatCode="General">
                  <c:v>41</c:v>
                </c:pt>
                <c:pt idx="11" formatCode="General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3B-4A0C-B6DB-CD1F439913DC}"/>
            </c:ext>
          </c:extLst>
        </c:ser>
        <c:ser>
          <c:idx val="4"/>
          <c:order val="4"/>
          <c:tx>
            <c:strRef>
              <c:f>'Exercici 3.1'!$A$18</c:f>
              <c:strCache>
                <c:ptCount val="1"/>
                <c:pt idx="0">
                  <c:v>Italia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'Exercici 3.1'!$B$13:$P$13</c15:sqref>
                  </c15:fullRef>
                </c:ext>
              </c:extLst>
              <c:f>'Exercici 3.1'!$E$13:$P$13</c:f>
              <c:strCache>
                <c:ptCount val="12"/>
                <c:pt idx="0">
                  <c:v>01/2020</c:v>
                </c:pt>
                <c:pt idx="1">
                  <c:v>02/2020</c:v>
                </c:pt>
                <c:pt idx="2">
                  <c:v>03/2020</c:v>
                </c:pt>
                <c:pt idx="3">
                  <c:v>04/2020</c:v>
                </c:pt>
                <c:pt idx="4">
                  <c:v>05/2020</c:v>
                </c:pt>
                <c:pt idx="5">
                  <c:v>06/2020</c:v>
                </c:pt>
                <c:pt idx="6">
                  <c:v>07/2020</c:v>
                </c:pt>
                <c:pt idx="7">
                  <c:v>08/2020</c:v>
                </c:pt>
                <c:pt idx="8">
                  <c:v>09/2020</c:v>
                </c:pt>
                <c:pt idx="9">
                  <c:v>10/2020</c:v>
                </c:pt>
                <c:pt idx="10">
                  <c:v>11/2020</c:v>
                </c:pt>
                <c:pt idx="11">
                  <c:v>12/2020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'Exercici 3.1'!$B$18:$P$18</c15:sqref>
                  </c15:fullRef>
                </c:ext>
              </c:extLst>
              <c:f>'Exercici 3.1'!$E$18:$P$18</c:f>
              <c:numCache>
                <c:formatCode>#,##0</c:formatCode>
                <c:ptCount val="12"/>
                <c:pt idx="0" formatCode="General">
                  <c:v>32</c:v>
                </c:pt>
                <c:pt idx="1" formatCode="General">
                  <c:v>36</c:v>
                </c:pt>
                <c:pt idx="2" formatCode="General">
                  <c:v>30</c:v>
                </c:pt>
                <c:pt idx="3" formatCode="General">
                  <c:v>22</c:v>
                </c:pt>
                <c:pt idx="4" formatCode="General">
                  <c:v>21</c:v>
                </c:pt>
                <c:pt idx="5" formatCode="General">
                  <c:v>20</c:v>
                </c:pt>
                <c:pt idx="6" formatCode="General">
                  <c:v>18</c:v>
                </c:pt>
                <c:pt idx="7" formatCode="General">
                  <c:v>16</c:v>
                </c:pt>
                <c:pt idx="8" formatCode="General">
                  <c:v>22</c:v>
                </c:pt>
                <c:pt idx="9" formatCode="General">
                  <c:v>23</c:v>
                </c:pt>
                <c:pt idx="10" formatCode="General">
                  <c:v>27</c:v>
                </c:pt>
                <c:pt idx="11" formatCode="General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3B-4A0C-B6DB-CD1F439913DC}"/>
            </c:ext>
          </c:extLst>
        </c:ser>
        <c:ser>
          <c:idx val="5"/>
          <c:order val="5"/>
          <c:tx>
            <c:strRef>
              <c:f>'Exercici 3.1'!$A$19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'Exercici 3.1'!$B$13:$P$13</c15:sqref>
                  </c15:fullRef>
                </c:ext>
              </c:extLst>
              <c:f>'Exercici 3.1'!$E$13:$P$13</c:f>
              <c:strCache>
                <c:ptCount val="12"/>
                <c:pt idx="0">
                  <c:v>01/2020</c:v>
                </c:pt>
                <c:pt idx="1">
                  <c:v>02/2020</c:v>
                </c:pt>
                <c:pt idx="2">
                  <c:v>03/2020</c:v>
                </c:pt>
                <c:pt idx="3">
                  <c:v>04/2020</c:v>
                </c:pt>
                <c:pt idx="4">
                  <c:v>05/2020</c:v>
                </c:pt>
                <c:pt idx="5">
                  <c:v>06/2020</c:v>
                </c:pt>
                <c:pt idx="6">
                  <c:v>07/2020</c:v>
                </c:pt>
                <c:pt idx="7">
                  <c:v>08/2020</c:v>
                </c:pt>
                <c:pt idx="8">
                  <c:v>09/2020</c:v>
                </c:pt>
                <c:pt idx="9">
                  <c:v>10/2020</c:v>
                </c:pt>
                <c:pt idx="10">
                  <c:v>11/2020</c:v>
                </c:pt>
                <c:pt idx="11">
                  <c:v>12/2020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'Exercici 3.1'!$B$19:$P$19</c15:sqref>
                  </c15:fullRef>
                </c:ext>
              </c:extLst>
              <c:f>'Exercici 3.1'!$E$19:$P$19</c:f>
              <c:numCache>
                <c:formatCode>#,##0</c:formatCode>
                <c:ptCount val="12"/>
                <c:pt idx="0" formatCode="General">
                  <c:v>5</c:v>
                </c:pt>
                <c:pt idx="1" formatCode="General">
                  <c:v>6</c:v>
                </c:pt>
                <c:pt idx="2" formatCode="General">
                  <c:v>5</c:v>
                </c:pt>
                <c:pt idx="3" formatCode="General">
                  <c:v>4</c:v>
                </c:pt>
                <c:pt idx="4" formatCode="General">
                  <c:v>3</c:v>
                </c:pt>
                <c:pt idx="5" formatCode="General">
                  <c:v>3</c:v>
                </c:pt>
                <c:pt idx="6" formatCode="General">
                  <c:v>3</c:v>
                </c:pt>
                <c:pt idx="7" formatCode="General">
                  <c:v>2</c:v>
                </c:pt>
                <c:pt idx="8" formatCode="General">
                  <c:v>3</c:v>
                </c:pt>
                <c:pt idx="9" formatCode="General">
                  <c:v>4</c:v>
                </c:pt>
                <c:pt idx="10" formatCode="General">
                  <c:v>4</c:v>
                </c:pt>
                <c:pt idx="11" formatCode="General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3B-4A0C-B6DB-CD1F43991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451040"/>
        <c:axId val="369453536"/>
      </c:lineChart>
      <c:catAx>
        <c:axId val="36945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9453536"/>
        <c:crosses val="autoZero"/>
        <c:auto val="1"/>
        <c:lblAlgn val="ctr"/>
        <c:lblOffset val="100"/>
        <c:noMultiLvlLbl val="0"/>
      </c:catAx>
      <c:valAx>
        <c:axId val="3694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945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3435086558019622E-2"/>
          <c:y val="0.11986610829257791"/>
          <c:w val="0.7025651361310653"/>
          <c:h val="0.7469908337517237"/>
        </c:manualLayout>
      </c:layout>
      <c:bubbleChart>
        <c:varyColors val="0"/>
        <c:ser>
          <c:idx val="0"/>
          <c:order val="0"/>
          <c:tx>
            <c:strRef>
              <c:f>'Exercici 3.1'!$D$12</c:f>
              <c:strCache>
                <c:ptCount val="1"/>
                <c:pt idx="0">
                  <c:v>Consum elèctric (milers de GWh)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'Exercici 3.1'!$B$14:$B$19</c:f>
              <c:numCache>
                <c:formatCode>General</c:formatCode>
                <c:ptCount val="6"/>
                <c:pt idx="0">
                  <c:v>505370</c:v>
                </c:pt>
                <c:pt idx="1">
                  <c:v>357580</c:v>
                </c:pt>
                <c:pt idx="2">
                  <c:v>243610</c:v>
                </c:pt>
                <c:pt idx="3">
                  <c:v>643801</c:v>
                </c:pt>
                <c:pt idx="4">
                  <c:v>301340</c:v>
                </c:pt>
                <c:pt idx="5">
                  <c:v>92090</c:v>
                </c:pt>
              </c:numCache>
            </c:numRef>
          </c:xVal>
          <c:yVal>
            <c:numRef>
              <c:f>'Exercici 3.1'!$C$14:$C$19</c:f>
              <c:numCache>
                <c:formatCode>#,##0</c:formatCode>
                <c:ptCount val="6"/>
                <c:pt idx="0">
                  <c:v>47</c:v>
                </c:pt>
                <c:pt idx="1">
                  <c:v>84</c:v>
                </c:pt>
                <c:pt idx="2">
                  <c:v>68</c:v>
                </c:pt>
                <c:pt idx="3">
                  <c:v>65</c:v>
                </c:pt>
                <c:pt idx="4">
                  <c:v>60</c:v>
                </c:pt>
                <c:pt idx="5">
                  <c:v>10</c:v>
                </c:pt>
              </c:numCache>
            </c:numRef>
          </c:yVal>
          <c:bubbleSize>
            <c:numRef>
              <c:f>'Exercici 3.1'!$D$14:$D$19</c:f>
              <c:numCache>
                <c:formatCode>0</c:formatCode>
                <c:ptCount val="6"/>
                <c:pt idx="0">
                  <c:v>248</c:v>
                </c:pt>
                <c:pt idx="1">
                  <c:v>525</c:v>
                </c:pt>
                <c:pt idx="2">
                  <c:v>301</c:v>
                </c:pt>
                <c:pt idx="3">
                  <c:v>450</c:v>
                </c:pt>
                <c:pt idx="4">
                  <c:v>296</c:v>
                </c:pt>
                <c:pt idx="5">
                  <c:v>47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CC77-451B-A363-718BB9E27E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369452288"/>
        <c:axId val="369448960"/>
      </c:bubbleChart>
      <c:valAx>
        <c:axId val="3694522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Extensió (Km)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9448960"/>
        <c:crosses val="autoZero"/>
        <c:crossBetween val="midCat"/>
      </c:valAx>
      <c:valAx>
        <c:axId val="369448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Millions d'habitants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945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6452349736449"/>
          <c:y val="0.44702312593978794"/>
          <c:w val="0.21036172653268831"/>
          <c:h val="0.122403424346070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ubbleChart>
        <c:varyColors val="0"/>
        <c:ser>
          <c:idx val="2"/>
          <c:order val="0"/>
          <c:tx>
            <c:strRef>
              <c:f>'Exercici 3.1'!$A$16</c:f>
              <c:strCache>
                <c:ptCount val="1"/>
                <c:pt idx="0">
                  <c:v>Reino Unido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5C8D-445B-9622-ADFD9D7432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'Exercici 3.1'!$B$16</c:f>
              <c:numCache>
                <c:formatCode>General</c:formatCode>
                <c:ptCount val="1"/>
                <c:pt idx="0">
                  <c:v>243610</c:v>
                </c:pt>
              </c:numCache>
            </c:numRef>
          </c:xVal>
          <c:yVal>
            <c:numRef>
              <c:f>'Exercici 3.1'!$C$16</c:f>
              <c:numCache>
                <c:formatCode>#,##0</c:formatCode>
                <c:ptCount val="1"/>
                <c:pt idx="0">
                  <c:v>68</c:v>
                </c:pt>
              </c:numCache>
            </c:numRef>
          </c:yVal>
          <c:bubbleSize>
            <c:numRef>
              <c:f>'Exercici 3.1'!$D$16</c:f>
              <c:numCache>
                <c:formatCode>0</c:formatCode>
                <c:ptCount val="1"/>
                <c:pt idx="0">
                  <c:v>301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5C8D-445B-9622-ADFD9D74324B}"/>
            </c:ext>
          </c:extLst>
        </c:ser>
        <c:ser>
          <c:idx val="3"/>
          <c:order val="1"/>
          <c:tx>
            <c:strRef>
              <c:f>'Exercici 3.1'!$A$17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F0D9CF9B-2CB9-404C-9EE2-1F7F897D5C2A}" type="BUBBLESIZE">
                      <a:rPr lang="en-US"/>
                      <a:pPr/>
                      <a:t>[TAMAÑO DE BURBUJA]</a:t>
                    </a:fld>
                    <a:endParaRPr lang="es-E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5C8D-445B-9622-ADFD9D7432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'Exercici 3.1'!$B$17</c:f>
              <c:numCache>
                <c:formatCode>General</c:formatCode>
                <c:ptCount val="1"/>
                <c:pt idx="0">
                  <c:v>643801</c:v>
                </c:pt>
              </c:numCache>
            </c:numRef>
          </c:xVal>
          <c:yVal>
            <c:numRef>
              <c:f>'Exercici 3.1'!$C$17</c:f>
              <c:numCache>
                <c:formatCode>#,##0</c:formatCode>
                <c:ptCount val="1"/>
                <c:pt idx="0">
                  <c:v>65</c:v>
                </c:pt>
              </c:numCache>
            </c:numRef>
          </c:yVal>
          <c:bubbleSize>
            <c:numRef>
              <c:f>'Exercici 3.1'!$D$17</c:f>
              <c:numCache>
                <c:formatCode>0</c:formatCode>
                <c:ptCount val="1"/>
                <c:pt idx="0">
                  <c:v>450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5C8D-445B-9622-ADFD9D74324B}"/>
            </c:ext>
          </c:extLst>
        </c:ser>
        <c:ser>
          <c:idx val="4"/>
          <c:order val="2"/>
          <c:tx>
            <c:strRef>
              <c:f>'Exercici 3.1'!$A$18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5C8D-445B-9622-ADFD9D7432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'Exercici 3.1'!$B$18</c:f>
              <c:numCache>
                <c:formatCode>General</c:formatCode>
                <c:ptCount val="1"/>
                <c:pt idx="0">
                  <c:v>301340</c:v>
                </c:pt>
              </c:numCache>
            </c:numRef>
          </c:xVal>
          <c:yVal>
            <c:numRef>
              <c:f>'Exercici 3.1'!$C$18</c:f>
              <c:numCache>
                <c:formatCode>#,##0</c:formatCode>
                <c:ptCount val="1"/>
                <c:pt idx="0">
                  <c:v>60</c:v>
                </c:pt>
              </c:numCache>
            </c:numRef>
          </c:yVal>
          <c:bubbleSize>
            <c:numRef>
              <c:f>'Exercici 3.1'!$D$18</c:f>
              <c:numCache>
                <c:formatCode>0</c:formatCode>
                <c:ptCount val="1"/>
                <c:pt idx="0">
                  <c:v>296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5C8D-445B-9622-ADFD9D74324B}"/>
            </c:ext>
          </c:extLst>
        </c:ser>
        <c:ser>
          <c:idx val="5"/>
          <c:order val="3"/>
          <c:tx>
            <c:strRef>
              <c:f>'Exercici 3.1'!$A$19</c:f>
              <c:strCache>
                <c:ptCount val="1"/>
                <c:pt idx="0">
                  <c:v>Portugal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5C8D-445B-9622-ADFD9D7432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'Exercici 3.1'!$B$19</c:f>
              <c:numCache>
                <c:formatCode>General</c:formatCode>
                <c:ptCount val="1"/>
                <c:pt idx="0">
                  <c:v>92090</c:v>
                </c:pt>
              </c:numCache>
            </c:numRef>
          </c:xVal>
          <c:yVal>
            <c:numRef>
              <c:f>'Exercici 3.1'!$C$19</c:f>
              <c:numCache>
                <c:formatCode>#,##0</c:formatCode>
                <c:ptCount val="1"/>
                <c:pt idx="0">
                  <c:v>10</c:v>
                </c:pt>
              </c:numCache>
            </c:numRef>
          </c:yVal>
          <c:bubbleSize>
            <c:numRef>
              <c:f>'Exercici 3.1'!$D$19</c:f>
              <c:numCache>
                <c:formatCode>0</c:formatCode>
                <c:ptCount val="1"/>
                <c:pt idx="0">
                  <c:v>47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5C8D-445B-9622-ADFD9D74324B}"/>
            </c:ext>
          </c:extLst>
        </c:ser>
        <c:ser>
          <c:idx val="6"/>
          <c:order val="4"/>
          <c:tx>
            <c:strRef>
              <c:f>'Exercici 3.1'!$A$14</c:f>
              <c:strCache>
                <c:ptCount val="1"/>
                <c:pt idx="0">
                  <c:v>España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alpha val="75000"/>
                </a:schemeClr>
              </a:solidFill>
              <a:ln w="25400">
                <a:noFill/>
              </a:ln>
              <a:effectLst/>
            </c:spPr>
          </c:dPt>
          <c:dLbls>
            <c:dLbl>
              <c:idx val="0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'Exercici 3.1'!$B$14</c:f>
              <c:numCache>
                <c:formatCode>General</c:formatCode>
                <c:ptCount val="1"/>
                <c:pt idx="0">
                  <c:v>505370</c:v>
                </c:pt>
              </c:numCache>
            </c:numRef>
          </c:xVal>
          <c:yVal>
            <c:numRef>
              <c:f>'Exercici 3.1'!$C$14</c:f>
              <c:numCache>
                <c:formatCode>#,##0</c:formatCode>
                <c:ptCount val="1"/>
                <c:pt idx="0">
                  <c:v>47</c:v>
                </c:pt>
              </c:numCache>
            </c:numRef>
          </c:yVal>
          <c:bubbleSize>
            <c:numRef>
              <c:f>'Exercici 3.1'!$D$14</c:f>
              <c:numCache>
                <c:formatCode>0</c:formatCode>
                <c:ptCount val="1"/>
                <c:pt idx="0">
                  <c:v>248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6-5C8D-445B-9622-ADFD9D74324B}"/>
            </c:ext>
          </c:extLst>
        </c:ser>
        <c:ser>
          <c:idx val="0"/>
          <c:order val="5"/>
          <c:tx>
            <c:strRef>
              <c:f>'Exercici 3.1'!$A$15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5C8D-445B-9622-ADFD9D74324B}"/>
              </c:ext>
            </c:extLst>
          </c:dPt>
          <c:dLbls>
            <c:dLbl>
              <c:idx val="0"/>
              <c:layout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5C8D-445B-9622-ADFD9D7432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'Exercici 3.1'!$B$15</c:f>
              <c:numCache>
                <c:formatCode>General</c:formatCode>
                <c:ptCount val="1"/>
                <c:pt idx="0">
                  <c:v>357580</c:v>
                </c:pt>
              </c:numCache>
            </c:numRef>
          </c:xVal>
          <c:yVal>
            <c:numRef>
              <c:f>'Exercici 3.1'!$C$15</c:f>
              <c:numCache>
                <c:formatCode>#,##0</c:formatCode>
                <c:ptCount val="1"/>
                <c:pt idx="0">
                  <c:v>84</c:v>
                </c:pt>
              </c:numCache>
            </c:numRef>
          </c:yVal>
          <c:bubbleSize>
            <c:numRef>
              <c:f>'Exercici 3.1'!$D$15</c:f>
              <c:numCache>
                <c:formatCode>0</c:formatCode>
                <c:ptCount val="1"/>
                <c:pt idx="0">
                  <c:v>525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7-5C8D-445B-9622-ADFD9D7432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367304768"/>
        <c:axId val="367310176"/>
      </c:bubbleChart>
      <c:valAx>
        <c:axId val="3673047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Extensió (Km)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7310176"/>
        <c:crosses val="autoZero"/>
        <c:crossBetween val="midCat"/>
      </c:valAx>
      <c:valAx>
        <c:axId val="3673101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Millions d'habitants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730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'Exercici 3.2'!$B$8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8000"/>
                </a:schemeClr>
              </a:solidFill>
              <a:ln w="9525">
                <a:solidFill>
                  <a:schemeClr val="accent5">
                    <a:shade val="58000"/>
                  </a:schemeClr>
                </a:solidFill>
              </a:ln>
              <a:effectLst/>
            </c:spPr>
          </c:marker>
          <c:cat>
            <c:strRef>
              <c:f>'Exercici 3.2'!$A$9:$A$20</c:f>
              <c:strCache>
                <c:ptCount val="12"/>
                <c:pt idx="0">
                  <c:v>Gener</c:v>
                </c:pt>
                <c:pt idx="1">
                  <c:v>Febrer</c:v>
                </c:pt>
                <c:pt idx="2">
                  <c:v>Març</c:v>
                </c:pt>
                <c:pt idx="3">
                  <c:v>Abril</c:v>
                </c:pt>
                <c:pt idx="4">
                  <c:v>Maig</c:v>
                </c:pt>
                <c:pt idx="5">
                  <c:v>Juny</c:v>
                </c:pt>
                <c:pt idx="6">
                  <c:v>Juliol</c:v>
                </c:pt>
                <c:pt idx="7">
                  <c:v>Agost</c:v>
                </c:pt>
                <c:pt idx="8">
                  <c:v>Setembre</c:v>
                </c:pt>
                <c:pt idx="9">
                  <c:v>Octubre</c:v>
                </c:pt>
                <c:pt idx="10">
                  <c:v>Novembre</c:v>
                </c:pt>
                <c:pt idx="11">
                  <c:v>Desembre</c:v>
                </c:pt>
              </c:strCache>
            </c:strRef>
          </c:cat>
          <c:val>
            <c:numRef>
              <c:f>'Exercici 3.2'!$B$9:$B$20</c:f>
              <c:numCache>
                <c:formatCode>#,##0</c:formatCode>
                <c:ptCount val="12"/>
                <c:pt idx="0">
                  <c:v>3253853</c:v>
                </c:pt>
                <c:pt idx="1">
                  <c:v>3246047</c:v>
                </c:pt>
                <c:pt idx="2">
                  <c:v>3548312</c:v>
                </c:pt>
                <c:pt idx="3">
                  <c:v>3831203</c:v>
                </c:pt>
                <c:pt idx="4">
                  <c:v>3857776</c:v>
                </c:pt>
                <c:pt idx="5">
                  <c:v>3862883</c:v>
                </c:pt>
                <c:pt idx="6">
                  <c:v>3773034</c:v>
                </c:pt>
                <c:pt idx="7">
                  <c:v>3802814</c:v>
                </c:pt>
                <c:pt idx="8">
                  <c:v>3776485</c:v>
                </c:pt>
                <c:pt idx="9">
                  <c:v>3826043</c:v>
                </c:pt>
                <c:pt idx="10">
                  <c:v>3851312</c:v>
                </c:pt>
                <c:pt idx="11">
                  <c:v>3888137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4-4172-ACC8-2D17671B60B4}"/>
            </c:ext>
          </c:extLst>
        </c:ser>
        <c:ser>
          <c:idx val="1"/>
          <c:order val="1"/>
          <c:tx>
            <c:strRef>
              <c:f>'Exercici 3.2'!$C$8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6000"/>
                </a:schemeClr>
              </a:solidFill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cat>
            <c:strRef>
              <c:f>'Exercici 3.2'!$A$9:$A$20</c:f>
              <c:strCache>
                <c:ptCount val="12"/>
                <c:pt idx="0">
                  <c:v>Gener</c:v>
                </c:pt>
                <c:pt idx="1">
                  <c:v>Febrer</c:v>
                </c:pt>
                <c:pt idx="2">
                  <c:v>Març</c:v>
                </c:pt>
                <c:pt idx="3">
                  <c:v>Abril</c:v>
                </c:pt>
                <c:pt idx="4">
                  <c:v>Maig</c:v>
                </c:pt>
                <c:pt idx="5">
                  <c:v>Juny</c:v>
                </c:pt>
                <c:pt idx="6">
                  <c:v>Juliol</c:v>
                </c:pt>
                <c:pt idx="7">
                  <c:v>Agost</c:v>
                </c:pt>
                <c:pt idx="8">
                  <c:v>Setembre</c:v>
                </c:pt>
                <c:pt idx="9">
                  <c:v>Octubre</c:v>
                </c:pt>
                <c:pt idx="10">
                  <c:v>Novembre</c:v>
                </c:pt>
                <c:pt idx="11">
                  <c:v>Desembre</c:v>
                </c:pt>
              </c:strCache>
            </c:strRef>
          </c:cat>
          <c:val>
            <c:numRef>
              <c:f>'Exercici 3.2'!$C$9:$C$20</c:f>
              <c:numCache>
                <c:formatCode>#,##0</c:formatCode>
                <c:ptCount val="12"/>
                <c:pt idx="0">
                  <c:v>3964353</c:v>
                </c:pt>
                <c:pt idx="1">
                  <c:v>4008789</c:v>
                </c:pt>
                <c:pt idx="2">
                  <c:v>3949640</c:v>
                </c:pt>
                <c:pt idx="3">
                  <c:v>3910628</c:v>
                </c:pt>
                <c:pt idx="4">
                  <c:v>3781250</c:v>
                </c:pt>
                <c:pt idx="5">
                  <c:v>3614339</c:v>
                </c:pt>
                <c:pt idx="6">
                  <c:v>3416498</c:v>
                </c:pt>
                <c:pt idx="7">
                  <c:v>3333915</c:v>
                </c:pt>
                <c:pt idx="8">
                  <c:v>3257802</c:v>
                </c:pt>
                <c:pt idx="9">
                  <c:v>3257068</c:v>
                </c:pt>
                <c:pt idx="10">
                  <c:v>3182687</c:v>
                </c:pt>
                <c:pt idx="11">
                  <c:v>3105905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4-4172-ACC8-2D17671B60B4}"/>
            </c:ext>
          </c:extLst>
        </c:ser>
        <c:ser>
          <c:idx val="2"/>
          <c:order val="2"/>
          <c:tx>
            <c:strRef>
              <c:f>'Exercici 3.2'!$D$8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cat>
            <c:strRef>
              <c:f>'Exercici 3.2'!$A$9:$A$20</c:f>
              <c:strCache>
                <c:ptCount val="12"/>
                <c:pt idx="0">
                  <c:v>Gener</c:v>
                </c:pt>
                <c:pt idx="1">
                  <c:v>Febrer</c:v>
                </c:pt>
                <c:pt idx="2">
                  <c:v>Març</c:v>
                </c:pt>
                <c:pt idx="3">
                  <c:v>Abril</c:v>
                </c:pt>
                <c:pt idx="4">
                  <c:v>Maig</c:v>
                </c:pt>
                <c:pt idx="5">
                  <c:v>Juny</c:v>
                </c:pt>
                <c:pt idx="6">
                  <c:v>Juliol</c:v>
                </c:pt>
                <c:pt idx="7">
                  <c:v>Agost</c:v>
                </c:pt>
                <c:pt idx="8">
                  <c:v>Setembre</c:v>
                </c:pt>
                <c:pt idx="9">
                  <c:v>Octubre</c:v>
                </c:pt>
                <c:pt idx="10">
                  <c:v>Novembre</c:v>
                </c:pt>
                <c:pt idx="11">
                  <c:v>Desembre</c:v>
                </c:pt>
              </c:strCache>
            </c:strRef>
          </c:cat>
          <c:val>
            <c:numRef>
              <c:f>'Exercici 3.2'!$D$9:$D$20</c:f>
              <c:numCache>
                <c:formatCode>#,##0</c:formatCode>
                <c:ptCount val="12"/>
                <c:pt idx="0">
                  <c:v>3123078</c:v>
                </c:pt>
                <c:pt idx="1">
                  <c:v>3111684</c:v>
                </c:pt>
                <c:pt idx="2">
                  <c:v>3108763</c:v>
                </c:pt>
                <c:pt idx="3">
                  <c:v>3022503</c:v>
                </c:pt>
                <c:pt idx="4">
                  <c:v>2922991</c:v>
                </c:pt>
                <c:pt idx="5">
                  <c:v>2880582</c:v>
                </c:pt>
                <c:pt idx="6">
                  <c:v>2883812</c:v>
                </c:pt>
                <c:pt idx="7">
                  <c:v>2924240</c:v>
                </c:pt>
                <c:pt idx="8">
                  <c:v>2941919</c:v>
                </c:pt>
                <c:pt idx="9">
                  <c:v>2914892</c:v>
                </c:pt>
                <c:pt idx="10">
                  <c:v>2881380</c:v>
                </c:pt>
                <c:pt idx="11">
                  <c:v>2837653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4-4172-ACC8-2D17671B60B4}"/>
            </c:ext>
          </c:extLst>
        </c:ser>
        <c:ser>
          <c:idx val="3"/>
          <c:order val="3"/>
          <c:tx>
            <c:strRef>
              <c:f>'Exercici 3.2'!$E$8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cat>
            <c:strRef>
              <c:f>'Exercici 3.2'!$A$9:$A$20</c:f>
              <c:strCache>
                <c:ptCount val="12"/>
                <c:pt idx="0">
                  <c:v>Gener</c:v>
                </c:pt>
                <c:pt idx="1">
                  <c:v>Febrer</c:v>
                </c:pt>
                <c:pt idx="2">
                  <c:v>Març</c:v>
                </c:pt>
                <c:pt idx="3">
                  <c:v>Abril</c:v>
                </c:pt>
                <c:pt idx="4">
                  <c:v>Maig</c:v>
                </c:pt>
                <c:pt idx="5">
                  <c:v>Juny</c:v>
                </c:pt>
                <c:pt idx="6">
                  <c:v>Juliol</c:v>
                </c:pt>
                <c:pt idx="7">
                  <c:v>Agost</c:v>
                </c:pt>
                <c:pt idx="8">
                  <c:v>Setembre</c:v>
                </c:pt>
                <c:pt idx="9">
                  <c:v>Octubre</c:v>
                </c:pt>
                <c:pt idx="10">
                  <c:v>Novembre</c:v>
                </c:pt>
                <c:pt idx="11">
                  <c:v>Desembre</c:v>
                </c:pt>
              </c:strCache>
            </c:strRef>
          </c:cat>
          <c:val>
            <c:numRef>
              <c:f>'Exercici 3.2'!$E$9:$E$20</c:f>
              <c:numCache>
                <c:formatCode>#,##0</c:formatCode>
                <c:ptCount val="12"/>
                <c:pt idx="0">
                  <c:v>2908397</c:v>
                </c:pt>
                <c:pt idx="1">
                  <c:v>2911015</c:v>
                </c:pt>
                <c:pt idx="2">
                  <c:v>2862260</c:v>
                </c:pt>
                <c:pt idx="3">
                  <c:v>2788370</c:v>
                </c:pt>
                <c:pt idx="4">
                  <c:v>2739110</c:v>
                </c:pt>
                <c:pt idx="5">
                  <c:v>2688842</c:v>
                </c:pt>
                <c:pt idx="6">
                  <c:v>2677874</c:v>
                </c:pt>
                <c:pt idx="7">
                  <c:v>2702700</c:v>
                </c:pt>
                <c:pt idx="8">
                  <c:v>2722468</c:v>
                </c:pt>
                <c:pt idx="9">
                  <c:v>2759404</c:v>
                </c:pt>
                <c:pt idx="10">
                  <c:v>2734831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44-4172-ACC8-2D17671B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450208"/>
        <c:axId val="369449792"/>
      </c:lineChart>
      <c:catAx>
        <c:axId val="36945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9449792"/>
        <c:crosses val="autoZero"/>
        <c:auto val="1"/>
        <c:lblAlgn val="ctr"/>
        <c:lblOffset val="100"/>
        <c:noMultiLvlLbl val="0"/>
      </c:catAx>
      <c:valAx>
        <c:axId val="369449792"/>
        <c:scaling>
          <c:orientation val="minMax"/>
          <c:min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945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'Exercici 1.1'!$A$9</c:f>
              <c:strCache>
                <c:ptCount val="1"/>
                <c:pt idx="0">
                  <c:v>Silene Oliveira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'Exercici 1.1'!$C$8:$M$8</c:f>
              <c:strCache>
                <c:ptCount val="11"/>
                <c:pt idx="0">
                  <c:v>Gener</c:v>
                </c:pt>
                <c:pt idx="1">
                  <c:v>Febrer</c:v>
                </c:pt>
                <c:pt idx="2">
                  <c:v>Març</c:v>
                </c:pt>
                <c:pt idx="3">
                  <c:v>Abril</c:v>
                </c:pt>
                <c:pt idx="4">
                  <c:v>Maig</c:v>
                </c:pt>
                <c:pt idx="5">
                  <c:v>Juny</c:v>
                </c:pt>
                <c:pt idx="6">
                  <c:v>Juliol</c:v>
                </c:pt>
                <c:pt idx="7">
                  <c:v>Setembre</c:v>
                </c:pt>
                <c:pt idx="8">
                  <c:v>Octubre</c:v>
                </c:pt>
                <c:pt idx="9">
                  <c:v>Novembre</c:v>
                </c:pt>
                <c:pt idx="10">
                  <c:v>Desembre</c:v>
                </c:pt>
              </c:strCache>
            </c:strRef>
          </c:cat>
          <c:val>
            <c:numRef>
              <c:f>'Exercici 1.1'!$C$9:$M$9</c:f>
              <c:numCache>
                <c:formatCode>_("€"* #,##0.00_);_("€"* \(#,##0.00\);_("€"* "-"??_);_(@_)</c:formatCode>
                <c:ptCount val="11"/>
                <c:pt idx="0">
                  <c:v>3484</c:v>
                </c:pt>
                <c:pt idx="1">
                  <c:v>2222</c:v>
                </c:pt>
                <c:pt idx="2">
                  <c:v>3748</c:v>
                </c:pt>
                <c:pt idx="3">
                  <c:v>2154</c:v>
                </c:pt>
                <c:pt idx="4">
                  <c:v>3090</c:v>
                </c:pt>
                <c:pt idx="5">
                  <c:v>2238</c:v>
                </c:pt>
                <c:pt idx="6">
                  <c:v>3000</c:v>
                </c:pt>
                <c:pt idx="7">
                  <c:v>2878</c:v>
                </c:pt>
                <c:pt idx="8">
                  <c:v>2647</c:v>
                </c:pt>
                <c:pt idx="9">
                  <c:v>3999</c:v>
                </c:pt>
                <c:pt idx="10">
                  <c:v>3127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7-45FF-B6B3-A34CCEE70962}"/>
            </c:ext>
          </c:extLst>
        </c:ser>
        <c:ser>
          <c:idx val="1"/>
          <c:order val="1"/>
          <c:tx>
            <c:strRef>
              <c:f>'Exercici 1.1'!$A$10</c:f>
              <c:strCache>
                <c:ptCount val="1"/>
                <c:pt idx="0">
                  <c:v>Sergio Marquina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'Exercici 1.1'!$C$8:$M$8</c:f>
              <c:strCache>
                <c:ptCount val="11"/>
                <c:pt idx="0">
                  <c:v>Gener</c:v>
                </c:pt>
                <c:pt idx="1">
                  <c:v>Febrer</c:v>
                </c:pt>
                <c:pt idx="2">
                  <c:v>Març</c:v>
                </c:pt>
                <c:pt idx="3">
                  <c:v>Abril</c:v>
                </c:pt>
                <c:pt idx="4">
                  <c:v>Maig</c:v>
                </c:pt>
                <c:pt idx="5">
                  <c:v>Juny</c:v>
                </c:pt>
                <c:pt idx="6">
                  <c:v>Juliol</c:v>
                </c:pt>
                <c:pt idx="7">
                  <c:v>Setembre</c:v>
                </c:pt>
                <c:pt idx="8">
                  <c:v>Octubre</c:v>
                </c:pt>
                <c:pt idx="9">
                  <c:v>Novembre</c:v>
                </c:pt>
                <c:pt idx="10">
                  <c:v>Desembre</c:v>
                </c:pt>
              </c:strCache>
            </c:strRef>
          </c:cat>
          <c:val>
            <c:numRef>
              <c:f>'Exercici 1.1'!$C$10:$M$10</c:f>
              <c:numCache>
                <c:formatCode>_("€"* #,##0.00_);_("€"* \(#,##0.00\);_("€"* "-"??_);_(@_)</c:formatCode>
                <c:ptCount val="11"/>
                <c:pt idx="0">
                  <c:v>1612</c:v>
                </c:pt>
                <c:pt idx="1">
                  <c:v>3823</c:v>
                </c:pt>
                <c:pt idx="2">
                  <c:v>3943</c:v>
                </c:pt>
                <c:pt idx="3">
                  <c:v>3746</c:v>
                </c:pt>
                <c:pt idx="4">
                  <c:v>3656</c:v>
                </c:pt>
                <c:pt idx="5">
                  <c:v>2157</c:v>
                </c:pt>
                <c:pt idx="6">
                  <c:v>2605</c:v>
                </c:pt>
                <c:pt idx="7">
                  <c:v>3354</c:v>
                </c:pt>
                <c:pt idx="8">
                  <c:v>2107</c:v>
                </c:pt>
                <c:pt idx="9">
                  <c:v>1028</c:v>
                </c:pt>
                <c:pt idx="10">
                  <c:v>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7-45FF-B6B3-A34CCEE70962}"/>
            </c:ext>
          </c:extLst>
        </c:ser>
        <c:ser>
          <c:idx val="2"/>
          <c:order val="2"/>
          <c:tx>
            <c:strRef>
              <c:f>'Exercici 1.1'!$A$11</c:f>
              <c:strCache>
                <c:ptCount val="1"/>
                <c:pt idx="0">
                  <c:v>Raquel Murillo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'Exercici 1.1'!$C$8:$M$8</c:f>
              <c:strCache>
                <c:ptCount val="11"/>
                <c:pt idx="0">
                  <c:v>Gener</c:v>
                </c:pt>
                <c:pt idx="1">
                  <c:v>Febrer</c:v>
                </c:pt>
                <c:pt idx="2">
                  <c:v>Març</c:v>
                </c:pt>
                <c:pt idx="3">
                  <c:v>Abril</c:v>
                </c:pt>
                <c:pt idx="4">
                  <c:v>Maig</c:v>
                </c:pt>
                <c:pt idx="5">
                  <c:v>Juny</c:v>
                </c:pt>
                <c:pt idx="6">
                  <c:v>Juliol</c:v>
                </c:pt>
                <c:pt idx="7">
                  <c:v>Setembre</c:v>
                </c:pt>
                <c:pt idx="8">
                  <c:v>Octubre</c:v>
                </c:pt>
                <c:pt idx="9">
                  <c:v>Novembre</c:v>
                </c:pt>
                <c:pt idx="10">
                  <c:v>Desembre</c:v>
                </c:pt>
              </c:strCache>
            </c:strRef>
          </c:cat>
          <c:val>
            <c:numRef>
              <c:f>'Exercici 1.1'!$C$11:$M$11</c:f>
              <c:numCache>
                <c:formatCode>_("€"* #,##0.00_);_("€"* \(#,##0.00\);_("€"* "-"??_);_(@_)</c:formatCode>
                <c:ptCount val="11"/>
                <c:pt idx="0">
                  <c:v>4918</c:v>
                </c:pt>
                <c:pt idx="1">
                  <c:v>3809</c:v>
                </c:pt>
                <c:pt idx="2">
                  <c:v>4664</c:v>
                </c:pt>
                <c:pt idx="3">
                  <c:v>3636</c:v>
                </c:pt>
                <c:pt idx="4">
                  <c:v>3142</c:v>
                </c:pt>
                <c:pt idx="5">
                  <c:v>3239</c:v>
                </c:pt>
                <c:pt idx="6">
                  <c:v>3546</c:v>
                </c:pt>
                <c:pt idx="7">
                  <c:v>4628</c:v>
                </c:pt>
                <c:pt idx="8">
                  <c:v>4790</c:v>
                </c:pt>
                <c:pt idx="9">
                  <c:v>4998</c:v>
                </c:pt>
                <c:pt idx="10">
                  <c:v>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E7-45FF-B6B3-A34CCEE70962}"/>
            </c:ext>
          </c:extLst>
        </c:ser>
        <c:ser>
          <c:idx val="3"/>
          <c:order val="3"/>
          <c:tx>
            <c:strRef>
              <c:f>'Exercici 1.1'!$A$12</c:f>
              <c:strCache>
                <c:ptCount val="1"/>
                <c:pt idx="0">
                  <c:v>Andrés de Fonollosa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'Exercici 1.1'!$C$8:$M$8</c:f>
              <c:strCache>
                <c:ptCount val="11"/>
                <c:pt idx="0">
                  <c:v>Gener</c:v>
                </c:pt>
                <c:pt idx="1">
                  <c:v>Febrer</c:v>
                </c:pt>
                <c:pt idx="2">
                  <c:v>Març</c:v>
                </c:pt>
                <c:pt idx="3">
                  <c:v>Abril</c:v>
                </c:pt>
                <c:pt idx="4">
                  <c:v>Maig</c:v>
                </c:pt>
                <c:pt idx="5">
                  <c:v>Juny</c:v>
                </c:pt>
                <c:pt idx="6">
                  <c:v>Juliol</c:v>
                </c:pt>
                <c:pt idx="7">
                  <c:v>Setembre</c:v>
                </c:pt>
                <c:pt idx="8">
                  <c:v>Octubre</c:v>
                </c:pt>
                <c:pt idx="9">
                  <c:v>Novembre</c:v>
                </c:pt>
                <c:pt idx="10">
                  <c:v>Desembre</c:v>
                </c:pt>
              </c:strCache>
            </c:strRef>
          </c:cat>
          <c:val>
            <c:numRef>
              <c:f>'Exercici 1.1'!$C$12:$M$12</c:f>
              <c:numCache>
                <c:formatCode>_("€"* #,##0.00_);_("€"* \(#,##0.00\);_("€"* "-"??_);_(@_)</c:formatCode>
                <c:ptCount val="11"/>
                <c:pt idx="0">
                  <c:v>1023</c:v>
                </c:pt>
                <c:pt idx="1">
                  <c:v>3031</c:v>
                </c:pt>
                <c:pt idx="2">
                  <c:v>2161</c:v>
                </c:pt>
                <c:pt idx="3">
                  <c:v>3501</c:v>
                </c:pt>
                <c:pt idx="4">
                  <c:v>1298</c:v>
                </c:pt>
                <c:pt idx="5">
                  <c:v>3773</c:v>
                </c:pt>
                <c:pt idx="6">
                  <c:v>2715</c:v>
                </c:pt>
                <c:pt idx="7">
                  <c:v>3687</c:v>
                </c:pt>
                <c:pt idx="8">
                  <c:v>2284</c:v>
                </c:pt>
                <c:pt idx="9">
                  <c:v>2474</c:v>
                </c:pt>
                <c:pt idx="10">
                  <c:v>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E7-45FF-B6B3-A34CCEE70962}"/>
            </c:ext>
          </c:extLst>
        </c:ser>
        <c:ser>
          <c:idx val="4"/>
          <c:order val="4"/>
          <c:tx>
            <c:strRef>
              <c:f>'Exercici 1.1'!$A$13</c:f>
              <c:strCache>
                <c:ptCount val="1"/>
                <c:pt idx="0">
                  <c:v>Ágata Jiménez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'Exercici 1.1'!$C$8:$M$8</c:f>
              <c:strCache>
                <c:ptCount val="11"/>
                <c:pt idx="0">
                  <c:v>Gener</c:v>
                </c:pt>
                <c:pt idx="1">
                  <c:v>Febrer</c:v>
                </c:pt>
                <c:pt idx="2">
                  <c:v>Març</c:v>
                </c:pt>
                <c:pt idx="3">
                  <c:v>Abril</c:v>
                </c:pt>
                <c:pt idx="4">
                  <c:v>Maig</c:v>
                </c:pt>
                <c:pt idx="5">
                  <c:v>Juny</c:v>
                </c:pt>
                <c:pt idx="6">
                  <c:v>Juliol</c:v>
                </c:pt>
                <c:pt idx="7">
                  <c:v>Setembre</c:v>
                </c:pt>
                <c:pt idx="8">
                  <c:v>Octubre</c:v>
                </c:pt>
                <c:pt idx="9">
                  <c:v>Novembre</c:v>
                </c:pt>
                <c:pt idx="10">
                  <c:v>Desembre</c:v>
                </c:pt>
              </c:strCache>
            </c:strRef>
          </c:cat>
          <c:val>
            <c:numRef>
              <c:f>'Exercici 1.1'!$C$13:$M$13</c:f>
              <c:numCache>
                <c:formatCode>_("€"* #,##0.00_);_("€"* \(#,##0.00\);_("€"* "-"??_);_(@_)</c:formatCode>
                <c:ptCount val="11"/>
                <c:pt idx="0">
                  <c:v>2679</c:v>
                </c:pt>
                <c:pt idx="1">
                  <c:v>1669</c:v>
                </c:pt>
                <c:pt idx="2">
                  <c:v>1958</c:v>
                </c:pt>
                <c:pt idx="3">
                  <c:v>3366</c:v>
                </c:pt>
                <c:pt idx="4">
                  <c:v>2027</c:v>
                </c:pt>
                <c:pt idx="5">
                  <c:v>2443</c:v>
                </c:pt>
                <c:pt idx="6">
                  <c:v>1871</c:v>
                </c:pt>
                <c:pt idx="7">
                  <c:v>2227</c:v>
                </c:pt>
                <c:pt idx="8">
                  <c:v>3028</c:v>
                </c:pt>
                <c:pt idx="9">
                  <c:v>1933</c:v>
                </c:pt>
                <c:pt idx="10">
                  <c:v>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E7-45FF-B6B3-A34CCEE70962}"/>
            </c:ext>
          </c:extLst>
        </c:ser>
        <c:ser>
          <c:idx val="5"/>
          <c:order val="5"/>
          <c:tx>
            <c:strRef>
              <c:f>'Exercici 1.1'!$A$14</c:f>
              <c:strCache>
                <c:ptCount val="1"/>
                <c:pt idx="0">
                  <c:v>Aníbal Cortés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'Exercici 1.1'!$C$8:$M$8</c:f>
              <c:strCache>
                <c:ptCount val="11"/>
                <c:pt idx="0">
                  <c:v>Gener</c:v>
                </c:pt>
                <c:pt idx="1">
                  <c:v>Febrer</c:v>
                </c:pt>
                <c:pt idx="2">
                  <c:v>Març</c:v>
                </c:pt>
                <c:pt idx="3">
                  <c:v>Abril</c:v>
                </c:pt>
                <c:pt idx="4">
                  <c:v>Maig</c:v>
                </c:pt>
                <c:pt idx="5">
                  <c:v>Juny</c:v>
                </c:pt>
                <c:pt idx="6">
                  <c:v>Juliol</c:v>
                </c:pt>
                <c:pt idx="7">
                  <c:v>Setembre</c:v>
                </c:pt>
                <c:pt idx="8">
                  <c:v>Octubre</c:v>
                </c:pt>
                <c:pt idx="9">
                  <c:v>Novembre</c:v>
                </c:pt>
                <c:pt idx="10">
                  <c:v>Desembre</c:v>
                </c:pt>
              </c:strCache>
            </c:strRef>
          </c:cat>
          <c:val>
            <c:numRef>
              <c:f>'Exercici 1.1'!$C$14:$M$14</c:f>
              <c:numCache>
                <c:formatCode>_("€"* #,##0.00_);_("€"* \(#,##0.00\);_("€"* "-"??_);_(@_)</c:formatCode>
                <c:ptCount val="11"/>
                <c:pt idx="0">
                  <c:v>1253</c:v>
                </c:pt>
                <c:pt idx="1">
                  <c:v>1761</c:v>
                </c:pt>
                <c:pt idx="2">
                  <c:v>1248</c:v>
                </c:pt>
                <c:pt idx="3">
                  <c:v>1678</c:v>
                </c:pt>
                <c:pt idx="4">
                  <c:v>1133</c:v>
                </c:pt>
                <c:pt idx="5">
                  <c:v>1329</c:v>
                </c:pt>
                <c:pt idx="6">
                  <c:v>1524</c:v>
                </c:pt>
                <c:pt idx="7">
                  <c:v>1270</c:v>
                </c:pt>
                <c:pt idx="8">
                  <c:v>1548</c:v>
                </c:pt>
                <c:pt idx="9">
                  <c:v>1400</c:v>
                </c:pt>
                <c:pt idx="10">
                  <c:v>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E7-45FF-B6B3-A34CCEE70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7438400"/>
        <c:axId val="257440064"/>
        <c:axId val="0"/>
      </c:bar3DChart>
      <c:catAx>
        <c:axId val="2574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440064"/>
        <c:crosses val="autoZero"/>
        <c:auto val="1"/>
        <c:lblAlgn val="ctr"/>
        <c:lblOffset val="100"/>
        <c:noMultiLvlLbl val="0"/>
      </c:catAx>
      <c:valAx>
        <c:axId val="2574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4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'Exercici 1.2'!$F$7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'Exercici 1.2'!$A$8:$A$17</c:f>
              <c:strCache>
                <c:ptCount val="10"/>
                <c:pt idx="0">
                  <c:v>Toyota</c:v>
                </c:pt>
                <c:pt idx="1">
                  <c:v>Volkswagen</c:v>
                </c:pt>
                <c:pt idx="2">
                  <c:v>Ford</c:v>
                </c:pt>
                <c:pt idx="3">
                  <c:v>Chevrolet</c:v>
                </c:pt>
                <c:pt idx="4">
                  <c:v>Honda</c:v>
                </c:pt>
                <c:pt idx="5">
                  <c:v>Nissan</c:v>
                </c:pt>
                <c:pt idx="6">
                  <c:v>Hyundai</c:v>
                </c:pt>
                <c:pt idx="7">
                  <c:v>Mercedes-Benz</c:v>
                </c:pt>
                <c:pt idx="8">
                  <c:v>BMW</c:v>
                </c:pt>
                <c:pt idx="9">
                  <c:v>Audi</c:v>
                </c:pt>
              </c:strCache>
            </c:strRef>
          </c:cat>
          <c:val>
            <c:numRef>
              <c:f>'Exercici 1.2'!$F$8:$F$17</c:f>
              <c:numCache>
                <c:formatCode>General</c:formatCode>
                <c:ptCount val="10"/>
                <c:pt idx="0">
                  <c:v>1189</c:v>
                </c:pt>
                <c:pt idx="1">
                  <c:v>1128</c:v>
                </c:pt>
                <c:pt idx="2">
                  <c:v>849</c:v>
                </c:pt>
                <c:pt idx="3">
                  <c:v>594</c:v>
                </c:pt>
                <c:pt idx="4">
                  <c:v>556</c:v>
                </c:pt>
                <c:pt idx="5">
                  <c:v>760</c:v>
                </c:pt>
                <c:pt idx="6">
                  <c:v>410</c:v>
                </c:pt>
                <c:pt idx="7">
                  <c:v>582</c:v>
                </c:pt>
                <c:pt idx="8">
                  <c:v>384</c:v>
                </c:pt>
                <c:pt idx="9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2-4E13-BC5D-231471D4C56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'Exercici 1.2'!$B$7:$E$7</c:f>
              <c:strCache>
                <c:ptCount val="4"/>
                <c:pt idx="0">
                  <c:v>Dièsel</c:v>
                </c:pt>
                <c:pt idx="1">
                  <c:v>Gasolina</c:v>
                </c:pt>
                <c:pt idx="2">
                  <c:v>Elèctric</c:v>
                </c:pt>
                <c:pt idx="3">
                  <c:v>Híbrid</c:v>
                </c:pt>
              </c:strCache>
            </c:strRef>
          </c:cat>
          <c:val>
            <c:numRef>
              <c:f>'Exercici 1.2'!$B$18:$E$18</c:f>
              <c:numCache>
                <c:formatCode>General</c:formatCode>
                <c:ptCount val="4"/>
                <c:pt idx="0">
                  <c:v>3967</c:v>
                </c:pt>
                <c:pt idx="1">
                  <c:v>2059</c:v>
                </c:pt>
                <c:pt idx="2">
                  <c:v>400</c:v>
                </c:pt>
                <c:pt idx="3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F-4602-8B3D-E4DBC1EB5EF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8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'Exercici 1.2'!$B$7</c:f>
              <c:strCache>
                <c:ptCount val="1"/>
                <c:pt idx="0">
                  <c:v>Dièsel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'Exercici 1.2'!$A$8:$A$17</c:f>
              <c:strCache>
                <c:ptCount val="10"/>
                <c:pt idx="0">
                  <c:v>Toyota</c:v>
                </c:pt>
                <c:pt idx="1">
                  <c:v>Volkswagen</c:v>
                </c:pt>
                <c:pt idx="2">
                  <c:v>Ford</c:v>
                </c:pt>
                <c:pt idx="3">
                  <c:v>Chevrolet</c:v>
                </c:pt>
                <c:pt idx="4">
                  <c:v>Honda</c:v>
                </c:pt>
                <c:pt idx="5">
                  <c:v>Nissan</c:v>
                </c:pt>
                <c:pt idx="6">
                  <c:v>Hyundai</c:v>
                </c:pt>
                <c:pt idx="7">
                  <c:v>Mercedes-Benz</c:v>
                </c:pt>
                <c:pt idx="8">
                  <c:v>BMW</c:v>
                </c:pt>
                <c:pt idx="9">
                  <c:v>Audi</c:v>
                </c:pt>
              </c:strCache>
            </c:strRef>
          </c:cat>
          <c:val>
            <c:numRef>
              <c:f>'Exercici 1.2'!$B$8:$B$17</c:f>
              <c:numCache>
                <c:formatCode>General</c:formatCode>
                <c:ptCount val="10"/>
                <c:pt idx="0">
                  <c:v>911</c:v>
                </c:pt>
                <c:pt idx="1">
                  <c:v>835</c:v>
                </c:pt>
                <c:pt idx="2">
                  <c:v>581</c:v>
                </c:pt>
                <c:pt idx="3">
                  <c:v>368</c:v>
                </c:pt>
                <c:pt idx="4">
                  <c:v>213</c:v>
                </c:pt>
                <c:pt idx="5">
                  <c:v>302</c:v>
                </c:pt>
                <c:pt idx="6">
                  <c:v>124</c:v>
                </c:pt>
                <c:pt idx="7">
                  <c:v>268</c:v>
                </c:pt>
                <c:pt idx="8">
                  <c:v>174</c:v>
                </c:pt>
                <c:pt idx="9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1-49B2-B306-008E97EAB435}"/>
            </c:ext>
          </c:extLst>
        </c:ser>
        <c:ser>
          <c:idx val="1"/>
          <c:order val="1"/>
          <c:tx>
            <c:strRef>
              <c:f>'Exercici 1.2'!$C$7</c:f>
              <c:strCache>
                <c:ptCount val="1"/>
                <c:pt idx="0">
                  <c:v>Gasolina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'Exercici 1.2'!$A$8:$A$17</c:f>
              <c:strCache>
                <c:ptCount val="10"/>
                <c:pt idx="0">
                  <c:v>Toyota</c:v>
                </c:pt>
                <c:pt idx="1">
                  <c:v>Volkswagen</c:v>
                </c:pt>
                <c:pt idx="2">
                  <c:v>Ford</c:v>
                </c:pt>
                <c:pt idx="3">
                  <c:v>Chevrolet</c:v>
                </c:pt>
                <c:pt idx="4">
                  <c:v>Honda</c:v>
                </c:pt>
                <c:pt idx="5">
                  <c:v>Nissan</c:v>
                </c:pt>
                <c:pt idx="6">
                  <c:v>Hyundai</c:v>
                </c:pt>
                <c:pt idx="7">
                  <c:v>Mercedes-Benz</c:v>
                </c:pt>
                <c:pt idx="8">
                  <c:v>BMW</c:v>
                </c:pt>
                <c:pt idx="9">
                  <c:v>Audi</c:v>
                </c:pt>
              </c:strCache>
            </c:strRef>
          </c:cat>
          <c:val>
            <c:numRef>
              <c:f>'Exercici 1.2'!$C$8:$C$17</c:f>
              <c:numCache>
                <c:formatCode>General</c:formatCode>
                <c:ptCount val="10"/>
                <c:pt idx="0">
                  <c:v>134</c:v>
                </c:pt>
                <c:pt idx="1">
                  <c:v>163</c:v>
                </c:pt>
                <c:pt idx="2">
                  <c:v>179</c:v>
                </c:pt>
                <c:pt idx="3">
                  <c:v>127</c:v>
                </c:pt>
                <c:pt idx="4">
                  <c:v>280</c:v>
                </c:pt>
                <c:pt idx="5">
                  <c:v>390</c:v>
                </c:pt>
                <c:pt idx="6">
                  <c:v>236</c:v>
                </c:pt>
                <c:pt idx="7">
                  <c:v>265</c:v>
                </c:pt>
                <c:pt idx="8">
                  <c:v>177</c:v>
                </c:pt>
                <c:pt idx="9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41-49B2-B306-008E97EAB435}"/>
            </c:ext>
          </c:extLst>
        </c:ser>
        <c:ser>
          <c:idx val="2"/>
          <c:order val="2"/>
          <c:tx>
            <c:strRef>
              <c:f>'Exercici 1.2'!$D$7</c:f>
              <c:strCache>
                <c:ptCount val="1"/>
                <c:pt idx="0">
                  <c:v>Elèctric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'Exercici 1.2'!$A$8:$A$17</c:f>
              <c:strCache>
                <c:ptCount val="10"/>
                <c:pt idx="0">
                  <c:v>Toyota</c:v>
                </c:pt>
                <c:pt idx="1">
                  <c:v>Volkswagen</c:v>
                </c:pt>
                <c:pt idx="2">
                  <c:v>Ford</c:v>
                </c:pt>
                <c:pt idx="3">
                  <c:v>Chevrolet</c:v>
                </c:pt>
                <c:pt idx="4">
                  <c:v>Honda</c:v>
                </c:pt>
                <c:pt idx="5">
                  <c:v>Nissan</c:v>
                </c:pt>
                <c:pt idx="6">
                  <c:v>Hyundai</c:v>
                </c:pt>
                <c:pt idx="7">
                  <c:v>Mercedes-Benz</c:v>
                </c:pt>
                <c:pt idx="8">
                  <c:v>BMW</c:v>
                </c:pt>
                <c:pt idx="9">
                  <c:v>Audi</c:v>
                </c:pt>
              </c:strCache>
            </c:strRef>
          </c:cat>
          <c:val>
            <c:numRef>
              <c:f>'Exercici 1.2'!$D$8:$D$17</c:f>
              <c:numCache>
                <c:formatCode>General</c:formatCode>
                <c:ptCount val="10"/>
                <c:pt idx="0">
                  <c:v>65</c:v>
                </c:pt>
                <c:pt idx="1">
                  <c:v>89</c:v>
                </c:pt>
                <c:pt idx="2">
                  <c:v>37</c:v>
                </c:pt>
                <c:pt idx="3">
                  <c:v>54</c:v>
                </c:pt>
                <c:pt idx="4">
                  <c:v>21</c:v>
                </c:pt>
                <c:pt idx="5">
                  <c:v>45</c:v>
                </c:pt>
                <c:pt idx="6">
                  <c:v>32</c:v>
                </c:pt>
                <c:pt idx="7">
                  <c:v>26</c:v>
                </c:pt>
                <c:pt idx="8">
                  <c:v>15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41-49B2-B306-008E97EAB435}"/>
            </c:ext>
          </c:extLst>
        </c:ser>
        <c:ser>
          <c:idx val="3"/>
          <c:order val="3"/>
          <c:tx>
            <c:strRef>
              <c:f>'Exercici 1.2'!$E$7</c:f>
              <c:strCache>
                <c:ptCount val="1"/>
                <c:pt idx="0">
                  <c:v>Híbrid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'Exercici 1.2'!$A$8:$A$17</c:f>
              <c:strCache>
                <c:ptCount val="10"/>
                <c:pt idx="0">
                  <c:v>Toyota</c:v>
                </c:pt>
                <c:pt idx="1">
                  <c:v>Volkswagen</c:v>
                </c:pt>
                <c:pt idx="2">
                  <c:v>Ford</c:v>
                </c:pt>
                <c:pt idx="3">
                  <c:v>Chevrolet</c:v>
                </c:pt>
                <c:pt idx="4">
                  <c:v>Honda</c:v>
                </c:pt>
                <c:pt idx="5">
                  <c:v>Nissan</c:v>
                </c:pt>
                <c:pt idx="6">
                  <c:v>Hyundai</c:v>
                </c:pt>
                <c:pt idx="7">
                  <c:v>Mercedes-Benz</c:v>
                </c:pt>
                <c:pt idx="8">
                  <c:v>BMW</c:v>
                </c:pt>
                <c:pt idx="9">
                  <c:v>Audi</c:v>
                </c:pt>
              </c:strCache>
            </c:strRef>
          </c:cat>
          <c:val>
            <c:numRef>
              <c:f>'Exercici 1.2'!$E$8:$E$17</c:f>
              <c:numCache>
                <c:formatCode>General</c:formatCode>
                <c:ptCount val="10"/>
                <c:pt idx="0">
                  <c:v>79</c:v>
                </c:pt>
                <c:pt idx="1">
                  <c:v>41</c:v>
                </c:pt>
                <c:pt idx="2">
                  <c:v>52</c:v>
                </c:pt>
                <c:pt idx="3">
                  <c:v>45</c:v>
                </c:pt>
                <c:pt idx="4">
                  <c:v>42</c:v>
                </c:pt>
                <c:pt idx="5">
                  <c:v>23</c:v>
                </c:pt>
                <c:pt idx="6">
                  <c:v>18</c:v>
                </c:pt>
                <c:pt idx="7">
                  <c:v>23</c:v>
                </c:pt>
                <c:pt idx="8">
                  <c:v>18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41-49B2-B306-008E97EAB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6804800"/>
        <c:axId val="376805216"/>
        <c:axId val="0"/>
      </c:bar3DChart>
      <c:catAx>
        <c:axId val="376804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6805216"/>
        <c:crosses val="autoZero"/>
        <c:auto val="1"/>
        <c:lblAlgn val="ctr"/>
        <c:lblOffset val="100"/>
        <c:noMultiLvlLbl val="0"/>
      </c:catAx>
      <c:valAx>
        <c:axId val="37680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6804800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'Exercici 1.2'!$B$7</c:f>
              <c:strCache>
                <c:ptCount val="1"/>
                <c:pt idx="0">
                  <c:v>Dièsel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'Exercici 1.2'!$A$8:$A$17</c:f>
              <c:strCache>
                <c:ptCount val="10"/>
                <c:pt idx="0">
                  <c:v>Toyota</c:v>
                </c:pt>
                <c:pt idx="1">
                  <c:v>Volkswagen</c:v>
                </c:pt>
                <c:pt idx="2">
                  <c:v>Ford</c:v>
                </c:pt>
                <c:pt idx="3">
                  <c:v>Chevrolet</c:v>
                </c:pt>
                <c:pt idx="4">
                  <c:v>Honda</c:v>
                </c:pt>
                <c:pt idx="5">
                  <c:v>Nissan</c:v>
                </c:pt>
                <c:pt idx="6">
                  <c:v>Hyundai</c:v>
                </c:pt>
                <c:pt idx="7">
                  <c:v>Mercedes-Benz</c:v>
                </c:pt>
                <c:pt idx="8">
                  <c:v>BMW</c:v>
                </c:pt>
                <c:pt idx="9">
                  <c:v>Audi</c:v>
                </c:pt>
              </c:strCache>
            </c:strRef>
          </c:cat>
          <c:val>
            <c:numRef>
              <c:f>'Exercici 1.2'!$B$8:$B$17</c:f>
              <c:numCache>
                <c:formatCode>General</c:formatCode>
                <c:ptCount val="10"/>
                <c:pt idx="0">
                  <c:v>911</c:v>
                </c:pt>
                <c:pt idx="1">
                  <c:v>835</c:v>
                </c:pt>
                <c:pt idx="2">
                  <c:v>581</c:v>
                </c:pt>
                <c:pt idx="3">
                  <c:v>368</c:v>
                </c:pt>
                <c:pt idx="4">
                  <c:v>213</c:v>
                </c:pt>
                <c:pt idx="5">
                  <c:v>302</c:v>
                </c:pt>
                <c:pt idx="6">
                  <c:v>124</c:v>
                </c:pt>
                <c:pt idx="7">
                  <c:v>268</c:v>
                </c:pt>
                <c:pt idx="8">
                  <c:v>174</c:v>
                </c:pt>
                <c:pt idx="9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F-4511-B5A3-BEB7227ECB67}"/>
            </c:ext>
          </c:extLst>
        </c:ser>
        <c:ser>
          <c:idx val="1"/>
          <c:order val="1"/>
          <c:tx>
            <c:strRef>
              <c:f>'Exercici 1.2'!$C$7</c:f>
              <c:strCache>
                <c:ptCount val="1"/>
                <c:pt idx="0">
                  <c:v>Gasolina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'Exercici 1.2'!$A$8:$A$17</c:f>
              <c:strCache>
                <c:ptCount val="10"/>
                <c:pt idx="0">
                  <c:v>Toyota</c:v>
                </c:pt>
                <c:pt idx="1">
                  <c:v>Volkswagen</c:v>
                </c:pt>
                <c:pt idx="2">
                  <c:v>Ford</c:v>
                </c:pt>
                <c:pt idx="3">
                  <c:v>Chevrolet</c:v>
                </c:pt>
                <c:pt idx="4">
                  <c:v>Honda</c:v>
                </c:pt>
                <c:pt idx="5">
                  <c:v>Nissan</c:v>
                </c:pt>
                <c:pt idx="6">
                  <c:v>Hyundai</c:v>
                </c:pt>
                <c:pt idx="7">
                  <c:v>Mercedes-Benz</c:v>
                </c:pt>
                <c:pt idx="8">
                  <c:v>BMW</c:v>
                </c:pt>
                <c:pt idx="9">
                  <c:v>Audi</c:v>
                </c:pt>
              </c:strCache>
            </c:strRef>
          </c:cat>
          <c:val>
            <c:numRef>
              <c:f>'Exercici 1.2'!$C$8:$C$17</c:f>
              <c:numCache>
                <c:formatCode>General</c:formatCode>
                <c:ptCount val="10"/>
                <c:pt idx="0">
                  <c:v>134</c:v>
                </c:pt>
                <c:pt idx="1">
                  <c:v>163</c:v>
                </c:pt>
                <c:pt idx="2">
                  <c:v>179</c:v>
                </c:pt>
                <c:pt idx="3">
                  <c:v>127</c:v>
                </c:pt>
                <c:pt idx="4">
                  <c:v>280</c:v>
                </c:pt>
                <c:pt idx="5">
                  <c:v>390</c:v>
                </c:pt>
                <c:pt idx="6">
                  <c:v>236</c:v>
                </c:pt>
                <c:pt idx="7">
                  <c:v>265</c:v>
                </c:pt>
                <c:pt idx="8">
                  <c:v>177</c:v>
                </c:pt>
                <c:pt idx="9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F-4511-B5A3-BEB7227ECB67}"/>
            </c:ext>
          </c:extLst>
        </c:ser>
        <c:ser>
          <c:idx val="2"/>
          <c:order val="2"/>
          <c:tx>
            <c:strRef>
              <c:f>'Exercici 1.2'!$D$7</c:f>
              <c:strCache>
                <c:ptCount val="1"/>
                <c:pt idx="0">
                  <c:v>Elèctric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'Exercici 1.2'!$A$8:$A$17</c:f>
              <c:strCache>
                <c:ptCount val="10"/>
                <c:pt idx="0">
                  <c:v>Toyota</c:v>
                </c:pt>
                <c:pt idx="1">
                  <c:v>Volkswagen</c:v>
                </c:pt>
                <c:pt idx="2">
                  <c:v>Ford</c:v>
                </c:pt>
                <c:pt idx="3">
                  <c:v>Chevrolet</c:v>
                </c:pt>
                <c:pt idx="4">
                  <c:v>Honda</c:v>
                </c:pt>
                <c:pt idx="5">
                  <c:v>Nissan</c:v>
                </c:pt>
                <c:pt idx="6">
                  <c:v>Hyundai</c:v>
                </c:pt>
                <c:pt idx="7">
                  <c:v>Mercedes-Benz</c:v>
                </c:pt>
                <c:pt idx="8">
                  <c:v>BMW</c:v>
                </c:pt>
                <c:pt idx="9">
                  <c:v>Audi</c:v>
                </c:pt>
              </c:strCache>
            </c:strRef>
          </c:cat>
          <c:val>
            <c:numRef>
              <c:f>'Exercici 1.2'!$D$8:$D$17</c:f>
              <c:numCache>
                <c:formatCode>General</c:formatCode>
                <c:ptCount val="10"/>
                <c:pt idx="0">
                  <c:v>65</c:v>
                </c:pt>
                <c:pt idx="1">
                  <c:v>89</c:v>
                </c:pt>
                <c:pt idx="2">
                  <c:v>37</c:v>
                </c:pt>
                <c:pt idx="3">
                  <c:v>54</c:v>
                </c:pt>
                <c:pt idx="4">
                  <c:v>21</c:v>
                </c:pt>
                <c:pt idx="5">
                  <c:v>45</c:v>
                </c:pt>
                <c:pt idx="6">
                  <c:v>32</c:v>
                </c:pt>
                <c:pt idx="7">
                  <c:v>26</c:v>
                </c:pt>
                <c:pt idx="8">
                  <c:v>15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EF-4511-B5A3-BEB7227ECB67}"/>
            </c:ext>
          </c:extLst>
        </c:ser>
        <c:ser>
          <c:idx val="3"/>
          <c:order val="3"/>
          <c:tx>
            <c:strRef>
              <c:f>'Exercici 1.2'!$E$7</c:f>
              <c:strCache>
                <c:ptCount val="1"/>
                <c:pt idx="0">
                  <c:v>Híbrid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'Exercici 1.2'!$A$8:$A$17</c:f>
              <c:strCache>
                <c:ptCount val="10"/>
                <c:pt idx="0">
                  <c:v>Toyota</c:v>
                </c:pt>
                <c:pt idx="1">
                  <c:v>Volkswagen</c:v>
                </c:pt>
                <c:pt idx="2">
                  <c:v>Ford</c:v>
                </c:pt>
                <c:pt idx="3">
                  <c:v>Chevrolet</c:v>
                </c:pt>
                <c:pt idx="4">
                  <c:v>Honda</c:v>
                </c:pt>
                <c:pt idx="5">
                  <c:v>Nissan</c:v>
                </c:pt>
                <c:pt idx="6">
                  <c:v>Hyundai</c:v>
                </c:pt>
                <c:pt idx="7">
                  <c:v>Mercedes-Benz</c:v>
                </c:pt>
                <c:pt idx="8">
                  <c:v>BMW</c:v>
                </c:pt>
                <c:pt idx="9">
                  <c:v>Audi</c:v>
                </c:pt>
              </c:strCache>
            </c:strRef>
          </c:cat>
          <c:val>
            <c:numRef>
              <c:f>'Exercici 1.2'!$E$8:$E$17</c:f>
              <c:numCache>
                <c:formatCode>General</c:formatCode>
                <c:ptCount val="10"/>
                <c:pt idx="0">
                  <c:v>79</c:v>
                </c:pt>
                <c:pt idx="1">
                  <c:v>41</c:v>
                </c:pt>
                <c:pt idx="2">
                  <c:v>52</c:v>
                </c:pt>
                <c:pt idx="3">
                  <c:v>45</c:v>
                </c:pt>
                <c:pt idx="4">
                  <c:v>42</c:v>
                </c:pt>
                <c:pt idx="5">
                  <c:v>23</c:v>
                </c:pt>
                <c:pt idx="6">
                  <c:v>18</c:v>
                </c:pt>
                <c:pt idx="7">
                  <c:v>23</c:v>
                </c:pt>
                <c:pt idx="8">
                  <c:v>18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EF-4511-B5A3-BEB7227ECB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6986208"/>
        <c:axId val="356985792"/>
      </c:barChart>
      <c:catAx>
        <c:axId val="356986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985792"/>
        <c:crosses val="autoZero"/>
        <c:auto val="1"/>
        <c:lblAlgn val="ctr"/>
        <c:lblOffset val="100"/>
        <c:noMultiLvlLbl val="0"/>
      </c:catAx>
      <c:valAx>
        <c:axId val="35698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9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'Exercici 1.2'!$A$8</c:f>
              <c:strCache>
                <c:ptCount val="1"/>
                <c:pt idx="0">
                  <c:v>Toyota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'Exercici 1.2'!$B$7:$E$7</c:f>
              <c:strCache>
                <c:ptCount val="4"/>
                <c:pt idx="0">
                  <c:v>Dièsel</c:v>
                </c:pt>
                <c:pt idx="1">
                  <c:v>Gasolina</c:v>
                </c:pt>
                <c:pt idx="2">
                  <c:v>Elèctric</c:v>
                </c:pt>
                <c:pt idx="3">
                  <c:v>Híbrid</c:v>
                </c:pt>
              </c:strCache>
            </c:strRef>
          </c:cat>
          <c:val>
            <c:numRef>
              <c:f>'Exercici 1.2'!$B$8:$E$8</c:f>
              <c:numCache>
                <c:formatCode>General</c:formatCode>
                <c:ptCount val="4"/>
                <c:pt idx="0">
                  <c:v>911</c:v>
                </c:pt>
                <c:pt idx="1">
                  <c:v>134</c:v>
                </c:pt>
                <c:pt idx="2">
                  <c:v>65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0-4E2D-9D46-18FDBABDF43D}"/>
            </c:ext>
          </c:extLst>
        </c:ser>
        <c:ser>
          <c:idx val="1"/>
          <c:order val="1"/>
          <c:tx>
            <c:strRef>
              <c:f>'Exercici 1.2'!$A$9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'Exercici 1.2'!$B$7:$E$7</c:f>
              <c:strCache>
                <c:ptCount val="4"/>
                <c:pt idx="0">
                  <c:v>Dièsel</c:v>
                </c:pt>
                <c:pt idx="1">
                  <c:v>Gasolina</c:v>
                </c:pt>
                <c:pt idx="2">
                  <c:v>Elèctric</c:v>
                </c:pt>
                <c:pt idx="3">
                  <c:v>Híbrid</c:v>
                </c:pt>
              </c:strCache>
            </c:strRef>
          </c:cat>
          <c:val>
            <c:numRef>
              <c:f>'Exercici 1.2'!$B$9:$E$9</c:f>
              <c:numCache>
                <c:formatCode>General</c:formatCode>
                <c:ptCount val="4"/>
                <c:pt idx="0">
                  <c:v>835</c:v>
                </c:pt>
                <c:pt idx="1">
                  <c:v>163</c:v>
                </c:pt>
                <c:pt idx="2">
                  <c:v>89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0-4E2D-9D46-18FDBABDF43D}"/>
            </c:ext>
          </c:extLst>
        </c:ser>
        <c:ser>
          <c:idx val="2"/>
          <c:order val="2"/>
          <c:tx>
            <c:strRef>
              <c:f>'Exercici 1.2'!$A$10</c:f>
              <c:strCache>
                <c:ptCount val="1"/>
                <c:pt idx="0">
                  <c:v>Ford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'Exercici 1.2'!$B$7:$E$7</c:f>
              <c:strCache>
                <c:ptCount val="4"/>
                <c:pt idx="0">
                  <c:v>Dièsel</c:v>
                </c:pt>
                <c:pt idx="1">
                  <c:v>Gasolina</c:v>
                </c:pt>
                <c:pt idx="2">
                  <c:v>Elèctric</c:v>
                </c:pt>
                <c:pt idx="3">
                  <c:v>Híbrid</c:v>
                </c:pt>
              </c:strCache>
            </c:strRef>
          </c:cat>
          <c:val>
            <c:numRef>
              <c:f>'Exercici 1.2'!$B$10:$E$10</c:f>
              <c:numCache>
                <c:formatCode>General</c:formatCode>
                <c:ptCount val="4"/>
                <c:pt idx="0">
                  <c:v>581</c:v>
                </c:pt>
                <c:pt idx="1">
                  <c:v>179</c:v>
                </c:pt>
                <c:pt idx="2">
                  <c:v>37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20-4E2D-9D46-18FDBABDF43D}"/>
            </c:ext>
          </c:extLst>
        </c:ser>
        <c:ser>
          <c:idx val="3"/>
          <c:order val="3"/>
          <c:tx>
            <c:strRef>
              <c:f>'Exercici 1.2'!$A$11</c:f>
              <c:strCache>
                <c:ptCount val="1"/>
                <c:pt idx="0">
                  <c:v>Chevrolet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'Exercici 1.2'!$B$7:$E$7</c:f>
              <c:strCache>
                <c:ptCount val="4"/>
                <c:pt idx="0">
                  <c:v>Dièsel</c:v>
                </c:pt>
                <c:pt idx="1">
                  <c:v>Gasolina</c:v>
                </c:pt>
                <c:pt idx="2">
                  <c:v>Elèctric</c:v>
                </c:pt>
                <c:pt idx="3">
                  <c:v>Híbrid</c:v>
                </c:pt>
              </c:strCache>
            </c:strRef>
          </c:cat>
          <c:val>
            <c:numRef>
              <c:f>'Exercici 1.2'!$B$11:$E$11</c:f>
              <c:numCache>
                <c:formatCode>General</c:formatCode>
                <c:ptCount val="4"/>
                <c:pt idx="0">
                  <c:v>368</c:v>
                </c:pt>
                <c:pt idx="1">
                  <c:v>127</c:v>
                </c:pt>
                <c:pt idx="2">
                  <c:v>54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20-4E2D-9D46-18FDBABDF43D}"/>
            </c:ext>
          </c:extLst>
        </c:ser>
        <c:ser>
          <c:idx val="4"/>
          <c:order val="4"/>
          <c:tx>
            <c:strRef>
              <c:f>'Exercici 1.2'!$A$12</c:f>
              <c:strCache>
                <c:ptCount val="1"/>
                <c:pt idx="0">
                  <c:v>Honda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'Exercici 1.2'!$B$7:$E$7</c:f>
              <c:strCache>
                <c:ptCount val="4"/>
                <c:pt idx="0">
                  <c:v>Dièsel</c:v>
                </c:pt>
                <c:pt idx="1">
                  <c:v>Gasolina</c:v>
                </c:pt>
                <c:pt idx="2">
                  <c:v>Elèctric</c:v>
                </c:pt>
                <c:pt idx="3">
                  <c:v>Híbrid</c:v>
                </c:pt>
              </c:strCache>
            </c:strRef>
          </c:cat>
          <c:val>
            <c:numRef>
              <c:f>'Exercici 1.2'!$B$12:$E$12</c:f>
              <c:numCache>
                <c:formatCode>General</c:formatCode>
                <c:ptCount val="4"/>
                <c:pt idx="0">
                  <c:v>213</c:v>
                </c:pt>
                <c:pt idx="1">
                  <c:v>280</c:v>
                </c:pt>
                <c:pt idx="2">
                  <c:v>21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20-4E2D-9D46-18FDBABDF43D}"/>
            </c:ext>
          </c:extLst>
        </c:ser>
        <c:ser>
          <c:idx val="5"/>
          <c:order val="5"/>
          <c:tx>
            <c:strRef>
              <c:f>'Exercici 1.2'!$A$13</c:f>
              <c:strCache>
                <c:ptCount val="1"/>
                <c:pt idx="0">
                  <c:v>Nissan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'Exercici 1.2'!$B$7:$E$7</c:f>
              <c:strCache>
                <c:ptCount val="4"/>
                <c:pt idx="0">
                  <c:v>Dièsel</c:v>
                </c:pt>
                <c:pt idx="1">
                  <c:v>Gasolina</c:v>
                </c:pt>
                <c:pt idx="2">
                  <c:v>Elèctric</c:v>
                </c:pt>
                <c:pt idx="3">
                  <c:v>Híbrid</c:v>
                </c:pt>
              </c:strCache>
            </c:strRef>
          </c:cat>
          <c:val>
            <c:numRef>
              <c:f>'Exercici 1.2'!$B$13:$E$13</c:f>
              <c:numCache>
                <c:formatCode>General</c:formatCode>
                <c:ptCount val="4"/>
                <c:pt idx="0">
                  <c:v>302</c:v>
                </c:pt>
                <c:pt idx="1">
                  <c:v>390</c:v>
                </c:pt>
                <c:pt idx="2">
                  <c:v>45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20-4E2D-9D46-18FDBABDF43D}"/>
            </c:ext>
          </c:extLst>
        </c:ser>
        <c:ser>
          <c:idx val="6"/>
          <c:order val="6"/>
          <c:tx>
            <c:strRef>
              <c:f>'Exercici 1.2'!$A$14</c:f>
              <c:strCache>
                <c:ptCount val="1"/>
                <c:pt idx="0">
                  <c:v>Hyundai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'Exercici 1.2'!$B$7:$E$7</c:f>
              <c:strCache>
                <c:ptCount val="4"/>
                <c:pt idx="0">
                  <c:v>Dièsel</c:v>
                </c:pt>
                <c:pt idx="1">
                  <c:v>Gasolina</c:v>
                </c:pt>
                <c:pt idx="2">
                  <c:v>Elèctric</c:v>
                </c:pt>
                <c:pt idx="3">
                  <c:v>Híbrid</c:v>
                </c:pt>
              </c:strCache>
            </c:strRef>
          </c:cat>
          <c:val>
            <c:numRef>
              <c:f>'Exercici 1.2'!$B$14:$E$14</c:f>
              <c:numCache>
                <c:formatCode>General</c:formatCode>
                <c:ptCount val="4"/>
                <c:pt idx="0">
                  <c:v>124</c:v>
                </c:pt>
                <c:pt idx="1">
                  <c:v>236</c:v>
                </c:pt>
                <c:pt idx="2">
                  <c:v>32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20-4E2D-9D46-18FDBABDF43D}"/>
            </c:ext>
          </c:extLst>
        </c:ser>
        <c:ser>
          <c:idx val="7"/>
          <c:order val="7"/>
          <c:tx>
            <c:strRef>
              <c:f>'Exercici 1.2'!$A$15</c:f>
              <c:strCache>
                <c:ptCount val="1"/>
                <c:pt idx="0">
                  <c:v>Mercedes-Benz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'Exercici 1.2'!$B$7:$E$7</c:f>
              <c:strCache>
                <c:ptCount val="4"/>
                <c:pt idx="0">
                  <c:v>Dièsel</c:v>
                </c:pt>
                <c:pt idx="1">
                  <c:v>Gasolina</c:v>
                </c:pt>
                <c:pt idx="2">
                  <c:v>Elèctric</c:v>
                </c:pt>
                <c:pt idx="3">
                  <c:v>Híbrid</c:v>
                </c:pt>
              </c:strCache>
            </c:strRef>
          </c:cat>
          <c:val>
            <c:numRef>
              <c:f>'Exercici 1.2'!$B$15:$E$15</c:f>
              <c:numCache>
                <c:formatCode>General</c:formatCode>
                <c:ptCount val="4"/>
                <c:pt idx="0">
                  <c:v>268</c:v>
                </c:pt>
                <c:pt idx="1">
                  <c:v>265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20-4E2D-9D46-18FDBABDF43D}"/>
            </c:ext>
          </c:extLst>
        </c:ser>
        <c:ser>
          <c:idx val="8"/>
          <c:order val="8"/>
          <c:tx>
            <c:strRef>
              <c:f>'Exercici 1.2'!$A$16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'Exercici 1.2'!$B$7:$E$7</c:f>
              <c:strCache>
                <c:ptCount val="4"/>
                <c:pt idx="0">
                  <c:v>Dièsel</c:v>
                </c:pt>
                <c:pt idx="1">
                  <c:v>Gasolina</c:v>
                </c:pt>
                <c:pt idx="2">
                  <c:v>Elèctric</c:v>
                </c:pt>
                <c:pt idx="3">
                  <c:v>Híbrid</c:v>
                </c:pt>
              </c:strCache>
            </c:strRef>
          </c:cat>
          <c:val>
            <c:numRef>
              <c:f>'Exercici 1.2'!$B$16:$E$16</c:f>
              <c:numCache>
                <c:formatCode>General</c:formatCode>
                <c:ptCount val="4"/>
                <c:pt idx="0">
                  <c:v>174</c:v>
                </c:pt>
                <c:pt idx="1">
                  <c:v>177</c:v>
                </c:pt>
                <c:pt idx="2">
                  <c:v>15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20-4E2D-9D46-18FDBABDF43D}"/>
            </c:ext>
          </c:extLst>
        </c:ser>
        <c:ser>
          <c:idx val="9"/>
          <c:order val="9"/>
          <c:tx>
            <c:strRef>
              <c:f>'Exercici 1.2'!$A$17</c:f>
              <c:strCache>
                <c:ptCount val="1"/>
                <c:pt idx="0">
                  <c:v>Audi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'Exercici 1.2'!$B$7:$E$7</c:f>
              <c:strCache>
                <c:ptCount val="4"/>
                <c:pt idx="0">
                  <c:v>Dièsel</c:v>
                </c:pt>
                <c:pt idx="1">
                  <c:v>Gasolina</c:v>
                </c:pt>
                <c:pt idx="2">
                  <c:v>Elèctric</c:v>
                </c:pt>
                <c:pt idx="3">
                  <c:v>Híbrid</c:v>
                </c:pt>
              </c:strCache>
            </c:strRef>
          </c:cat>
          <c:val>
            <c:numRef>
              <c:f>'Exercici 1.2'!$B$17:$E$17</c:f>
              <c:numCache>
                <c:formatCode>General</c:formatCode>
                <c:ptCount val="4"/>
                <c:pt idx="0">
                  <c:v>191</c:v>
                </c:pt>
                <c:pt idx="1">
                  <c:v>108</c:v>
                </c:pt>
                <c:pt idx="2">
                  <c:v>16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20-4E2D-9D46-18FDBABDF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955840"/>
        <c:axId val="385957088"/>
      </c:barChart>
      <c:catAx>
        <c:axId val="3859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5957088"/>
        <c:crosses val="autoZero"/>
        <c:auto val="1"/>
        <c:lblAlgn val="ctr"/>
        <c:lblOffset val="100"/>
        <c:noMultiLvlLbl val="0"/>
      </c:catAx>
      <c:valAx>
        <c:axId val="3859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595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'Exercici 2.1'!$G$10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'Exercici 2.1'!$B$11:$B$20</c:f>
              <c:strCache>
                <c:ptCount val="10"/>
                <c:pt idx="0">
                  <c:v>MADUIXES</c:v>
                </c:pt>
                <c:pt idx="1">
                  <c:v>TARONJES</c:v>
                </c:pt>
                <c:pt idx="2">
                  <c:v>POMES</c:v>
                </c:pt>
                <c:pt idx="3">
                  <c:v>PERES</c:v>
                </c:pt>
                <c:pt idx="4">
                  <c:v>MELONS</c:v>
                </c:pt>
                <c:pt idx="5">
                  <c:v>PLÀTANS</c:v>
                </c:pt>
                <c:pt idx="6">
                  <c:v>SANDIES</c:v>
                </c:pt>
                <c:pt idx="7">
                  <c:v>LLIMONES</c:v>
                </c:pt>
                <c:pt idx="8">
                  <c:v>MANGOS</c:v>
                </c:pt>
                <c:pt idx="9">
                  <c:v>PAPAIES</c:v>
                </c:pt>
              </c:strCache>
            </c:strRef>
          </c:cat>
          <c:val>
            <c:numRef>
              <c:f>'Exercici 2.1'!$G$11:$G$20</c:f>
              <c:numCache>
                <c:formatCode>General</c:formatCode>
                <c:ptCount val="10"/>
                <c:pt idx="0">
                  <c:v>30</c:v>
                </c:pt>
                <c:pt idx="1">
                  <c:v>1104</c:v>
                </c:pt>
                <c:pt idx="2">
                  <c:v>288</c:v>
                </c:pt>
                <c:pt idx="3">
                  <c:v>41</c:v>
                </c:pt>
                <c:pt idx="4">
                  <c:v>58</c:v>
                </c:pt>
                <c:pt idx="5">
                  <c:v>1250</c:v>
                </c:pt>
                <c:pt idx="6">
                  <c:v>20</c:v>
                </c:pt>
                <c:pt idx="7">
                  <c:v>347</c:v>
                </c:pt>
                <c:pt idx="8">
                  <c:v>43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7-4D5B-817B-68112F7AE63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8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'Exercici 2.2'!$D$7</c:f>
              <c:strCache>
                <c:ptCount val="1"/>
                <c:pt idx="0">
                  <c:v>Elèctric</c:v>
                </c:pt>
              </c:strCache>
            </c:strRef>
          </c:tx>
          <c:spPr>
            <a:ln>
              <a:noFill/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7-564B-4337-A4E8-BA76AE6AD8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8-564B-4337-A4E8-BA76AE6AD8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9-564B-4337-A4E8-BA76AE6AD8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A-564B-4337-A4E8-BA76AE6AD8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B-564B-4337-A4E8-BA76AE6AD89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C-564B-4337-A4E8-BA76AE6AD89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D-564B-4337-A4E8-BA76AE6AD89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E-564B-4337-A4E8-BA76AE6AD89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F-564B-4337-A4E8-BA76AE6AD89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0-564B-4337-A4E8-BA76AE6AD89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1-564B-4337-A4E8-BA76AE6AD89C}"/>
              </c:ext>
            </c:extLst>
          </c:dPt>
          <c:dLbls>
            <c:dLbl>
              <c:idx val="1"/>
              <c:layout>
                <c:manualLayout>
                  <c:x val="6.5758657691770889E-2"/>
                  <c:y val="-0.1387788919547449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564B-4337-A4E8-BA76AE6AD8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144000" tIns="144000" rIns="180000" bIns="144000" anchor="ctr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;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'Exercici 2.2'!$A$8:$A$17</c:f>
              <c:strCache>
                <c:ptCount val="10"/>
                <c:pt idx="0">
                  <c:v>Espanya</c:v>
                </c:pt>
                <c:pt idx="1">
                  <c:v>Alemanya</c:v>
                </c:pt>
                <c:pt idx="2">
                  <c:v>França</c:v>
                </c:pt>
                <c:pt idx="3">
                  <c:v>Regne Unit</c:v>
                </c:pt>
                <c:pt idx="4">
                  <c:v>Suècia</c:v>
                </c:pt>
                <c:pt idx="5">
                  <c:v>Suïssa</c:v>
                </c:pt>
                <c:pt idx="6">
                  <c:v>Polònia</c:v>
                </c:pt>
                <c:pt idx="7">
                  <c:v>Dinamarca</c:v>
                </c:pt>
                <c:pt idx="8">
                  <c:v>Noruega</c:v>
                </c:pt>
                <c:pt idx="9">
                  <c:v>Països Baixos</c:v>
                </c:pt>
              </c:strCache>
            </c:strRef>
          </c:cat>
          <c:val>
            <c:numRef>
              <c:f>'Exercici 2.2'!$D$8:$D$17</c:f>
              <c:numCache>
                <c:formatCode>General</c:formatCode>
                <c:ptCount val="10"/>
                <c:pt idx="0">
                  <c:v>65</c:v>
                </c:pt>
                <c:pt idx="1">
                  <c:v>89</c:v>
                </c:pt>
                <c:pt idx="2">
                  <c:v>37</c:v>
                </c:pt>
                <c:pt idx="3">
                  <c:v>54</c:v>
                </c:pt>
                <c:pt idx="4">
                  <c:v>21</c:v>
                </c:pt>
                <c:pt idx="5">
                  <c:v>45</c:v>
                </c:pt>
                <c:pt idx="6">
                  <c:v>32</c:v>
                </c:pt>
                <c:pt idx="7">
                  <c:v>26</c:v>
                </c:pt>
                <c:pt idx="8">
                  <c:v>15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B-4337-A4E8-BA76AE6AD89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45"/>
        <c:splitType val="percent"/>
        <c:splitPos val="8"/>
        <c:secondPieSize val="61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ZZhtwwnTPpU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5.png"/><Relationship Id="rId7" Type="http://schemas.openxmlformats.org/officeDocument/2006/relationships/chart" Target="../charts/chart4.xml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chart" Target="../charts/chart3.xml"/><Relationship Id="rId5" Type="http://schemas.openxmlformats.org/officeDocument/2006/relationships/image" Target="../media/image7.png"/><Relationship Id="rId10" Type="http://schemas.openxmlformats.org/officeDocument/2006/relationships/chart" Target="../charts/chart7.xml"/><Relationship Id="rId4" Type="http://schemas.openxmlformats.org/officeDocument/2006/relationships/image" Target="../media/image6.png"/><Relationship Id="rId9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hyperlink" Target="https://www.youtube.com/watch?v=IEZGgMqgvCM" TargetMode="External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image" Target="../media/image12.png"/><Relationship Id="rId7" Type="http://schemas.openxmlformats.org/officeDocument/2006/relationships/chart" Target="../charts/chart11.xml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chart" Target="../charts/chart10.xml"/><Relationship Id="rId5" Type="http://schemas.openxmlformats.org/officeDocument/2006/relationships/hyperlink" Target="https://www.youtube.com/watch?v=GafDgrDkCGU" TargetMode="External"/><Relationship Id="rId4" Type="http://schemas.openxmlformats.org/officeDocument/2006/relationships/hyperlink" Target="https://www.youtube.com/watch?v=nih7Bgkn_P8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85725</xdr:rowOff>
    </xdr:from>
    <xdr:to>
      <xdr:col>7</xdr:col>
      <xdr:colOff>714375</xdr:colOff>
      <xdr:row>5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04775" y="276225"/>
          <a:ext cx="7029450" cy="6762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 cap="rnd" cmpd="sng">
          <a:solidFill>
            <a:schemeClr val="tx1"/>
          </a:solidFill>
          <a:prstDash val="solid"/>
          <a:beve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>
            <a:spcAft>
              <a:spcPts val="600"/>
            </a:spcAft>
            <a:buFont typeface="Arial" panose="020B0604020202020204" pitchFamily="34" charset="0"/>
            <a:buNone/>
          </a:pPr>
          <a:r>
            <a:rPr lang="es-ES" sz="1400" b="1"/>
            <a:t>Amb</a:t>
          </a:r>
          <a:r>
            <a:rPr lang="es-ES" sz="1400" b="1" baseline="0"/>
            <a:t> les dades facilitades a les taules, inserta els 2 gràfics indicats tal i com surten a les imatges de mostra que hi ha a sota:</a:t>
          </a:r>
          <a:endParaRPr lang="es-ES" sz="1400" b="1"/>
        </a:p>
      </xdr:txBody>
    </xdr:sp>
    <xdr:clientData/>
  </xdr:twoCellAnchor>
  <xdr:twoCellAnchor editAs="oneCell">
    <xdr:from>
      <xdr:col>9</xdr:col>
      <xdr:colOff>19050</xdr:colOff>
      <xdr:row>40</xdr:row>
      <xdr:rowOff>26670</xdr:rowOff>
    </xdr:from>
    <xdr:to>
      <xdr:col>16</xdr:col>
      <xdr:colOff>523521</xdr:colOff>
      <xdr:row>61</xdr:row>
      <xdr:rowOff>132836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71510" y="7357110"/>
          <a:ext cx="6382878" cy="3946646"/>
        </a:xfrm>
        <a:prstGeom prst="rect">
          <a:avLst/>
        </a:prstGeom>
      </xdr:spPr>
    </xdr:pic>
    <xdr:clientData/>
  </xdr:twoCellAnchor>
  <xdr:twoCellAnchor editAs="oneCell">
    <xdr:from>
      <xdr:col>7</xdr:col>
      <xdr:colOff>85725</xdr:colOff>
      <xdr:row>17</xdr:row>
      <xdr:rowOff>28575</xdr:rowOff>
    </xdr:from>
    <xdr:to>
      <xdr:col>12</xdr:col>
      <xdr:colOff>7947</xdr:colOff>
      <xdr:row>38</xdr:row>
      <xdr:rowOff>104265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05475" y="3086100"/>
          <a:ext cx="4161905" cy="4076190"/>
        </a:xfrm>
        <a:prstGeom prst="rect">
          <a:avLst/>
        </a:prstGeom>
      </xdr:spPr>
    </xdr:pic>
    <xdr:clientData/>
  </xdr:twoCellAnchor>
  <xdr:twoCellAnchor>
    <xdr:from>
      <xdr:col>8</xdr:col>
      <xdr:colOff>238125</xdr:colOff>
      <xdr:row>2</xdr:row>
      <xdr:rowOff>171450</xdr:rowOff>
    </xdr:from>
    <xdr:to>
      <xdr:col>10</xdr:col>
      <xdr:colOff>180975</xdr:colOff>
      <xdr:row>5</xdr:row>
      <xdr:rowOff>0</xdr:rowOff>
    </xdr:to>
    <xdr:sp macro="" textlink="">
      <xdr:nvSpPr>
        <xdr:cNvPr id="3" name="Rectángulo: esquinas redondeadas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C3723CC-28FC-668F-4397-A3B57956A5C2}"/>
            </a:ext>
          </a:extLst>
        </xdr:cNvPr>
        <xdr:cNvSpPr/>
      </xdr:nvSpPr>
      <xdr:spPr>
        <a:xfrm>
          <a:off x="7458075" y="552450"/>
          <a:ext cx="1543050" cy="400050"/>
        </a:xfrm>
        <a:prstGeom prst="roundRect">
          <a:avLst/>
        </a:prstGeom>
        <a:solidFill>
          <a:srgbClr val="92D050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1">
              <a:solidFill>
                <a:sysClr val="windowText" lastClr="000000"/>
              </a:solidFill>
            </a:rPr>
            <a:t>VÍDEO-PÍNDOLA</a:t>
          </a:r>
        </a:p>
      </xdr:txBody>
    </xdr:sp>
    <xdr:clientData/>
  </xdr:twoCellAnchor>
  <xdr:twoCellAnchor>
    <xdr:from>
      <xdr:col>1</xdr:col>
      <xdr:colOff>11905</xdr:colOff>
      <xdr:row>17</xdr:row>
      <xdr:rowOff>21431</xdr:rowOff>
    </xdr:from>
    <xdr:to>
      <xdr:col>6</xdr:col>
      <xdr:colOff>809624</xdr:colOff>
      <xdr:row>38</xdr:row>
      <xdr:rowOff>166687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59529</xdr:colOff>
      <xdr:row>40</xdr:row>
      <xdr:rowOff>47625</xdr:rowOff>
    </xdr:from>
    <xdr:to>
      <xdr:col>8</xdr:col>
      <xdr:colOff>762000</xdr:colOff>
      <xdr:row>61</xdr:row>
      <xdr:rowOff>95250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85725</xdr:rowOff>
    </xdr:from>
    <xdr:to>
      <xdr:col>7</xdr:col>
      <xdr:colOff>714375</xdr:colOff>
      <xdr:row>5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C25D9A2-C925-46DB-880C-45D9E69771E2}"/>
            </a:ext>
          </a:extLst>
        </xdr:cNvPr>
        <xdr:cNvSpPr txBox="1"/>
      </xdr:nvSpPr>
      <xdr:spPr>
        <a:xfrm>
          <a:off x="104775" y="276225"/>
          <a:ext cx="7029450" cy="6762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 cap="rnd" cmpd="sng">
          <a:solidFill>
            <a:schemeClr val="tx1"/>
          </a:solidFill>
          <a:prstDash val="solid"/>
          <a:beve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>
            <a:spcAft>
              <a:spcPts val="600"/>
            </a:spcAft>
            <a:buFont typeface="Arial" panose="020B0604020202020204" pitchFamily="34" charset="0"/>
            <a:buNone/>
          </a:pPr>
          <a:r>
            <a:rPr lang="es-ES" sz="1400" b="1"/>
            <a:t>Amb</a:t>
          </a:r>
          <a:r>
            <a:rPr lang="es-ES" sz="1400" b="1" baseline="0"/>
            <a:t> les dades facilitades a les taules, inserta els 5 gràfics indicats tal i com surten a les imatges de mostra que hi ha a sota:</a:t>
          </a:r>
          <a:endParaRPr lang="es-ES" sz="1400" b="1"/>
        </a:p>
      </xdr:txBody>
    </xdr:sp>
    <xdr:clientData/>
  </xdr:twoCellAnchor>
  <xdr:twoCellAnchor editAs="oneCell">
    <xdr:from>
      <xdr:col>8</xdr:col>
      <xdr:colOff>0</xdr:colOff>
      <xdr:row>55</xdr:row>
      <xdr:rowOff>171450</xdr:rowOff>
    </xdr:from>
    <xdr:to>
      <xdr:col>14</xdr:col>
      <xdr:colOff>9736</xdr:colOff>
      <xdr:row>82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C6EF5E72-578C-85CC-5DD7-AFF88CB37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6838950"/>
          <a:ext cx="4886536" cy="49720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83</xdr:row>
      <xdr:rowOff>0</xdr:rowOff>
    </xdr:from>
    <xdr:to>
      <xdr:col>14</xdr:col>
      <xdr:colOff>9525</xdr:colOff>
      <xdr:row>102</xdr:row>
      <xdr:rowOff>23813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A563CDFD-0C3B-8F9F-174B-40EC52AB8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39000" y="12001500"/>
          <a:ext cx="4886325" cy="364331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103</xdr:row>
      <xdr:rowOff>0</xdr:rowOff>
    </xdr:from>
    <xdr:to>
      <xdr:col>14</xdr:col>
      <xdr:colOff>5475</xdr:colOff>
      <xdr:row>119</xdr:row>
      <xdr:rowOff>9525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CD779D3A-5584-C4FC-B7B5-C215AA234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8950" y="16002000"/>
          <a:ext cx="4882275" cy="305752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38</xdr:row>
      <xdr:rowOff>0</xdr:rowOff>
    </xdr:from>
    <xdr:to>
      <xdr:col>14</xdr:col>
      <xdr:colOff>11206</xdr:colOff>
      <xdr:row>55</xdr:row>
      <xdr:rowOff>25495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C530ED85-8B3A-8EF4-AB29-E091CC638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6259" y="6813176"/>
          <a:ext cx="5031441" cy="30734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11206</xdr:colOff>
      <xdr:row>37</xdr:row>
      <xdr:rowOff>25495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95CF674E-3BC4-3264-1D85-13E21D200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13176" y="3810000"/>
          <a:ext cx="4874559" cy="3263995"/>
        </a:xfrm>
        <a:prstGeom prst="rect">
          <a:avLst/>
        </a:prstGeom>
      </xdr:spPr>
    </xdr:pic>
    <xdr:clientData/>
  </xdr:twoCellAnchor>
  <xdr:twoCellAnchor>
    <xdr:from>
      <xdr:col>0</xdr:col>
      <xdr:colOff>1143000</xdr:colOff>
      <xdr:row>20</xdr:row>
      <xdr:rowOff>84363</xdr:rowOff>
    </xdr:from>
    <xdr:to>
      <xdr:col>6</xdr:col>
      <xdr:colOff>734786</xdr:colOff>
      <xdr:row>36</xdr:row>
      <xdr:rowOff>149678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40822</xdr:colOff>
      <xdr:row>38</xdr:row>
      <xdr:rowOff>43543</xdr:rowOff>
    </xdr:from>
    <xdr:to>
      <xdr:col>6</xdr:col>
      <xdr:colOff>721179</xdr:colOff>
      <xdr:row>54</xdr:row>
      <xdr:rowOff>108857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27213</xdr:colOff>
      <xdr:row>56</xdr:row>
      <xdr:rowOff>97971</xdr:rowOff>
    </xdr:from>
    <xdr:to>
      <xdr:col>6</xdr:col>
      <xdr:colOff>734785</xdr:colOff>
      <xdr:row>81</xdr:row>
      <xdr:rowOff>149678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13607</xdr:colOff>
      <xdr:row>83</xdr:row>
      <xdr:rowOff>29935</xdr:rowOff>
    </xdr:from>
    <xdr:to>
      <xdr:col>6</xdr:col>
      <xdr:colOff>789213</xdr:colOff>
      <xdr:row>101</xdr:row>
      <xdr:rowOff>176892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19049</xdr:colOff>
      <xdr:row>103</xdr:row>
      <xdr:rowOff>19049</xdr:rowOff>
    </xdr:from>
    <xdr:to>
      <xdr:col>6</xdr:col>
      <xdr:colOff>800099</xdr:colOff>
      <xdr:row>118</xdr:row>
      <xdr:rowOff>161924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19050</xdr:rowOff>
    </xdr:from>
    <xdr:to>
      <xdr:col>9</xdr:col>
      <xdr:colOff>238125</xdr:colOff>
      <xdr:row>4</xdr:row>
      <xdr:rowOff>104775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66675" y="209550"/>
          <a:ext cx="7029450" cy="65722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 cap="rnd" cmpd="sng">
          <a:solidFill>
            <a:schemeClr val="tx1"/>
          </a:solidFill>
          <a:prstDash val="solid"/>
          <a:beve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>
            <a:spcAft>
              <a:spcPts val="600"/>
            </a:spcAft>
            <a:buFont typeface="Arial" panose="020B0604020202020204" pitchFamily="34" charset="0"/>
            <a:buNone/>
          </a:pPr>
          <a:r>
            <a:rPr lang="es-ES" sz="1400" b="1"/>
            <a:t>Amb</a:t>
          </a:r>
          <a:r>
            <a:rPr lang="es-ES" sz="1400" b="1" baseline="0"/>
            <a:t> les dades facilitades a les taules, inserta el gràfic indicats tal i com surten a la imatge de mostra que hi ha a sota:</a:t>
          </a:r>
          <a:endParaRPr lang="es-ES" sz="1400" b="1"/>
        </a:p>
      </xdr:txBody>
    </xdr:sp>
    <xdr:clientData/>
  </xdr:twoCellAnchor>
  <xdr:twoCellAnchor editAs="oneCell">
    <xdr:from>
      <xdr:col>9</xdr:col>
      <xdr:colOff>38100</xdr:colOff>
      <xdr:row>23</xdr:row>
      <xdr:rowOff>28575</xdr:rowOff>
    </xdr:from>
    <xdr:to>
      <xdr:col>16</xdr:col>
      <xdr:colOff>752475</xdr:colOff>
      <xdr:row>43</xdr:row>
      <xdr:rowOff>55913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4100" y="4419600"/>
          <a:ext cx="6048375" cy="3837338"/>
        </a:xfrm>
        <a:prstGeom prst="rect">
          <a:avLst/>
        </a:prstGeom>
      </xdr:spPr>
    </xdr:pic>
    <xdr:clientData/>
  </xdr:twoCellAnchor>
  <xdr:twoCellAnchor>
    <xdr:from>
      <xdr:col>10</xdr:col>
      <xdr:colOff>9525</xdr:colOff>
      <xdr:row>1</xdr:row>
      <xdr:rowOff>180975</xdr:rowOff>
    </xdr:from>
    <xdr:to>
      <xdr:col>12</xdr:col>
      <xdr:colOff>28575</xdr:colOff>
      <xdr:row>4</xdr:row>
      <xdr:rowOff>9525</xdr:rowOff>
    </xdr:to>
    <xdr:sp macro="" textlink="">
      <xdr:nvSpPr>
        <xdr:cNvPr id="2" name="Rectángulo: esquinas redondeada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96B90F5-786B-457F-A45F-56C074E0F2B3}"/>
            </a:ext>
          </a:extLst>
        </xdr:cNvPr>
        <xdr:cNvSpPr/>
      </xdr:nvSpPr>
      <xdr:spPr>
        <a:xfrm>
          <a:off x="7629525" y="371475"/>
          <a:ext cx="1543050" cy="400050"/>
        </a:xfrm>
        <a:prstGeom prst="roundRect">
          <a:avLst/>
        </a:prstGeom>
        <a:solidFill>
          <a:srgbClr val="92D050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1">
              <a:solidFill>
                <a:sysClr val="windowText" lastClr="000000"/>
              </a:solidFill>
            </a:rPr>
            <a:t>VÍDEO-PÍNDOLA</a:t>
          </a:r>
        </a:p>
      </xdr:txBody>
    </xdr:sp>
    <xdr:clientData/>
  </xdr:twoCellAnchor>
  <xdr:twoCellAnchor>
    <xdr:from>
      <xdr:col>1</xdr:col>
      <xdr:colOff>63498</xdr:colOff>
      <xdr:row>23</xdr:row>
      <xdr:rowOff>25400</xdr:rowOff>
    </xdr:from>
    <xdr:to>
      <xdr:col>8</xdr:col>
      <xdr:colOff>730250</xdr:colOff>
      <xdr:row>43</xdr:row>
      <xdr:rowOff>137584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85725</xdr:rowOff>
    </xdr:from>
    <xdr:to>
      <xdr:col>7</xdr:col>
      <xdr:colOff>714375</xdr:colOff>
      <xdr:row>5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45C6BD8-07FD-465F-8309-9ABD2150B350}"/>
            </a:ext>
          </a:extLst>
        </xdr:cNvPr>
        <xdr:cNvSpPr txBox="1"/>
      </xdr:nvSpPr>
      <xdr:spPr>
        <a:xfrm>
          <a:off x="104775" y="276225"/>
          <a:ext cx="6724650" cy="6762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 cap="rnd" cmpd="sng">
          <a:solidFill>
            <a:schemeClr val="tx1"/>
          </a:solidFill>
          <a:prstDash val="solid"/>
          <a:beve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>
            <a:spcAft>
              <a:spcPts val="600"/>
            </a:spcAft>
            <a:buFont typeface="Arial" panose="020B0604020202020204" pitchFamily="34" charset="0"/>
            <a:buNone/>
          </a:pPr>
          <a:r>
            <a:rPr lang="es-ES" sz="1400" b="1"/>
            <a:t>Amb</a:t>
          </a:r>
          <a:r>
            <a:rPr lang="es-ES" sz="1400" b="1" baseline="0"/>
            <a:t> les dades facilitades a les taules, inserta els 2 gràfics indicats tal i com surten a les imatges de mostra que hi ha a sota:</a:t>
          </a:r>
          <a:endParaRPr lang="es-ES" sz="1400" b="1"/>
        </a:p>
      </xdr:txBody>
    </xdr:sp>
    <xdr:clientData/>
  </xdr:twoCellAnchor>
  <xdr:twoCellAnchor editAs="oneCell">
    <xdr:from>
      <xdr:col>8</xdr:col>
      <xdr:colOff>0</xdr:colOff>
      <xdr:row>19</xdr:row>
      <xdr:rowOff>1</xdr:rowOff>
    </xdr:from>
    <xdr:to>
      <xdr:col>14</xdr:col>
      <xdr:colOff>9525</xdr:colOff>
      <xdr:row>37</xdr:row>
      <xdr:rowOff>19050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51483683-7103-9B5C-F85B-51B979B43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3619501"/>
          <a:ext cx="4933950" cy="3448049"/>
        </a:xfrm>
        <a:prstGeom prst="rect">
          <a:avLst/>
        </a:prstGeom>
      </xdr:spPr>
    </xdr:pic>
    <xdr:clientData/>
  </xdr:twoCellAnchor>
  <xdr:twoCellAnchor>
    <xdr:from>
      <xdr:col>1</xdr:col>
      <xdr:colOff>28576</xdr:colOff>
      <xdr:row>19</xdr:row>
      <xdr:rowOff>9524</xdr:rowOff>
    </xdr:from>
    <xdr:to>
      <xdr:col>6</xdr:col>
      <xdr:colOff>790575</xdr:colOff>
      <xdr:row>36</xdr:row>
      <xdr:rowOff>114299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57149</xdr:rowOff>
    </xdr:from>
    <xdr:to>
      <xdr:col>10</xdr:col>
      <xdr:colOff>400049</xdr:colOff>
      <xdr:row>8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14299" y="247649"/>
          <a:ext cx="8648700" cy="142875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 cap="rnd" cmpd="sng">
          <a:solidFill>
            <a:schemeClr val="tx1"/>
          </a:solidFill>
          <a:prstDash val="solid"/>
          <a:beve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>
            <a:spcAft>
              <a:spcPts val="600"/>
            </a:spcAft>
            <a:buFont typeface="Arial" panose="020B0604020202020204" pitchFamily="34" charset="0"/>
            <a:buNone/>
          </a:pPr>
          <a:r>
            <a:rPr lang="es-ES" sz="1400" b="1"/>
            <a:t>Amb</a:t>
          </a:r>
          <a:r>
            <a:rPr lang="es-ES" sz="1400" b="1" baseline="0"/>
            <a:t> les dades facilitades a les taules, inserta els 2 gràfics indicats tal i com surten a les imatges de mostra Que hi ha a sota.</a:t>
          </a:r>
        </a:p>
        <a:p>
          <a:pPr marL="0" indent="0" algn="l">
            <a:spcAft>
              <a:spcPts val="600"/>
            </a:spcAft>
            <a:buFont typeface="Arial" panose="020B0604020202020204" pitchFamily="34" charset="0"/>
            <a:buNone/>
          </a:pPr>
          <a:r>
            <a:rPr lang="es-ES" sz="1400" b="1" baseline="0">
              <a:ln w="15875">
                <a:noFill/>
                <a:round/>
              </a:ln>
              <a:pattFill prst="narHorz">
                <a:fgClr>
                  <a:schemeClr val="dk1"/>
                </a:fgClr>
                <a:bgClr>
                  <a:srgbClr val="FFC000"/>
                </a:bgClr>
              </a:pattFill>
            </a:rPr>
            <a:t> PREMI EXTRA </a:t>
          </a:r>
          <a:r>
            <a:rPr lang="es-ES" sz="1400" b="1" baseline="0"/>
            <a:t> Si,a més, vols guanyar punts extra a sumar directament a la qualificació de la UF, tracta de fer el tercer gràfic. La primera persona en entregar-lo tindrà un premi de 0,6 punts extra. La resta, obtindreu 0,2 punts extra.</a:t>
          </a:r>
          <a:endParaRPr lang="es-ES" sz="1400" b="1"/>
        </a:p>
      </xdr:txBody>
    </xdr:sp>
    <xdr:clientData/>
  </xdr:twoCellAnchor>
  <xdr:twoCellAnchor editAs="oneCell">
    <xdr:from>
      <xdr:col>8</xdr:col>
      <xdr:colOff>268941</xdr:colOff>
      <xdr:row>21</xdr:row>
      <xdr:rowOff>43000</xdr:rowOff>
    </xdr:from>
    <xdr:to>
      <xdr:col>16</xdr:col>
      <xdr:colOff>618551</xdr:colOff>
      <xdr:row>38</xdr:row>
      <xdr:rowOff>134470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6294" y="3897824"/>
          <a:ext cx="5728433" cy="3329970"/>
        </a:xfrm>
        <a:prstGeom prst="rect">
          <a:avLst/>
        </a:prstGeom>
      </xdr:spPr>
    </xdr:pic>
    <xdr:clientData/>
  </xdr:twoCellAnchor>
  <xdr:twoCellAnchor editAs="oneCell">
    <xdr:from>
      <xdr:col>8</xdr:col>
      <xdr:colOff>230520</xdr:colOff>
      <xdr:row>40</xdr:row>
      <xdr:rowOff>132869</xdr:rowOff>
    </xdr:from>
    <xdr:to>
      <xdr:col>16</xdr:col>
      <xdr:colOff>579683</xdr:colOff>
      <xdr:row>61</xdr:row>
      <xdr:rowOff>32016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1806" y="7793690"/>
          <a:ext cx="5683163" cy="3899647"/>
        </a:xfrm>
        <a:prstGeom prst="rect">
          <a:avLst/>
        </a:prstGeom>
      </xdr:spPr>
    </xdr:pic>
    <xdr:clientData/>
  </xdr:twoCellAnchor>
  <xdr:twoCellAnchor editAs="oneCell">
    <xdr:from>
      <xdr:col>8</xdr:col>
      <xdr:colOff>224119</xdr:colOff>
      <xdr:row>62</xdr:row>
      <xdr:rowOff>12466</xdr:rowOff>
    </xdr:from>
    <xdr:to>
      <xdr:col>16</xdr:col>
      <xdr:colOff>579468</xdr:colOff>
      <xdr:row>82</xdr:row>
      <xdr:rowOff>179293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11472" y="11677790"/>
          <a:ext cx="5734172" cy="3976827"/>
        </a:xfrm>
        <a:prstGeom prst="rect">
          <a:avLst/>
        </a:prstGeom>
      </xdr:spPr>
    </xdr:pic>
    <xdr:clientData/>
  </xdr:twoCellAnchor>
  <xdr:twoCellAnchor>
    <xdr:from>
      <xdr:col>11</xdr:col>
      <xdr:colOff>323850</xdr:colOff>
      <xdr:row>1</xdr:row>
      <xdr:rowOff>104775</xdr:rowOff>
    </xdr:from>
    <xdr:to>
      <xdr:col>15</xdr:col>
      <xdr:colOff>342900</xdr:colOff>
      <xdr:row>3</xdr:row>
      <xdr:rowOff>123825</xdr:rowOff>
    </xdr:to>
    <xdr:sp macro="" textlink="">
      <xdr:nvSpPr>
        <xdr:cNvPr id="3" name="Rectángulo: esquinas redondeadas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3810278-B04C-43BF-94BE-34F2C5729049}"/>
            </a:ext>
          </a:extLst>
        </xdr:cNvPr>
        <xdr:cNvSpPr/>
      </xdr:nvSpPr>
      <xdr:spPr>
        <a:xfrm>
          <a:off x="9353550" y="295275"/>
          <a:ext cx="2686050" cy="400050"/>
        </a:xfrm>
        <a:prstGeom prst="roundRect">
          <a:avLst/>
        </a:prstGeom>
        <a:solidFill>
          <a:srgbClr val="92D050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1">
              <a:solidFill>
                <a:sysClr val="windowText" lastClr="000000"/>
              </a:solidFill>
            </a:rPr>
            <a:t>VÍDEO-PÍNDOLA (grafic de línies)</a:t>
          </a:r>
        </a:p>
      </xdr:txBody>
    </xdr:sp>
    <xdr:clientData/>
  </xdr:twoCellAnchor>
  <xdr:twoCellAnchor>
    <xdr:from>
      <xdr:col>11</xdr:col>
      <xdr:colOff>323850</xdr:colOff>
      <xdr:row>4</xdr:row>
      <xdr:rowOff>104775</xdr:rowOff>
    </xdr:from>
    <xdr:to>
      <xdr:col>15</xdr:col>
      <xdr:colOff>342900</xdr:colOff>
      <xdr:row>6</xdr:row>
      <xdr:rowOff>123825</xdr:rowOff>
    </xdr:to>
    <xdr:sp macro="" textlink="">
      <xdr:nvSpPr>
        <xdr:cNvPr id="5" name="Rectángulo: esquinas redondeadas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815A95D-BBF2-9A6C-FC2D-5C302B9D1429}"/>
            </a:ext>
          </a:extLst>
        </xdr:cNvPr>
        <xdr:cNvSpPr/>
      </xdr:nvSpPr>
      <xdr:spPr>
        <a:xfrm>
          <a:off x="9353550" y="866775"/>
          <a:ext cx="2686050" cy="400050"/>
        </a:xfrm>
        <a:prstGeom prst="roundRect">
          <a:avLst/>
        </a:prstGeom>
        <a:solidFill>
          <a:srgbClr val="92D050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200" b="1">
              <a:solidFill>
                <a:sysClr val="windowText" lastClr="000000"/>
              </a:solidFill>
            </a:rPr>
            <a:t>VÍDEO-PÍNDOLA (grafic de dispersió)</a:t>
          </a:r>
        </a:p>
      </xdr:txBody>
    </xdr:sp>
    <xdr:clientData/>
  </xdr:twoCellAnchor>
  <xdr:twoCellAnchor>
    <xdr:from>
      <xdr:col>1</xdr:col>
      <xdr:colOff>54429</xdr:colOff>
      <xdr:row>21</xdr:row>
      <xdr:rowOff>29935</xdr:rowOff>
    </xdr:from>
    <xdr:to>
      <xdr:col>7</xdr:col>
      <xdr:colOff>571500</xdr:colOff>
      <xdr:row>38</xdr:row>
      <xdr:rowOff>176892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76839</xdr:colOff>
      <xdr:row>40</xdr:row>
      <xdr:rowOff>9924</xdr:rowOff>
    </xdr:from>
    <xdr:to>
      <xdr:col>7</xdr:col>
      <xdr:colOff>621125</xdr:colOff>
      <xdr:row>60</xdr:row>
      <xdr:rowOff>129667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68035</xdr:colOff>
      <xdr:row>62</xdr:row>
      <xdr:rowOff>43542</xdr:rowOff>
    </xdr:from>
    <xdr:to>
      <xdr:col>7</xdr:col>
      <xdr:colOff>625928</xdr:colOff>
      <xdr:row>82</xdr:row>
      <xdr:rowOff>163286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114298</xdr:colOff>
      <xdr:row>1</xdr:row>
      <xdr:rowOff>57150</xdr:rowOff>
    </xdr:from>
    <xdr:to>
      <xdr:col>10</xdr:col>
      <xdr:colOff>419099</xdr:colOff>
      <xdr:row>4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C1A25F7-C073-48F6-B52D-2CB94CD0785A}"/>
            </a:ext>
          </a:extLst>
        </xdr:cNvPr>
        <xdr:cNvSpPr txBox="1"/>
      </xdr:nvSpPr>
      <xdr:spPr>
        <a:xfrm>
          <a:off x="114298" y="247650"/>
          <a:ext cx="7924801" cy="6096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 cap="rnd" cmpd="sng">
          <a:solidFill>
            <a:schemeClr val="tx1"/>
          </a:solidFill>
          <a:prstDash val="solid"/>
          <a:beve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>
            <a:spcAft>
              <a:spcPts val="600"/>
            </a:spcAft>
            <a:buFont typeface="Arial" panose="020B0604020202020204" pitchFamily="34" charset="0"/>
            <a:buNone/>
          </a:pPr>
          <a:r>
            <a:rPr lang="es-ES" sz="1400" b="1"/>
            <a:t>Amb</a:t>
          </a:r>
          <a:r>
            <a:rPr lang="es-ES" sz="1400" b="1" baseline="0"/>
            <a:t> les dades facilitades a les taules, inserta els 2 gràfics indicats tal i com surten a les imatges de mostra que hi ha a sota.</a:t>
          </a:r>
        </a:p>
      </xdr:txBody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14</xdr:col>
      <xdr:colOff>9525</xdr:colOff>
      <xdr:row>36</xdr:row>
      <xdr:rowOff>182741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1943A75-84F4-9BEB-1464-24026B507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4100" y="4191000"/>
          <a:ext cx="4581525" cy="2857361"/>
        </a:xfrm>
        <a:prstGeom prst="rect">
          <a:avLst/>
        </a:prstGeom>
      </xdr:spPr>
    </xdr:pic>
    <xdr:clientData/>
  </xdr:twoCellAnchor>
  <xdr:twoCellAnchor>
    <xdr:from>
      <xdr:col>0</xdr:col>
      <xdr:colOff>790575</xdr:colOff>
      <xdr:row>22</xdr:row>
      <xdr:rowOff>42862</xdr:rowOff>
    </xdr:from>
    <xdr:to>
      <xdr:col>6</xdr:col>
      <xdr:colOff>723900</xdr:colOff>
      <xdr:row>36</xdr:row>
      <xdr:rowOff>119062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endes2020" displayName="Vendes2020" ref="A8:M15" totalsRowCount="1" headerRowDxfId="36" dataDxfId="35" dataCellStyle="Moneda">
  <autoFilter ref="A8:M14"/>
  <tableColumns count="13">
    <tableColumn id="1" name="Comercial" totalsRowLabel="TOTAL"/>
    <tableColumn id="2" name="Total" totalsRowFunction="sum" dataDxfId="34" totalsRowDxfId="11">
      <calculatedColumnFormula>SUM(C9:M9)</calculatedColumnFormula>
    </tableColumn>
    <tableColumn id="3" name="Gener" totalsRowFunction="sum" dataDxfId="33" totalsRowDxfId="10" dataCellStyle="Moneda"/>
    <tableColumn id="4" name="Febrer" totalsRowFunction="sum" dataDxfId="32" totalsRowDxfId="9" dataCellStyle="Moneda"/>
    <tableColumn id="5" name="Març" totalsRowFunction="sum" dataDxfId="31" totalsRowDxfId="8" dataCellStyle="Moneda"/>
    <tableColumn id="6" name="Abril" totalsRowFunction="sum" dataDxfId="30" totalsRowDxfId="7" dataCellStyle="Moneda"/>
    <tableColumn id="7" name="Maig" totalsRowFunction="sum" dataDxfId="29" totalsRowDxfId="6" dataCellStyle="Moneda"/>
    <tableColumn id="8" name="Juny" totalsRowFunction="sum" dataDxfId="28" totalsRowDxfId="5" dataCellStyle="Moneda"/>
    <tableColumn id="9" name="Juliol" totalsRowFunction="sum" dataDxfId="27" totalsRowDxfId="4" dataCellStyle="Moneda"/>
    <tableColumn id="10" name="Setembre" totalsRowFunction="sum" dataDxfId="26" totalsRowDxfId="3" dataCellStyle="Moneda"/>
    <tableColumn id="11" name="Octubre" totalsRowFunction="sum" dataDxfId="25" totalsRowDxfId="2" dataCellStyle="Moneda"/>
    <tableColumn id="12" name="Novembre" totalsRowFunction="sum" dataDxfId="24" totalsRowDxfId="1" dataCellStyle="Moneda"/>
    <tableColumn id="13" name="Desembre" totalsRowFunction="sum" dataDxfId="23" totalsRowDxfId="0" dataCellStyle="Moneda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7:F18" totalsRowCount="1">
  <autoFilter ref="A7:F17"/>
  <tableColumns count="6">
    <tableColumn id="1" name="Marca" totalsRowLabel="Total"/>
    <tableColumn id="2" name="Dièsel" totalsRowFunction="sum" dataDxfId="22"/>
    <tableColumn id="3" name="Gasolina" totalsRowFunction="sum"/>
    <tableColumn id="4" name="Elèctric" totalsRowFunction="sum"/>
    <tableColumn id="5" name="Híbrid" totalsRowFunction="sum"/>
    <tableColumn id="6" name="Total" totalsRowFunction="sum" dataDxfId="21" totalsRowDxfId="20">
      <calculatedColumnFormula>SUM(Tabla3[[#This Row],[Dièsel]:[Híbrid]])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VOTSFRUITILAND" displayName="VOTSFRUITILAND" ref="B10:G21" totalsRowCount="1">
  <autoFilter ref="B10:G20"/>
  <tableColumns count="6">
    <tableColumn id="1" name="PARTITS" totalsRowLabel="Total"/>
    <tableColumn id="2" name="NORD" totalsRowFunction="sum"/>
    <tableColumn id="3" name="SUD" totalsRowFunction="sum"/>
    <tableColumn id="4" name="EST" totalsRowFunction="sum"/>
    <tableColumn id="5" name="OEST" totalsRowFunction="sum"/>
    <tableColumn id="7" name="TOTAL" totalsRowFunction="sum" dataDxfId="19">
      <calculatedColumnFormula>SUM(VOTSFRUITILAND[[#This Row],[NORD]:[OEST]])</calculatedColumnFormula>
    </tableColumn>
  </tableColumns>
  <tableStyleInfo name="TableStyleMedium2" showFirstColumn="0" showLastColumn="1" showRowStripes="1" showColumnStripes="0"/>
</table>
</file>

<file path=xl/tables/table4.xml><?xml version="1.0" encoding="utf-8"?>
<table xmlns="http://schemas.openxmlformats.org/spreadsheetml/2006/main" id="6" name="Tabla37" displayName="Tabla37" ref="A7:F17">
  <autoFilter ref="A7:F17"/>
  <tableColumns count="6">
    <tableColumn id="1" name="Estat" totalsRowLabel="Total"/>
    <tableColumn id="2" name="Dièsel" totalsRowFunction="sum" dataDxfId="18"/>
    <tableColumn id="3" name="Gasolina" totalsRowFunction="sum"/>
    <tableColumn id="4" name="Elèctric" totalsRowFunction="sum"/>
    <tableColumn id="5" name="Híbrid" totalsRowFunction="sum"/>
    <tableColumn id="6" name="Total" totalsRowFunction="sum" dataDxfId="17" totalsRowDxfId="16">
      <calculatedColumnFormula>SUM(Tabla37[[#This Row],[Dièsel]:[Híbrid]])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a4" displayName="Tabla4" ref="A13:P19" totalsRowShown="0">
  <autoFilter ref="A13:P19"/>
  <tableColumns count="16">
    <tableColumn id="1" name="Pais"/>
    <tableColumn id="2" name="Extensío (Km2)"/>
    <tableColumn id="3" name="Milions d'habitants"/>
    <tableColumn id="4" name="TOTAL 2020">
      <calculatedColumnFormula>SUM(E14:P14)</calculatedColumnFormula>
    </tableColumn>
    <tableColumn id="5" name="01/2020"/>
    <tableColumn id="6" name="02/2020"/>
    <tableColumn id="7" name="03/2020"/>
    <tableColumn id="8" name="04/2020"/>
    <tableColumn id="9" name="05/2020"/>
    <tableColumn id="10" name="06/2020"/>
    <tableColumn id="11" name="07/2020"/>
    <tableColumn id="12" name="08/2020"/>
    <tableColumn id="13" name="09/2020"/>
    <tableColumn id="14" name="10/2020"/>
    <tableColumn id="15" name="11/2020"/>
    <tableColumn id="16" name="12/202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a5" displayName="Tabla5" ref="A8:E20" totalsRowShown="0">
  <autoFilter ref="A8:E20"/>
  <tableColumns count="5">
    <tableColumn id="1" name="Mes"/>
    <tableColumn id="2" name="2020" dataDxfId="15"/>
    <tableColumn id="3" name="2021" dataDxfId="14"/>
    <tableColumn id="4" name="2022" dataDxfId="13"/>
    <tableColumn id="5" name="2023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62"/>
  <sheetViews>
    <sheetView topLeftCell="B23" zoomScale="80" zoomScaleNormal="80" workbookViewId="0">
      <selection activeCell="J68" sqref="J68"/>
    </sheetView>
  </sheetViews>
  <sheetFormatPr baseColWidth="10" defaultRowHeight="15" x14ac:dyDescent="0.25"/>
  <cols>
    <col min="1" max="1" width="23.28515625" customWidth="1"/>
    <col min="2" max="2" width="13.85546875" bestFit="1" customWidth="1"/>
    <col min="3" max="11" width="12.7109375" bestFit="1" customWidth="1"/>
    <col min="12" max="12" width="13" bestFit="1" customWidth="1"/>
    <col min="13" max="13" width="12.7109375" bestFit="1" customWidth="1"/>
  </cols>
  <sheetData>
    <row r="7" spans="1:13" ht="15.75" x14ac:dyDescent="0.25">
      <c r="A7" s="2" t="s">
        <v>0</v>
      </c>
    </row>
    <row r="8" spans="1:13" x14ac:dyDescent="0.25">
      <c r="A8" s="1" t="s">
        <v>1</v>
      </c>
      <c r="B8" s="1" t="s">
        <v>13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</row>
    <row r="9" spans="1:13" x14ac:dyDescent="0.25">
      <c r="A9" t="s">
        <v>100</v>
      </c>
      <c r="B9" s="6">
        <f t="shared" ref="B9:B14" si="0">SUM(C9:M9)</f>
        <v>32587</v>
      </c>
      <c r="C9" s="4">
        <v>3484</v>
      </c>
      <c r="D9" s="4">
        <v>2222</v>
      </c>
      <c r="E9" s="4">
        <v>3748</v>
      </c>
      <c r="F9" s="4">
        <v>2154</v>
      </c>
      <c r="G9" s="4">
        <v>3090</v>
      </c>
      <c r="H9" s="4">
        <v>2238</v>
      </c>
      <c r="I9" s="4">
        <v>3000</v>
      </c>
      <c r="J9" s="4">
        <v>2878</v>
      </c>
      <c r="K9" s="4">
        <v>2647</v>
      </c>
      <c r="L9" s="4">
        <v>3999</v>
      </c>
      <c r="M9" s="4">
        <v>3127</v>
      </c>
    </row>
    <row r="10" spans="1:13" x14ac:dyDescent="0.25">
      <c r="A10" t="s">
        <v>14</v>
      </c>
      <c r="B10" s="6">
        <f t="shared" si="0"/>
        <v>29610</v>
      </c>
      <c r="C10" s="4">
        <v>1612</v>
      </c>
      <c r="D10" s="4">
        <v>3823</v>
      </c>
      <c r="E10" s="4">
        <v>3943</v>
      </c>
      <c r="F10" s="4">
        <v>3746</v>
      </c>
      <c r="G10" s="4">
        <v>3656</v>
      </c>
      <c r="H10" s="4">
        <v>2157</v>
      </c>
      <c r="I10" s="4">
        <v>2605</v>
      </c>
      <c r="J10" s="4">
        <v>3354</v>
      </c>
      <c r="K10" s="4">
        <v>2107</v>
      </c>
      <c r="L10" s="4">
        <v>1028</v>
      </c>
      <c r="M10" s="4">
        <v>1579</v>
      </c>
    </row>
    <row r="11" spans="1:13" x14ac:dyDescent="0.25">
      <c r="A11" t="s">
        <v>15</v>
      </c>
      <c r="B11" s="6">
        <f t="shared" si="0"/>
        <v>44565</v>
      </c>
      <c r="C11" s="4">
        <v>4918</v>
      </c>
      <c r="D11" s="4">
        <v>3809</v>
      </c>
      <c r="E11" s="4">
        <v>4664</v>
      </c>
      <c r="F11" s="4">
        <v>3636</v>
      </c>
      <c r="G11" s="4">
        <v>3142</v>
      </c>
      <c r="H11" s="4">
        <v>3239</v>
      </c>
      <c r="I11" s="4">
        <v>3546</v>
      </c>
      <c r="J11" s="4">
        <v>4628</v>
      </c>
      <c r="K11" s="4">
        <v>4790</v>
      </c>
      <c r="L11" s="4">
        <v>4998</v>
      </c>
      <c r="M11" s="4">
        <v>3195</v>
      </c>
    </row>
    <row r="12" spans="1:13" x14ac:dyDescent="0.25">
      <c r="A12" t="s">
        <v>16</v>
      </c>
      <c r="B12" s="6">
        <f t="shared" si="0"/>
        <v>27963</v>
      </c>
      <c r="C12" s="4">
        <v>1023</v>
      </c>
      <c r="D12" s="4">
        <v>3031</v>
      </c>
      <c r="E12" s="4">
        <v>2161</v>
      </c>
      <c r="F12" s="4">
        <v>3501</v>
      </c>
      <c r="G12" s="4">
        <v>1298</v>
      </c>
      <c r="H12" s="4">
        <v>3773</v>
      </c>
      <c r="I12" s="4">
        <v>2715</v>
      </c>
      <c r="J12" s="4">
        <v>3687</v>
      </c>
      <c r="K12" s="4">
        <v>2284</v>
      </c>
      <c r="L12" s="4">
        <v>2474</v>
      </c>
      <c r="M12" s="4">
        <v>2016</v>
      </c>
    </row>
    <row r="13" spans="1:13" x14ac:dyDescent="0.25">
      <c r="A13" t="s">
        <v>17</v>
      </c>
      <c r="B13" s="6">
        <f t="shared" si="0"/>
        <v>26159</v>
      </c>
      <c r="C13" s="4">
        <v>2679</v>
      </c>
      <c r="D13" s="4">
        <v>1669</v>
      </c>
      <c r="E13" s="4">
        <v>1958</v>
      </c>
      <c r="F13" s="4">
        <v>3366</v>
      </c>
      <c r="G13" s="4">
        <v>2027</v>
      </c>
      <c r="H13" s="4">
        <v>2443</v>
      </c>
      <c r="I13" s="4">
        <v>1871</v>
      </c>
      <c r="J13" s="4">
        <v>2227</v>
      </c>
      <c r="K13" s="4">
        <v>3028</v>
      </c>
      <c r="L13" s="4">
        <v>1933</v>
      </c>
      <c r="M13" s="4">
        <v>2958</v>
      </c>
    </row>
    <row r="14" spans="1:13" x14ac:dyDescent="0.25">
      <c r="A14" t="s">
        <v>18</v>
      </c>
      <c r="B14" s="6">
        <f t="shared" si="0"/>
        <v>15608</v>
      </c>
      <c r="C14" s="4">
        <v>1253</v>
      </c>
      <c r="D14" s="4">
        <v>1761</v>
      </c>
      <c r="E14" s="4">
        <v>1248</v>
      </c>
      <c r="F14" s="4">
        <v>1678</v>
      </c>
      <c r="G14" s="4">
        <v>1133</v>
      </c>
      <c r="H14" s="4">
        <v>1329</v>
      </c>
      <c r="I14" s="4">
        <v>1524</v>
      </c>
      <c r="J14" s="4">
        <v>1270</v>
      </c>
      <c r="K14" s="4">
        <v>1548</v>
      </c>
      <c r="L14" s="4">
        <v>1400</v>
      </c>
      <c r="M14" s="4">
        <v>1464</v>
      </c>
    </row>
    <row r="15" spans="1:13" x14ac:dyDescent="0.25">
      <c r="A15" t="s">
        <v>19</v>
      </c>
      <c r="B15" s="5">
        <f>SUBTOTAL(109,Vendes2020[Total])</f>
        <v>176492</v>
      </c>
      <c r="C15" s="5">
        <f>SUBTOTAL(109,Vendes2020[Gener])</f>
        <v>14969</v>
      </c>
      <c r="D15" s="5">
        <f>SUBTOTAL(109,Vendes2020[Febrer])</f>
        <v>16315</v>
      </c>
      <c r="E15" s="5">
        <f>SUBTOTAL(109,Vendes2020[Març])</f>
        <v>17722</v>
      </c>
      <c r="F15" s="5">
        <f>SUBTOTAL(109,Vendes2020[Abril])</f>
        <v>18081</v>
      </c>
      <c r="G15" s="5">
        <f>SUBTOTAL(109,Vendes2020[Maig])</f>
        <v>14346</v>
      </c>
      <c r="H15" s="5">
        <f>SUBTOTAL(109,Vendes2020[Juny])</f>
        <v>15179</v>
      </c>
      <c r="I15" s="5">
        <f>SUBTOTAL(109,Vendes2020[Juliol])</f>
        <v>15261</v>
      </c>
      <c r="J15" s="5">
        <f>SUBTOTAL(109,Vendes2020[Setembre])</f>
        <v>18044</v>
      </c>
      <c r="K15" s="5">
        <f>SUBTOTAL(109,Vendes2020[Octubre])</f>
        <v>16404</v>
      </c>
      <c r="L15" s="5">
        <f>SUBTOTAL(109,Vendes2020[Novembre])</f>
        <v>15832</v>
      </c>
      <c r="M15" s="5">
        <f>SUBTOTAL(109,Vendes2020[Desembre])</f>
        <v>14339</v>
      </c>
    </row>
    <row r="16" spans="1:13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8" spans="2:7" x14ac:dyDescent="0.25">
      <c r="B18" s="14" t="s">
        <v>20</v>
      </c>
      <c r="C18" s="7"/>
      <c r="D18" s="7"/>
      <c r="E18" s="7"/>
      <c r="F18" s="7"/>
      <c r="G18" s="8"/>
    </row>
    <row r="19" spans="2:7" x14ac:dyDescent="0.25">
      <c r="B19" s="9"/>
      <c r="C19" s="3"/>
      <c r="D19" s="3"/>
      <c r="E19" s="3"/>
      <c r="F19" s="3"/>
      <c r="G19" s="10"/>
    </row>
    <row r="20" spans="2:7" x14ac:dyDescent="0.25">
      <c r="B20" s="9"/>
      <c r="C20" s="3"/>
      <c r="D20" s="3"/>
      <c r="E20" s="3"/>
      <c r="F20" s="3"/>
      <c r="G20" s="10"/>
    </row>
    <row r="21" spans="2:7" x14ac:dyDescent="0.25">
      <c r="B21" s="9"/>
      <c r="C21" s="3"/>
      <c r="D21" s="3"/>
      <c r="E21" s="3"/>
      <c r="F21" s="3"/>
      <c r="G21" s="10"/>
    </row>
    <row r="22" spans="2:7" x14ac:dyDescent="0.25">
      <c r="B22" s="9"/>
      <c r="C22" s="3"/>
      <c r="D22" s="3"/>
      <c r="E22" s="3"/>
      <c r="F22" s="3"/>
      <c r="G22" s="10"/>
    </row>
    <row r="23" spans="2:7" x14ac:dyDescent="0.25">
      <c r="B23" s="9"/>
      <c r="C23" s="3"/>
      <c r="D23" s="3"/>
      <c r="E23" s="3"/>
      <c r="F23" s="3"/>
      <c r="G23" s="10"/>
    </row>
    <row r="24" spans="2:7" x14ac:dyDescent="0.25">
      <c r="B24" s="9"/>
      <c r="C24" s="3"/>
      <c r="D24" s="3"/>
      <c r="E24" s="3"/>
      <c r="F24" s="3"/>
      <c r="G24" s="10"/>
    </row>
    <row r="25" spans="2:7" x14ac:dyDescent="0.25">
      <c r="B25" s="9"/>
      <c r="C25" s="3"/>
      <c r="D25" s="3"/>
      <c r="E25" s="3"/>
      <c r="F25" s="3"/>
      <c r="G25" s="10"/>
    </row>
    <row r="26" spans="2:7" x14ac:dyDescent="0.25">
      <c r="B26" s="9"/>
      <c r="C26" s="3"/>
      <c r="D26" s="3"/>
      <c r="E26" s="3"/>
      <c r="F26" s="3"/>
      <c r="G26" s="10"/>
    </row>
    <row r="27" spans="2:7" x14ac:dyDescent="0.25">
      <c r="B27" s="9"/>
      <c r="C27" s="3"/>
      <c r="D27" s="3"/>
      <c r="E27" s="3"/>
      <c r="F27" s="3"/>
      <c r="G27" s="10"/>
    </row>
    <row r="28" spans="2:7" x14ac:dyDescent="0.25">
      <c r="B28" s="9"/>
      <c r="C28" s="3"/>
      <c r="D28" s="3"/>
      <c r="E28" s="3"/>
      <c r="F28" s="3"/>
      <c r="G28" s="10"/>
    </row>
    <row r="29" spans="2:7" x14ac:dyDescent="0.25">
      <c r="B29" s="9"/>
      <c r="C29" s="3"/>
      <c r="D29" s="3"/>
      <c r="E29" s="3"/>
      <c r="F29" s="3"/>
      <c r="G29" s="10"/>
    </row>
    <row r="30" spans="2:7" x14ac:dyDescent="0.25">
      <c r="B30" s="9"/>
      <c r="C30" s="3"/>
      <c r="D30" s="3"/>
      <c r="E30" s="3"/>
      <c r="F30" s="3"/>
      <c r="G30" s="10"/>
    </row>
    <row r="31" spans="2:7" x14ac:dyDescent="0.25">
      <c r="B31" s="9"/>
      <c r="C31" s="3"/>
      <c r="D31" s="3"/>
      <c r="E31" s="3"/>
      <c r="F31" s="3"/>
      <c r="G31" s="10"/>
    </row>
    <row r="32" spans="2:7" x14ac:dyDescent="0.25">
      <c r="B32" s="9"/>
      <c r="C32" s="3"/>
      <c r="D32" s="3"/>
      <c r="E32" s="3"/>
      <c r="F32" s="3"/>
      <c r="G32" s="10"/>
    </row>
    <row r="33" spans="2:9" x14ac:dyDescent="0.25">
      <c r="B33" s="9"/>
      <c r="C33" s="3"/>
      <c r="D33" s="3"/>
      <c r="E33" s="3"/>
      <c r="F33" s="3"/>
      <c r="G33" s="10"/>
    </row>
    <row r="34" spans="2:9" x14ac:dyDescent="0.25">
      <c r="B34" s="9"/>
      <c r="C34" s="3"/>
      <c r="D34" s="3"/>
      <c r="E34" s="3"/>
      <c r="F34" s="3"/>
      <c r="G34" s="10"/>
    </row>
    <row r="35" spans="2:9" x14ac:dyDescent="0.25">
      <c r="B35" s="9"/>
      <c r="C35" s="3"/>
      <c r="D35" s="3"/>
      <c r="E35" s="3"/>
      <c r="F35" s="3"/>
      <c r="G35" s="10"/>
    </row>
    <row r="36" spans="2:9" x14ac:dyDescent="0.25">
      <c r="B36" s="9"/>
      <c r="C36" s="3"/>
      <c r="D36" s="3"/>
      <c r="E36" s="3"/>
      <c r="F36" s="3"/>
      <c r="G36" s="10"/>
    </row>
    <row r="37" spans="2:9" x14ac:dyDescent="0.25">
      <c r="B37" s="9"/>
      <c r="C37" s="3"/>
      <c r="D37" s="3"/>
      <c r="E37" s="3"/>
      <c r="F37" s="3"/>
      <c r="G37" s="10"/>
    </row>
    <row r="38" spans="2:9" x14ac:dyDescent="0.25">
      <c r="B38" s="9"/>
      <c r="C38" s="3"/>
      <c r="D38" s="3"/>
      <c r="E38" s="3"/>
      <c r="F38" s="3"/>
      <c r="G38" s="10"/>
    </row>
    <row r="39" spans="2:9" x14ac:dyDescent="0.25">
      <c r="B39" s="11"/>
      <c r="C39" s="12"/>
      <c r="D39" s="12"/>
      <c r="E39" s="12"/>
      <c r="F39" s="12"/>
      <c r="G39" s="13"/>
    </row>
    <row r="41" spans="2:9" x14ac:dyDescent="0.25">
      <c r="B41" s="14" t="s">
        <v>21</v>
      </c>
      <c r="C41" s="7"/>
      <c r="D41" s="7"/>
      <c r="E41" s="7"/>
      <c r="F41" s="7"/>
      <c r="G41" s="7"/>
      <c r="H41" s="7"/>
      <c r="I41" s="8"/>
    </row>
    <row r="42" spans="2:9" x14ac:dyDescent="0.25">
      <c r="B42" s="9"/>
      <c r="C42" s="21"/>
      <c r="D42" s="21"/>
      <c r="E42" s="21"/>
      <c r="F42" s="21"/>
      <c r="G42" s="21"/>
      <c r="H42" s="21"/>
      <c r="I42" s="10"/>
    </row>
    <row r="43" spans="2:9" x14ac:dyDescent="0.25">
      <c r="B43" s="9"/>
      <c r="C43" s="21"/>
      <c r="D43" s="21"/>
      <c r="E43" s="21"/>
      <c r="F43" s="21"/>
      <c r="G43" s="21"/>
      <c r="H43" s="21"/>
      <c r="I43" s="10"/>
    </row>
    <row r="44" spans="2:9" x14ac:dyDescent="0.25">
      <c r="B44" s="9"/>
      <c r="C44" s="21"/>
      <c r="D44" s="21"/>
      <c r="E44" s="21"/>
      <c r="F44" s="21"/>
      <c r="G44" s="21"/>
      <c r="H44" s="21"/>
      <c r="I44" s="10"/>
    </row>
    <row r="45" spans="2:9" x14ac:dyDescent="0.25">
      <c r="B45" s="9"/>
      <c r="C45" s="21"/>
      <c r="D45" s="21"/>
      <c r="E45" s="21"/>
      <c r="F45" s="21"/>
      <c r="G45" s="21"/>
      <c r="H45" s="21"/>
      <c r="I45" s="10"/>
    </row>
    <row r="46" spans="2:9" x14ac:dyDescent="0.25">
      <c r="B46" s="9"/>
      <c r="C46" s="21"/>
      <c r="D46" s="21"/>
      <c r="E46" s="21"/>
      <c r="F46" s="21"/>
      <c r="G46" s="21"/>
      <c r="H46" s="21"/>
      <c r="I46" s="10"/>
    </row>
    <row r="47" spans="2:9" x14ac:dyDescent="0.25">
      <c r="B47" s="9"/>
      <c r="C47" s="21"/>
      <c r="D47" s="21"/>
      <c r="E47" s="21"/>
      <c r="F47" s="21"/>
      <c r="G47" s="21"/>
      <c r="H47" s="21"/>
      <c r="I47" s="10"/>
    </row>
    <row r="48" spans="2:9" x14ac:dyDescent="0.25">
      <c r="B48" s="9"/>
      <c r="C48" s="21"/>
      <c r="D48" s="21"/>
      <c r="E48" s="21"/>
      <c r="F48" s="21"/>
      <c r="G48" s="21"/>
      <c r="H48" s="21"/>
      <c r="I48" s="10"/>
    </row>
    <row r="49" spans="2:9" x14ac:dyDescent="0.25">
      <c r="B49" s="9"/>
      <c r="C49" s="21"/>
      <c r="D49" s="21"/>
      <c r="E49" s="21"/>
      <c r="F49" s="21"/>
      <c r="G49" s="21"/>
      <c r="H49" s="21"/>
      <c r="I49" s="10"/>
    </row>
    <row r="50" spans="2:9" x14ac:dyDescent="0.25">
      <c r="B50" s="9"/>
      <c r="C50" s="21"/>
      <c r="D50" s="21"/>
      <c r="E50" s="21"/>
      <c r="F50" s="21"/>
      <c r="G50" s="21"/>
      <c r="H50" s="21"/>
      <c r="I50" s="10"/>
    </row>
    <row r="51" spans="2:9" x14ac:dyDescent="0.25">
      <c r="B51" s="9"/>
      <c r="C51" s="21"/>
      <c r="D51" s="21"/>
      <c r="E51" s="21"/>
      <c r="F51" s="21"/>
      <c r="G51" s="21"/>
      <c r="H51" s="21"/>
      <c r="I51" s="10"/>
    </row>
    <row r="52" spans="2:9" x14ac:dyDescent="0.25">
      <c r="B52" s="9"/>
      <c r="C52" s="21"/>
      <c r="D52" s="21"/>
      <c r="E52" s="21"/>
      <c r="F52" s="21"/>
      <c r="G52" s="21"/>
      <c r="H52" s="21"/>
      <c r="I52" s="10"/>
    </row>
    <row r="53" spans="2:9" x14ac:dyDescent="0.25">
      <c r="B53" s="9"/>
      <c r="C53" s="21"/>
      <c r="D53" s="21"/>
      <c r="E53" s="21"/>
      <c r="F53" s="21"/>
      <c r="G53" s="21"/>
      <c r="H53" s="21"/>
      <c r="I53" s="10"/>
    </row>
    <row r="54" spans="2:9" x14ac:dyDescent="0.25">
      <c r="B54" s="9"/>
      <c r="C54" s="21"/>
      <c r="D54" s="21"/>
      <c r="E54" s="21"/>
      <c r="F54" s="21"/>
      <c r="G54" s="21"/>
      <c r="H54" s="21"/>
      <c r="I54" s="10"/>
    </row>
    <row r="55" spans="2:9" x14ac:dyDescent="0.25">
      <c r="B55" s="9"/>
      <c r="C55" s="21"/>
      <c r="D55" s="21"/>
      <c r="E55" s="21"/>
      <c r="F55" s="21"/>
      <c r="G55" s="21"/>
      <c r="H55" s="21"/>
      <c r="I55" s="10"/>
    </row>
    <row r="56" spans="2:9" x14ac:dyDescent="0.25">
      <c r="B56" s="9"/>
      <c r="C56" s="21"/>
      <c r="D56" s="21"/>
      <c r="E56" s="21"/>
      <c r="F56" s="21"/>
      <c r="G56" s="21"/>
      <c r="H56" s="21"/>
      <c r="I56" s="10"/>
    </row>
    <row r="57" spans="2:9" x14ac:dyDescent="0.25">
      <c r="B57" s="9"/>
      <c r="C57" s="21"/>
      <c r="D57" s="21"/>
      <c r="E57" s="21"/>
      <c r="F57" s="21"/>
      <c r="G57" s="21"/>
      <c r="H57" s="21"/>
      <c r="I57" s="10"/>
    </row>
    <row r="58" spans="2:9" x14ac:dyDescent="0.25">
      <c r="B58" s="9"/>
      <c r="C58" s="21"/>
      <c r="D58" s="21"/>
      <c r="E58" s="21"/>
      <c r="F58" s="21"/>
      <c r="G58" s="21"/>
      <c r="H58" s="21"/>
      <c r="I58" s="10"/>
    </row>
    <row r="59" spans="2:9" x14ac:dyDescent="0.25">
      <c r="B59" s="9"/>
      <c r="C59" s="21"/>
      <c r="D59" s="21"/>
      <c r="E59" s="21"/>
      <c r="F59" s="21"/>
      <c r="G59" s="21"/>
      <c r="H59" s="21"/>
      <c r="I59" s="10"/>
    </row>
    <row r="60" spans="2:9" x14ac:dyDescent="0.25">
      <c r="B60" s="9"/>
      <c r="C60" s="21"/>
      <c r="D60" s="21"/>
      <c r="E60" s="21"/>
      <c r="F60" s="21"/>
      <c r="G60" s="21"/>
      <c r="H60" s="21"/>
      <c r="I60" s="10"/>
    </row>
    <row r="61" spans="2:9" x14ac:dyDescent="0.25">
      <c r="B61" s="9"/>
      <c r="C61" s="21"/>
      <c r="D61" s="21"/>
      <c r="E61" s="21"/>
      <c r="F61" s="21"/>
      <c r="G61" s="21"/>
      <c r="H61" s="21"/>
      <c r="I61" s="10"/>
    </row>
    <row r="62" spans="2:9" x14ac:dyDescent="0.25">
      <c r="B62" s="11"/>
      <c r="C62" s="12"/>
      <c r="D62" s="12"/>
      <c r="E62" s="12"/>
      <c r="F62" s="12"/>
      <c r="G62" s="12"/>
      <c r="H62" s="12"/>
      <c r="I62" s="1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119"/>
  <sheetViews>
    <sheetView topLeftCell="A100" zoomScaleNormal="100" workbookViewId="0">
      <selection activeCell="H131" sqref="H131"/>
    </sheetView>
  </sheetViews>
  <sheetFormatPr baseColWidth="10" defaultRowHeight="15" x14ac:dyDescent="0.25"/>
  <cols>
    <col min="1" max="1" width="17.28515625" customWidth="1"/>
    <col min="2" max="2" width="13" bestFit="1" customWidth="1"/>
    <col min="3" max="7" width="12" bestFit="1" customWidth="1"/>
    <col min="8" max="8" width="12.28515625" customWidth="1"/>
    <col min="9" max="11" width="12" bestFit="1" customWidth="1"/>
    <col min="12" max="12" width="12.5703125" customWidth="1"/>
    <col min="13" max="14" width="12.28515625" customWidth="1"/>
  </cols>
  <sheetData>
    <row r="7" spans="1:6" x14ac:dyDescent="0.25">
      <c r="A7" t="s">
        <v>68</v>
      </c>
      <c r="B7" t="s">
        <v>64</v>
      </c>
      <c r="C7" t="s">
        <v>65</v>
      </c>
      <c r="D7" t="s">
        <v>66</v>
      </c>
      <c r="E7" t="s">
        <v>67</v>
      </c>
      <c r="F7" t="s">
        <v>13</v>
      </c>
    </row>
    <row r="8" spans="1:6" x14ac:dyDescent="0.25">
      <c r="A8" t="s">
        <v>69</v>
      </c>
      <c r="B8">
        <v>911</v>
      </c>
      <c r="C8">
        <v>134</v>
      </c>
      <c r="D8">
        <v>65</v>
      </c>
      <c r="E8">
        <v>79</v>
      </c>
      <c r="F8" s="1">
        <f>SUM(Tabla3[[#This Row],[Dièsel]:[Híbrid]])</f>
        <v>1189</v>
      </c>
    </row>
    <row r="9" spans="1:6" x14ac:dyDescent="0.25">
      <c r="A9" t="s">
        <v>70</v>
      </c>
      <c r="B9">
        <v>835</v>
      </c>
      <c r="C9">
        <v>163</v>
      </c>
      <c r="D9">
        <v>89</v>
      </c>
      <c r="E9">
        <v>41</v>
      </c>
      <c r="F9" s="1">
        <f>SUM(Tabla3[[#This Row],[Dièsel]:[Híbrid]])</f>
        <v>1128</v>
      </c>
    </row>
    <row r="10" spans="1:6" x14ac:dyDescent="0.25">
      <c r="A10" t="s">
        <v>71</v>
      </c>
      <c r="B10">
        <v>581</v>
      </c>
      <c r="C10">
        <v>179</v>
      </c>
      <c r="D10">
        <v>37</v>
      </c>
      <c r="E10">
        <v>52</v>
      </c>
      <c r="F10" s="1">
        <f>SUM(Tabla3[[#This Row],[Dièsel]:[Híbrid]])</f>
        <v>849</v>
      </c>
    </row>
    <row r="11" spans="1:6" x14ac:dyDescent="0.25">
      <c r="A11" t="s">
        <v>72</v>
      </c>
      <c r="B11">
        <v>368</v>
      </c>
      <c r="C11">
        <v>127</v>
      </c>
      <c r="D11">
        <v>54</v>
      </c>
      <c r="E11">
        <v>45</v>
      </c>
      <c r="F11" s="1">
        <f>SUM(Tabla3[[#This Row],[Dièsel]:[Híbrid]])</f>
        <v>594</v>
      </c>
    </row>
    <row r="12" spans="1:6" x14ac:dyDescent="0.25">
      <c r="A12" t="s">
        <v>73</v>
      </c>
      <c r="B12">
        <v>213</v>
      </c>
      <c r="C12">
        <v>280</v>
      </c>
      <c r="D12">
        <v>21</v>
      </c>
      <c r="E12">
        <v>42</v>
      </c>
      <c r="F12" s="1">
        <f>SUM(Tabla3[[#This Row],[Dièsel]:[Híbrid]])</f>
        <v>556</v>
      </c>
    </row>
    <row r="13" spans="1:6" x14ac:dyDescent="0.25">
      <c r="A13" t="s">
        <v>74</v>
      </c>
      <c r="B13">
        <v>302</v>
      </c>
      <c r="C13">
        <v>390</v>
      </c>
      <c r="D13">
        <v>45</v>
      </c>
      <c r="E13">
        <v>23</v>
      </c>
      <c r="F13" s="1">
        <f>SUM(Tabla3[[#This Row],[Dièsel]:[Híbrid]])</f>
        <v>760</v>
      </c>
    </row>
    <row r="14" spans="1:6" x14ac:dyDescent="0.25">
      <c r="A14" t="s">
        <v>75</v>
      </c>
      <c r="B14">
        <v>124</v>
      </c>
      <c r="C14">
        <v>236</v>
      </c>
      <c r="D14">
        <v>32</v>
      </c>
      <c r="E14">
        <v>18</v>
      </c>
      <c r="F14" s="1">
        <f>SUM(Tabla3[[#This Row],[Dièsel]:[Híbrid]])</f>
        <v>410</v>
      </c>
    </row>
    <row r="15" spans="1:6" x14ac:dyDescent="0.25">
      <c r="A15" t="s">
        <v>76</v>
      </c>
      <c r="B15">
        <v>268</v>
      </c>
      <c r="C15">
        <v>265</v>
      </c>
      <c r="D15">
        <v>26</v>
      </c>
      <c r="E15">
        <v>23</v>
      </c>
      <c r="F15" s="1">
        <f>SUM(Tabla3[[#This Row],[Dièsel]:[Híbrid]])</f>
        <v>582</v>
      </c>
    </row>
    <row r="16" spans="1:6" x14ac:dyDescent="0.25">
      <c r="A16" t="s">
        <v>77</v>
      </c>
      <c r="B16">
        <v>174</v>
      </c>
      <c r="C16">
        <v>177</v>
      </c>
      <c r="D16">
        <v>15</v>
      </c>
      <c r="E16">
        <v>18</v>
      </c>
      <c r="F16" s="1">
        <f>SUM(Tabla3[[#This Row],[Dièsel]:[Híbrid]])</f>
        <v>384</v>
      </c>
    </row>
    <row r="17" spans="1:7" x14ac:dyDescent="0.25">
      <c r="A17" t="s">
        <v>78</v>
      </c>
      <c r="B17">
        <v>191</v>
      </c>
      <c r="C17">
        <v>108</v>
      </c>
      <c r="D17">
        <v>16</v>
      </c>
      <c r="E17">
        <v>13</v>
      </c>
      <c r="F17" s="1">
        <f>SUM(Tabla3[[#This Row],[Dièsel]:[Híbrid]])</f>
        <v>328</v>
      </c>
    </row>
    <row r="18" spans="1:7" x14ac:dyDescent="0.25">
      <c r="A18" t="s">
        <v>13</v>
      </c>
      <c r="B18">
        <f>SUBTOTAL(109,Tabla3[Dièsel])</f>
        <v>3967</v>
      </c>
      <c r="C18">
        <f>SUBTOTAL(109,Tabla3[Gasolina])</f>
        <v>2059</v>
      </c>
      <c r="D18">
        <f>SUBTOTAL(109,Tabla3[Elèctric])</f>
        <v>400</v>
      </c>
      <c r="E18">
        <f>SUBTOTAL(109,Tabla3[Híbrid])</f>
        <v>354</v>
      </c>
      <c r="F18" s="1">
        <f>SUBTOTAL(109,Tabla3[Total])</f>
        <v>6780</v>
      </c>
    </row>
    <row r="19" spans="1:7" x14ac:dyDescent="0.25">
      <c r="F19" s="1"/>
    </row>
    <row r="20" spans="1:7" x14ac:dyDescent="0.25">
      <c r="F20" s="1"/>
    </row>
    <row r="21" spans="1:7" x14ac:dyDescent="0.25">
      <c r="B21" s="14" t="s">
        <v>20</v>
      </c>
      <c r="C21" s="7"/>
      <c r="D21" s="7"/>
      <c r="E21" s="7"/>
      <c r="F21" s="20"/>
      <c r="G21" s="8"/>
    </row>
    <row r="22" spans="1:7" x14ac:dyDescent="0.25">
      <c r="B22" s="9"/>
      <c r="C22" s="21"/>
      <c r="D22" s="21"/>
      <c r="E22" s="21"/>
      <c r="F22" s="22"/>
      <c r="G22" s="10"/>
    </row>
    <row r="23" spans="1:7" x14ac:dyDescent="0.25">
      <c r="B23" s="9"/>
      <c r="C23" s="21"/>
      <c r="D23" s="21"/>
      <c r="E23" s="21"/>
      <c r="F23" s="22"/>
      <c r="G23" s="10"/>
    </row>
    <row r="24" spans="1:7" x14ac:dyDescent="0.25">
      <c r="B24" s="9"/>
      <c r="C24" s="21"/>
      <c r="D24" s="21"/>
      <c r="E24" s="21"/>
      <c r="F24" s="22"/>
      <c r="G24" s="10"/>
    </row>
    <row r="25" spans="1:7" x14ac:dyDescent="0.25">
      <c r="B25" s="9"/>
      <c r="C25" s="21"/>
      <c r="D25" s="21"/>
      <c r="E25" s="21"/>
      <c r="F25" s="22"/>
      <c r="G25" s="10"/>
    </row>
    <row r="26" spans="1:7" x14ac:dyDescent="0.25">
      <c r="B26" s="9"/>
      <c r="C26" s="21"/>
      <c r="D26" s="21"/>
      <c r="E26" s="21"/>
      <c r="F26" s="22"/>
      <c r="G26" s="10"/>
    </row>
    <row r="27" spans="1:7" x14ac:dyDescent="0.25">
      <c r="B27" s="9"/>
      <c r="C27" s="21"/>
      <c r="D27" s="21"/>
      <c r="E27" s="21"/>
      <c r="F27" s="22"/>
      <c r="G27" s="10"/>
    </row>
    <row r="28" spans="1:7" x14ac:dyDescent="0.25">
      <c r="B28" s="9"/>
      <c r="C28" s="21"/>
      <c r="D28" s="21"/>
      <c r="E28" s="21"/>
      <c r="F28" s="22"/>
      <c r="G28" s="10"/>
    </row>
    <row r="29" spans="1:7" x14ac:dyDescent="0.25">
      <c r="B29" s="9"/>
      <c r="C29" s="21"/>
      <c r="D29" s="21"/>
      <c r="E29" s="21"/>
      <c r="F29" s="22"/>
      <c r="G29" s="10"/>
    </row>
    <row r="30" spans="1:7" x14ac:dyDescent="0.25">
      <c r="B30" s="9"/>
      <c r="C30" s="21"/>
      <c r="D30" s="21"/>
      <c r="E30" s="21"/>
      <c r="F30" s="22"/>
      <c r="G30" s="10"/>
    </row>
    <row r="31" spans="1:7" x14ac:dyDescent="0.25">
      <c r="B31" s="9"/>
      <c r="C31" s="21"/>
      <c r="D31" s="21"/>
      <c r="E31" s="21"/>
      <c r="F31" s="22"/>
      <c r="G31" s="10"/>
    </row>
    <row r="32" spans="1:7" x14ac:dyDescent="0.25">
      <c r="B32" s="9"/>
      <c r="C32" s="21"/>
      <c r="D32" s="21"/>
      <c r="E32" s="21"/>
      <c r="F32" s="22"/>
      <c r="G32" s="10"/>
    </row>
    <row r="33" spans="2:7" x14ac:dyDescent="0.25">
      <c r="B33" s="9"/>
      <c r="C33" s="21"/>
      <c r="D33" s="21"/>
      <c r="E33" s="21"/>
      <c r="F33" s="22"/>
      <c r="G33" s="10"/>
    </row>
    <row r="34" spans="2:7" x14ac:dyDescent="0.25">
      <c r="B34" s="9"/>
      <c r="C34" s="21"/>
      <c r="D34" s="21"/>
      <c r="E34" s="21"/>
      <c r="F34" s="22"/>
      <c r="G34" s="10"/>
    </row>
    <row r="35" spans="2:7" x14ac:dyDescent="0.25">
      <c r="B35" s="9"/>
      <c r="C35" s="21"/>
      <c r="D35" s="21"/>
      <c r="E35" s="21"/>
      <c r="F35" s="22"/>
      <c r="G35" s="10"/>
    </row>
    <row r="36" spans="2:7" x14ac:dyDescent="0.25">
      <c r="B36" s="9"/>
      <c r="C36" s="21"/>
      <c r="D36" s="21"/>
      <c r="E36" s="21"/>
      <c r="F36" s="22"/>
      <c r="G36" s="10"/>
    </row>
    <row r="37" spans="2:7" x14ac:dyDescent="0.25">
      <c r="B37" s="11"/>
      <c r="C37" s="12"/>
      <c r="D37" s="12"/>
      <c r="E37" s="12"/>
      <c r="F37" s="23"/>
      <c r="G37" s="13"/>
    </row>
    <row r="38" spans="2:7" x14ac:dyDescent="0.25">
      <c r="F38" s="1"/>
    </row>
    <row r="39" spans="2:7" x14ac:dyDescent="0.25">
      <c r="B39" s="14" t="s">
        <v>21</v>
      </c>
      <c r="C39" s="7"/>
      <c r="D39" s="7"/>
      <c r="E39" s="7"/>
      <c r="F39" s="7"/>
      <c r="G39" s="8"/>
    </row>
    <row r="40" spans="2:7" x14ac:dyDescent="0.25">
      <c r="B40" s="9"/>
      <c r="C40" s="21"/>
      <c r="D40" s="21"/>
      <c r="E40" s="21"/>
      <c r="F40" s="21"/>
      <c r="G40" s="10"/>
    </row>
    <row r="41" spans="2:7" x14ac:dyDescent="0.25">
      <c r="B41" s="9"/>
      <c r="C41" s="21"/>
      <c r="D41" s="21"/>
      <c r="E41" s="21"/>
      <c r="F41" s="21"/>
      <c r="G41" s="10"/>
    </row>
    <row r="42" spans="2:7" x14ac:dyDescent="0.25">
      <c r="B42" s="9"/>
      <c r="C42" s="21"/>
      <c r="D42" s="21"/>
      <c r="E42" s="21"/>
      <c r="F42" s="21"/>
      <c r="G42" s="10"/>
    </row>
    <row r="43" spans="2:7" x14ac:dyDescent="0.25">
      <c r="B43" s="9"/>
      <c r="C43" s="21"/>
      <c r="D43" s="21"/>
      <c r="E43" s="21"/>
      <c r="F43" s="21"/>
      <c r="G43" s="10"/>
    </row>
    <row r="44" spans="2:7" x14ac:dyDescent="0.25">
      <c r="B44" s="9"/>
      <c r="C44" s="21"/>
      <c r="D44" s="21"/>
      <c r="E44" s="21"/>
      <c r="F44" s="21"/>
      <c r="G44" s="10"/>
    </row>
    <row r="45" spans="2:7" x14ac:dyDescent="0.25">
      <c r="B45" s="9"/>
      <c r="C45" s="21"/>
      <c r="D45" s="21"/>
      <c r="E45" s="21"/>
      <c r="F45" s="21"/>
      <c r="G45" s="10"/>
    </row>
    <row r="46" spans="2:7" x14ac:dyDescent="0.25">
      <c r="B46" s="9"/>
      <c r="C46" s="21"/>
      <c r="D46" s="21"/>
      <c r="E46" s="21"/>
      <c r="F46" s="21"/>
      <c r="G46" s="10"/>
    </row>
    <row r="47" spans="2:7" x14ac:dyDescent="0.25">
      <c r="B47" s="9"/>
      <c r="C47" s="21"/>
      <c r="D47" s="21"/>
      <c r="E47" s="21"/>
      <c r="F47" s="21"/>
      <c r="G47" s="10"/>
    </row>
    <row r="48" spans="2:7" x14ac:dyDescent="0.25">
      <c r="B48" s="9"/>
      <c r="C48" s="21"/>
      <c r="D48" s="21"/>
      <c r="E48" s="21"/>
      <c r="F48" s="21"/>
      <c r="G48" s="10"/>
    </row>
    <row r="49" spans="2:7" x14ac:dyDescent="0.25">
      <c r="B49" s="9"/>
      <c r="C49" s="21"/>
      <c r="D49" s="21"/>
      <c r="E49" s="21"/>
      <c r="F49" s="21"/>
      <c r="G49" s="10"/>
    </row>
    <row r="50" spans="2:7" x14ac:dyDescent="0.25">
      <c r="B50" s="9"/>
      <c r="C50" s="21"/>
      <c r="D50" s="21"/>
      <c r="E50" s="21"/>
      <c r="F50" s="21"/>
      <c r="G50" s="10"/>
    </row>
    <row r="51" spans="2:7" x14ac:dyDescent="0.25">
      <c r="B51" s="9"/>
      <c r="C51" s="21"/>
      <c r="D51" s="21"/>
      <c r="E51" s="21"/>
      <c r="F51" s="21"/>
      <c r="G51" s="10"/>
    </row>
    <row r="52" spans="2:7" x14ac:dyDescent="0.25">
      <c r="B52" s="9"/>
      <c r="C52" s="21"/>
      <c r="D52" s="21"/>
      <c r="E52" s="21"/>
      <c r="F52" s="21"/>
      <c r="G52" s="10"/>
    </row>
    <row r="53" spans="2:7" x14ac:dyDescent="0.25">
      <c r="B53" s="9"/>
      <c r="C53" s="21"/>
      <c r="D53" s="21"/>
      <c r="E53" s="21"/>
      <c r="F53" s="21"/>
      <c r="G53" s="10"/>
    </row>
    <row r="54" spans="2:7" x14ac:dyDescent="0.25">
      <c r="B54" s="9"/>
      <c r="C54" s="21"/>
      <c r="D54" s="21"/>
      <c r="E54" s="21"/>
      <c r="F54" s="21"/>
      <c r="G54" s="10"/>
    </row>
    <row r="55" spans="2:7" x14ac:dyDescent="0.25">
      <c r="B55" s="11"/>
      <c r="C55" s="12"/>
      <c r="D55" s="12"/>
      <c r="E55" s="12"/>
      <c r="F55" s="12"/>
      <c r="G55" s="13"/>
    </row>
    <row r="57" spans="2:7" x14ac:dyDescent="0.25">
      <c r="B57" s="14" t="s">
        <v>97</v>
      </c>
      <c r="C57" s="7"/>
      <c r="D57" s="7"/>
      <c r="E57" s="7"/>
      <c r="F57" s="7"/>
      <c r="G57" s="8"/>
    </row>
    <row r="58" spans="2:7" x14ac:dyDescent="0.25">
      <c r="B58" s="9"/>
      <c r="C58" s="21"/>
      <c r="D58" s="21"/>
      <c r="E58" s="21"/>
      <c r="F58" s="21"/>
      <c r="G58" s="10"/>
    </row>
    <row r="59" spans="2:7" x14ac:dyDescent="0.25">
      <c r="B59" s="9"/>
      <c r="C59" s="21"/>
      <c r="D59" s="21"/>
      <c r="E59" s="21"/>
      <c r="F59" s="21"/>
      <c r="G59" s="10"/>
    </row>
    <row r="60" spans="2:7" x14ac:dyDescent="0.25">
      <c r="B60" s="9"/>
      <c r="C60" s="21"/>
      <c r="D60" s="21"/>
      <c r="E60" s="21"/>
      <c r="F60" s="21"/>
      <c r="G60" s="10"/>
    </row>
    <row r="61" spans="2:7" x14ac:dyDescent="0.25">
      <c r="B61" s="9"/>
      <c r="C61" s="21"/>
      <c r="D61" s="21"/>
      <c r="E61" s="21"/>
      <c r="F61" s="21"/>
      <c r="G61" s="10"/>
    </row>
    <row r="62" spans="2:7" x14ac:dyDescent="0.25">
      <c r="B62" s="9"/>
      <c r="C62" s="21"/>
      <c r="D62" s="21"/>
      <c r="E62" s="21"/>
      <c r="F62" s="21"/>
      <c r="G62" s="10"/>
    </row>
    <row r="63" spans="2:7" x14ac:dyDescent="0.25">
      <c r="B63" s="9"/>
      <c r="C63" s="21"/>
      <c r="D63" s="21"/>
      <c r="E63" s="21"/>
      <c r="F63" s="21"/>
      <c r="G63" s="10"/>
    </row>
    <row r="64" spans="2:7" x14ac:dyDescent="0.25">
      <c r="B64" s="9"/>
      <c r="C64" s="21"/>
      <c r="D64" s="21"/>
      <c r="E64" s="21"/>
      <c r="F64" s="21"/>
      <c r="G64" s="10"/>
    </row>
    <row r="65" spans="2:7" x14ac:dyDescent="0.25">
      <c r="B65" s="9"/>
      <c r="C65" s="21"/>
      <c r="D65" s="21"/>
      <c r="E65" s="21"/>
      <c r="F65" s="21"/>
      <c r="G65" s="10"/>
    </row>
    <row r="66" spans="2:7" x14ac:dyDescent="0.25">
      <c r="B66" s="9"/>
      <c r="C66" s="21"/>
      <c r="D66" s="21"/>
      <c r="E66" s="21"/>
      <c r="F66" s="21"/>
      <c r="G66" s="10"/>
    </row>
    <row r="67" spans="2:7" x14ac:dyDescent="0.25">
      <c r="B67" s="9"/>
      <c r="C67" s="21"/>
      <c r="D67" s="21"/>
      <c r="E67" s="21"/>
      <c r="F67" s="21"/>
      <c r="G67" s="10"/>
    </row>
    <row r="68" spans="2:7" x14ac:dyDescent="0.25">
      <c r="B68" s="9"/>
      <c r="C68" s="21"/>
      <c r="D68" s="21"/>
      <c r="E68" s="21"/>
      <c r="F68" s="21"/>
      <c r="G68" s="10"/>
    </row>
    <row r="69" spans="2:7" x14ac:dyDescent="0.25">
      <c r="B69" s="9"/>
      <c r="C69" s="21"/>
      <c r="D69" s="21"/>
      <c r="E69" s="21"/>
      <c r="F69" s="21"/>
      <c r="G69" s="10"/>
    </row>
    <row r="70" spans="2:7" x14ac:dyDescent="0.25">
      <c r="B70" s="9"/>
      <c r="C70" s="21"/>
      <c r="D70" s="21"/>
      <c r="E70" s="21"/>
      <c r="F70" s="21"/>
      <c r="G70" s="10"/>
    </row>
    <row r="71" spans="2:7" x14ac:dyDescent="0.25">
      <c r="B71" s="9"/>
      <c r="C71" s="21"/>
      <c r="D71" s="21"/>
      <c r="E71" s="21"/>
      <c r="F71" s="21"/>
      <c r="G71" s="10"/>
    </row>
    <row r="72" spans="2:7" x14ac:dyDescent="0.25">
      <c r="B72" s="9"/>
      <c r="C72" s="21"/>
      <c r="D72" s="21"/>
      <c r="E72" s="21"/>
      <c r="F72" s="21"/>
      <c r="G72" s="10"/>
    </row>
    <row r="73" spans="2:7" x14ac:dyDescent="0.25">
      <c r="B73" s="9"/>
      <c r="C73" s="21"/>
      <c r="D73" s="21"/>
      <c r="E73" s="21"/>
      <c r="F73" s="21"/>
      <c r="G73" s="10"/>
    </row>
    <row r="74" spans="2:7" x14ac:dyDescent="0.25">
      <c r="B74" s="9"/>
      <c r="C74" s="21"/>
      <c r="D74" s="21"/>
      <c r="E74" s="21"/>
      <c r="F74" s="21"/>
      <c r="G74" s="10"/>
    </row>
    <row r="75" spans="2:7" x14ac:dyDescent="0.25">
      <c r="B75" s="9"/>
      <c r="C75" s="21"/>
      <c r="D75" s="21"/>
      <c r="E75" s="21"/>
      <c r="F75" s="21"/>
      <c r="G75" s="10"/>
    </row>
    <row r="76" spans="2:7" x14ac:dyDescent="0.25">
      <c r="B76" s="9"/>
      <c r="C76" s="21"/>
      <c r="D76" s="21"/>
      <c r="E76" s="21"/>
      <c r="F76" s="21"/>
      <c r="G76" s="10"/>
    </row>
    <row r="77" spans="2:7" x14ac:dyDescent="0.25">
      <c r="B77" s="9"/>
      <c r="C77" s="21"/>
      <c r="D77" s="21"/>
      <c r="E77" s="21"/>
      <c r="F77" s="21"/>
      <c r="G77" s="10"/>
    </row>
    <row r="78" spans="2:7" x14ac:dyDescent="0.25">
      <c r="B78" s="9"/>
      <c r="C78" s="21"/>
      <c r="D78" s="21"/>
      <c r="E78" s="21"/>
      <c r="F78" s="21"/>
      <c r="G78" s="10"/>
    </row>
    <row r="79" spans="2:7" x14ac:dyDescent="0.25">
      <c r="B79" s="9"/>
      <c r="C79" s="21"/>
      <c r="D79" s="21"/>
      <c r="E79" s="21"/>
      <c r="F79" s="21"/>
      <c r="G79" s="10"/>
    </row>
    <row r="80" spans="2:7" x14ac:dyDescent="0.25">
      <c r="B80" s="9"/>
      <c r="C80" s="21"/>
      <c r="D80" s="21"/>
      <c r="E80" s="21"/>
      <c r="F80" s="21"/>
      <c r="G80" s="10"/>
    </row>
    <row r="81" spans="2:7" x14ac:dyDescent="0.25">
      <c r="B81" s="9"/>
      <c r="C81" s="21"/>
      <c r="D81" s="21"/>
      <c r="E81" s="21"/>
      <c r="F81" s="21"/>
      <c r="G81" s="10"/>
    </row>
    <row r="82" spans="2:7" x14ac:dyDescent="0.25">
      <c r="B82" s="11"/>
      <c r="C82" s="12"/>
      <c r="D82" s="12"/>
      <c r="E82" s="12"/>
      <c r="F82" s="12"/>
      <c r="G82" s="13"/>
    </row>
    <row r="84" spans="2:7" x14ac:dyDescent="0.25">
      <c r="B84" s="14" t="s">
        <v>99</v>
      </c>
      <c r="C84" s="7"/>
      <c r="D84" s="7"/>
      <c r="E84" s="7"/>
      <c r="F84" s="7"/>
      <c r="G84" s="8"/>
    </row>
    <row r="85" spans="2:7" x14ac:dyDescent="0.25">
      <c r="B85" s="9"/>
      <c r="C85" s="21"/>
      <c r="D85" s="21"/>
      <c r="E85" s="21"/>
      <c r="F85" s="21"/>
      <c r="G85" s="10"/>
    </row>
    <row r="86" spans="2:7" x14ac:dyDescent="0.25">
      <c r="B86" s="9"/>
      <c r="C86" s="21"/>
      <c r="D86" s="21"/>
      <c r="E86" s="21"/>
      <c r="F86" s="21"/>
      <c r="G86" s="10"/>
    </row>
    <row r="87" spans="2:7" x14ac:dyDescent="0.25">
      <c r="B87" s="9"/>
      <c r="C87" s="21"/>
      <c r="D87" s="21"/>
      <c r="E87" s="21"/>
      <c r="F87" s="21"/>
      <c r="G87" s="10"/>
    </row>
    <row r="88" spans="2:7" x14ac:dyDescent="0.25">
      <c r="B88" s="9"/>
      <c r="C88" s="21"/>
      <c r="D88" s="21"/>
      <c r="E88" s="21"/>
      <c r="F88" s="21"/>
      <c r="G88" s="10"/>
    </row>
    <row r="89" spans="2:7" x14ac:dyDescent="0.25">
      <c r="B89" s="9"/>
      <c r="C89" s="21"/>
      <c r="D89" s="21"/>
      <c r="E89" s="21"/>
      <c r="F89" s="21"/>
      <c r="G89" s="10"/>
    </row>
    <row r="90" spans="2:7" x14ac:dyDescent="0.25">
      <c r="B90" s="9"/>
      <c r="C90" s="21"/>
      <c r="D90" s="21"/>
      <c r="E90" s="21"/>
      <c r="F90" s="21"/>
      <c r="G90" s="10"/>
    </row>
    <row r="91" spans="2:7" x14ac:dyDescent="0.25">
      <c r="B91" s="9"/>
      <c r="C91" s="21"/>
      <c r="D91" s="21"/>
      <c r="E91" s="21"/>
      <c r="F91" s="21"/>
      <c r="G91" s="10"/>
    </row>
    <row r="92" spans="2:7" x14ac:dyDescent="0.25">
      <c r="B92" s="9"/>
      <c r="C92" s="21"/>
      <c r="D92" s="21"/>
      <c r="E92" s="21"/>
      <c r="F92" s="21"/>
      <c r="G92" s="10"/>
    </row>
    <row r="93" spans="2:7" x14ac:dyDescent="0.25">
      <c r="B93" s="9"/>
      <c r="C93" s="21"/>
      <c r="D93" s="21"/>
      <c r="E93" s="21"/>
      <c r="F93" s="21"/>
      <c r="G93" s="10"/>
    </row>
    <row r="94" spans="2:7" x14ac:dyDescent="0.25">
      <c r="B94" s="9"/>
      <c r="C94" s="21"/>
      <c r="D94" s="21"/>
      <c r="E94" s="21"/>
      <c r="F94" s="21"/>
      <c r="G94" s="10"/>
    </row>
    <row r="95" spans="2:7" x14ac:dyDescent="0.25">
      <c r="B95" s="9"/>
      <c r="C95" s="21"/>
      <c r="D95" s="21"/>
      <c r="E95" s="21"/>
      <c r="F95" s="21"/>
      <c r="G95" s="10"/>
    </row>
    <row r="96" spans="2:7" x14ac:dyDescent="0.25">
      <c r="B96" s="9"/>
      <c r="C96" s="21"/>
      <c r="D96" s="21"/>
      <c r="E96" s="21"/>
      <c r="F96" s="21"/>
      <c r="G96" s="10"/>
    </row>
    <row r="97" spans="2:7" x14ac:dyDescent="0.25">
      <c r="B97" s="9"/>
      <c r="C97" s="21"/>
      <c r="D97" s="21"/>
      <c r="E97" s="21"/>
      <c r="F97" s="21"/>
      <c r="G97" s="10"/>
    </row>
    <row r="98" spans="2:7" x14ac:dyDescent="0.25">
      <c r="B98" s="9"/>
      <c r="C98" s="21"/>
      <c r="D98" s="21"/>
      <c r="E98" s="21"/>
      <c r="F98" s="21"/>
      <c r="G98" s="10"/>
    </row>
    <row r="99" spans="2:7" x14ac:dyDescent="0.25">
      <c r="B99" s="9"/>
      <c r="C99" s="21"/>
      <c r="D99" s="21"/>
      <c r="E99" s="21"/>
      <c r="F99" s="21"/>
      <c r="G99" s="10"/>
    </row>
    <row r="100" spans="2:7" x14ac:dyDescent="0.25">
      <c r="B100" s="9"/>
      <c r="C100" s="21"/>
      <c r="D100" s="21"/>
      <c r="E100" s="21"/>
      <c r="F100" s="21"/>
      <c r="G100" s="10"/>
    </row>
    <row r="101" spans="2:7" x14ac:dyDescent="0.25">
      <c r="B101" s="9"/>
      <c r="C101" s="21"/>
      <c r="D101" s="21"/>
      <c r="E101" s="21"/>
      <c r="F101" s="21"/>
      <c r="G101" s="10"/>
    </row>
    <row r="102" spans="2:7" x14ac:dyDescent="0.25">
      <c r="B102" s="11"/>
      <c r="C102" s="12"/>
      <c r="D102" s="12"/>
      <c r="E102" s="12"/>
      <c r="F102" s="12"/>
      <c r="G102" s="13"/>
    </row>
    <row r="104" spans="2:7" x14ac:dyDescent="0.25">
      <c r="B104" s="14" t="s">
        <v>98</v>
      </c>
      <c r="C104" s="7"/>
      <c r="D104" s="7"/>
      <c r="E104" s="7"/>
      <c r="F104" s="7"/>
      <c r="G104" s="8"/>
    </row>
    <row r="105" spans="2:7" x14ac:dyDescent="0.25">
      <c r="B105" s="9"/>
      <c r="C105" s="21"/>
      <c r="D105" s="21"/>
      <c r="E105" s="21"/>
      <c r="F105" s="21"/>
      <c r="G105" s="10"/>
    </row>
    <row r="106" spans="2:7" x14ac:dyDescent="0.25">
      <c r="B106" s="9"/>
      <c r="C106" s="21"/>
      <c r="D106" s="21"/>
      <c r="E106" s="21"/>
      <c r="F106" s="21"/>
      <c r="G106" s="10"/>
    </row>
    <row r="107" spans="2:7" x14ac:dyDescent="0.25">
      <c r="B107" s="9"/>
      <c r="C107" s="21"/>
      <c r="D107" s="21"/>
      <c r="E107" s="21"/>
      <c r="F107" s="21"/>
      <c r="G107" s="10"/>
    </row>
    <row r="108" spans="2:7" x14ac:dyDescent="0.25">
      <c r="B108" s="9"/>
      <c r="C108" s="21"/>
      <c r="D108" s="21"/>
      <c r="E108" s="21"/>
      <c r="F108" s="21"/>
      <c r="G108" s="10"/>
    </row>
    <row r="109" spans="2:7" x14ac:dyDescent="0.25">
      <c r="B109" s="9"/>
      <c r="C109" s="21"/>
      <c r="D109" s="21"/>
      <c r="E109" s="21"/>
      <c r="F109" s="21"/>
      <c r="G109" s="10"/>
    </row>
    <row r="110" spans="2:7" x14ac:dyDescent="0.25">
      <c r="B110" s="9"/>
      <c r="C110" s="21"/>
      <c r="D110" s="21"/>
      <c r="E110" s="21"/>
      <c r="F110" s="21"/>
      <c r="G110" s="10"/>
    </row>
    <row r="111" spans="2:7" x14ac:dyDescent="0.25">
      <c r="B111" s="9"/>
      <c r="C111" s="21"/>
      <c r="D111" s="21"/>
      <c r="E111" s="21"/>
      <c r="F111" s="21"/>
      <c r="G111" s="10"/>
    </row>
    <row r="112" spans="2:7" x14ac:dyDescent="0.25">
      <c r="B112" s="9"/>
      <c r="C112" s="21"/>
      <c r="D112" s="21"/>
      <c r="E112" s="21"/>
      <c r="F112" s="21"/>
      <c r="G112" s="10"/>
    </row>
    <row r="113" spans="2:7" x14ac:dyDescent="0.25">
      <c r="B113" s="9"/>
      <c r="C113" s="21"/>
      <c r="D113" s="21"/>
      <c r="E113" s="21"/>
      <c r="F113" s="21"/>
      <c r="G113" s="10"/>
    </row>
    <row r="114" spans="2:7" x14ac:dyDescent="0.25">
      <c r="B114" s="9"/>
      <c r="C114" s="21"/>
      <c r="D114" s="21"/>
      <c r="E114" s="21"/>
      <c r="F114" s="21"/>
      <c r="G114" s="10"/>
    </row>
    <row r="115" spans="2:7" x14ac:dyDescent="0.25">
      <c r="B115" s="9"/>
      <c r="C115" s="21"/>
      <c r="D115" s="21"/>
      <c r="E115" s="21"/>
      <c r="F115" s="21"/>
      <c r="G115" s="10"/>
    </row>
    <row r="116" spans="2:7" x14ac:dyDescent="0.25">
      <c r="B116" s="9"/>
      <c r="C116" s="21"/>
      <c r="D116" s="21"/>
      <c r="E116" s="21"/>
      <c r="F116" s="21"/>
      <c r="G116" s="10"/>
    </row>
    <row r="117" spans="2:7" x14ac:dyDescent="0.25">
      <c r="B117" s="9"/>
      <c r="C117" s="21"/>
      <c r="D117" s="21"/>
      <c r="E117" s="21"/>
      <c r="F117" s="21"/>
      <c r="G117" s="10"/>
    </row>
    <row r="118" spans="2:7" x14ac:dyDescent="0.25">
      <c r="B118" s="9"/>
      <c r="C118" s="21"/>
      <c r="D118" s="21"/>
      <c r="E118" s="21"/>
      <c r="F118" s="21"/>
      <c r="G118" s="10"/>
    </row>
    <row r="119" spans="2:7" x14ac:dyDescent="0.25">
      <c r="B119" s="11"/>
      <c r="C119" s="12"/>
      <c r="D119" s="12"/>
      <c r="E119" s="12"/>
      <c r="F119" s="12"/>
      <c r="G119" s="1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I44"/>
  <sheetViews>
    <sheetView zoomScale="90" zoomScaleNormal="90" workbookViewId="0">
      <selection activeCell="L15" sqref="L15"/>
    </sheetView>
  </sheetViews>
  <sheetFormatPr baseColWidth="10" defaultRowHeight="15" x14ac:dyDescent="0.25"/>
  <sheetData>
    <row r="7" spans="2:7" ht="15.75" x14ac:dyDescent="0.25">
      <c r="B7" s="2" t="s">
        <v>63</v>
      </c>
    </row>
    <row r="9" spans="2:7" x14ac:dyDescent="0.25">
      <c r="C9" s="25" t="s">
        <v>48</v>
      </c>
      <c r="D9" s="25"/>
      <c r="E9" s="25"/>
      <c r="F9" s="25"/>
      <c r="G9" s="25"/>
    </row>
    <row r="10" spans="2:7" x14ac:dyDescent="0.25">
      <c r="B10" t="s">
        <v>47</v>
      </c>
      <c r="C10" t="s">
        <v>49</v>
      </c>
      <c r="D10" t="s">
        <v>50</v>
      </c>
      <c r="E10" t="s">
        <v>51</v>
      </c>
      <c r="F10" t="s">
        <v>52</v>
      </c>
      <c r="G10" t="s">
        <v>19</v>
      </c>
    </row>
    <row r="11" spans="2:7" x14ac:dyDescent="0.25">
      <c r="B11" t="s">
        <v>57</v>
      </c>
      <c r="C11">
        <v>4</v>
      </c>
      <c r="D11">
        <v>8</v>
      </c>
      <c r="E11">
        <v>11</v>
      </c>
      <c r="F11">
        <v>7</v>
      </c>
      <c r="G11">
        <f>SUM(VOTSFRUITILAND[[#This Row],[NORD]:[OEST]])</f>
        <v>30</v>
      </c>
    </row>
    <row r="12" spans="2:7" x14ac:dyDescent="0.25">
      <c r="B12" t="s">
        <v>53</v>
      </c>
      <c r="C12">
        <v>245</v>
      </c>
      <c r="D12">
        <v>183</v>
      </c>
      <c r="E12">
        <v>402</v>
      </c>
      <c r="F12">
        <v>274</v>
      </c>
      <c r="G12">
        <f>SUM(VOTSFRUITILAND[[#This Row],[NORD]:[OEST]])</f>
        <v>1104</v>
      </c>
    </row>
    <row r="13" spans="2:7" x14ac:dyDescent="0.25">
      <c r="B13" t="s">
        <v>55</v>
      </c>
      <c r="C13">
        <v>54</v>
      </c>
      <c r="D13">
        <v>128</v>
      </c>
      <c r="E13">
        <v>92</v>
      </c>
      <c r="F13">
        <v>14</v>
      </c>
      <c r="G13">
        <f>SUM(VOTSFRUITILAND[[#This Row],[NORD]:[OEST]])</f>
        <v>288</v>
      </c>
    </row>
    <row r="14" spans="2:7" x14ac:dyDescent="0.25">
      <c r="B14" t="s">
        <v>56</v>
      </c>
      <c r="C14">
        <v>17</v>
      </c>
      <c r="D14">
        <v>5</v>
      </c>
      <c r="E14">
        <v>13</v>
      </c>
      <c r="F14">
        <v>6</v>
      </c>
      <c r="G14">
        <f>SUM(VOTSFRUITILAND[[#This Row],[NORD]:[OEST]])</f>
        <v>41</v>
      </c>
    </row>
    <row r="15" spans="2:7" x14ac:dyDescent="0.25">
      <c r="B15" t="s">
        <v>58</v>
      </c>
      <c r="C15">
        <v>24</v>
      </c>
      <c r="D15">
        <v>12</v>
      </c>
      <c r="E15">
        <v>5</v>
      </c>
      <c r="F15">
        <v>17</v>
      </c>
      <c r="G15">
        <f>SUM(VOTSFRUITILAND[[#This Row],[NORD]:[OEST]])</f>
        <v>58</v>
      </c>
    </row>
    <row r="16" spans="2:7" x14ac:dyDescent="0.25">
      <c r="B16" t="s">
        <v>54</v>
      </c>
      <c r="C16">
        <v>414</v>
      </c>
      <c r="D16">
        <v>338</v>
      </c>
      <c r="E16">
        <v>266</v>
      </c>
      <c r="F16">
        <v>232</v>
      </c>
      <c r="G16">
        <f>SUM(VOTSFRUITILAND[[#This Row],[NORD]:[OEST]])</f>
        <v>1250</v>
      </c>
    </row>
    <row r="17" spans="2:9" x14ac:dyDescent="0.25">
      <c r="B17" t="s">
        <v>59</v>
      </c>
      <c r="C17">
        <v>1</v>
      </c>
      <c r="D17">
        <v>11</v>
      </c>
      <c r="E17">
        <v>7</v>
      </c>
      <c r="F17">
        <v>1</v>
      </c>
      <c r="G17">
        <f>SUM(VOTSFRUITILAND[[#This Row],[NORD]:[OEST]])</f>
        <v>20</v>
      </c>
    </row>
    <row r="18" spans="2:9" x14ac:dyDescent="0.25">
      <c r="B18" t="s">
        <v>60</v>
      </c>
      <c r="C18">
        <v>25</v>
      </c>
      <c r="D18">
        <v>62</v>
      </c>
      <c r="E18">
        <v>3</v>
      </c>
      <c r="F18">
        <v>257</v>
      </c>
      <c r="G18">
        <f>SUM(VOTSFRUITILAND[[#This Row],[NORD]:[OEST]])</f>
        <v>347</v>
      </c>
    </row>
    <row r="19" spans="2:9" x14ac:dyDescent="0.25">
      <c r="B19" t="s">
        <v>61</v>
      </c>
      <c r="C19">
        <v>0</v>
      </c>
      <c r="D19">
        <v>41</v>
      </c>
      <c r="E19">
        <v>0</v>
      </c>
      <c r="F19">
        <v>2</v>
      </c>
      <c r="G19">
        <f>SUM(VOTSFRUITILAND[[#This Row],[NORD]:[OEST]])</f>
        <v>43</v>
      </c>
    </row>
    <row r="20" spans="2:9" x14ac:dyDescent="0.25">
      <c r="B20" t="s">
        <v>62</v>
      </c>
      <c r="C20">
        <v>2</v>
      </c>
      <c r="D20">
        <v>5</v>
      </c>
      <c r="E20">
        <v>3</v>
      </c>
      <c r="F20">
        <v>1</v>
      </c>
      <c r="G20">
        <f>SUM(VOTSFRUITILAND[[#This Row],[NORD]:[OEST]])</f>
        <v>11</v>
      </c>
    </row>
    <row r="21" spans="2:9" x14ac:dyDescent="0.25">
      <c r="B21" t="s">
        <v>13</v>
      </c>
      <c r="C21">
        <f>SUBTOTAL(109,VOTSFRUITILAND[NORD])</f>
        <v>786</v>
      </c>
      <c r="D21">
        <f>SUBTOTAL(109,VOTSFRUITILAND[SUD])</f>
        <v>793</v>
      </c>
      <c r="E21">
        <f>SUBTOTAL(109,VOTSFRUITILAND[EST])</f>
        <v>802</v>
      </c>
      <c r="F21">
        <f>SUBTOTAL(109,VOTSFRUITILAND[OEST])</f>
        <v>811</v>
      </c>
      <c r="G21">
        <f>SUBTOTAL(109,VOTSFRUITILAND[TOTAL])</f>
        <v>3192</v>
      </c>
    </row>
    <row r="24" spans="2:9" x14ac:dyDescent="0.25">
      <c r="B24" s="14" t="s">
        <v>20</v>
      </c>
      <c r="C24" s="7"/>
      <c r="D24" s="7"/>
      <c r="E24" s="7"/>
      <c r="F24" s="7"/>
      <c r="G24" s="7"/>
      <c r="H24" s="7"/>
      <c r="I24" s="8"/>
    </row>
    <row r="25" spans="2:9" x14ac:dyDescent="0.25">
      <c r="B25" s="9"/>
      <c r="C25" s="3"/>
      <c r="D25" s="3"/>
      <c r="E25" s="3"/>
      <c r="F25" s="3"/>
      <c r="G25" s="3"/>
      <c r="H25" s="3"/>
      <c r="I25" s="10"/>
    </row>
    <row r="26" spans="2:9" x14ac:dyDescent="0.25">
      <c r="B26" s="9"/>
      <c r="C26" s="3"/>
      <c r="D26" s="3"/>
      <c r="E26" s="3"/>
      <c r="F26" s="3"/>
      <c r="G26" s="3"/>
      <c r="H26" s="3"/>
      <c r="I26" s="10"/>
    </row>
    <row r="27" spans="2:9" x14ac:dyDescent="0.25">
      <c r="B27" s="9"/>
      <c r="C27" s="3"/>
      <c r="D27" s="3"/>
      <c r="E27" s="3"/>
      <c r="F27" s="3"/>
      <c r="G27" s="3"/>
      <c r="H27" s="3"/>
      <c r="I27" s="10"/>
    </row>
    <row r="28" spans="2:9" x14ac:dyDescent="0.25">
      <c r="B28" s="9"/>
      <c r="C28" s="3"/>
      <c r="D28" s="3"/>
      <c r="E28" s="3"/>
      <c r="F28" s="3"/>
      <c r="G28" s="3"/>
      <c r="H28" s="3"/>
      <c r="I28" s="10"/>
    </row>
    <row r="29" spans="2:9" x14ac:dyDescent="0.25">
      <c r="B29" s="9"/>
      <c r="C29" s="3"/>
      <c r="D29" s="3"/>
      <c r="E29" s="3"/>
      <c r="F29" s="3"/>
      <c r="G29" s="3"/>
      <c r="H29" s="3"/>
      <c r="I29" s="10"/>
    </row>
    <row r="30" spans="2:9" x14ac:dyDescent="0.25">
      <c r="B30" s="9"/>
      <c r="C30" s="3"/>
      <c r="D30" s="3"/>
      <c r="E30" s="3"/>
      <c r="F30" s="3"/>
      <c r="G30" s="3"/>
      <c r="H30" s="3"/>
      <c r="I30" s="10"/>
    </row>
    <row r="31" spans="2:9" x14ac:dyDescent="0.25">
      <c r="B31" s="9"/>
      <c r="C31" s="3"/>
      <c r="D31" s="3"/>
      <c r="E31" s="3"/>
      <c r="F31" s="3"/>
      <c r="G31" s="3"/>
      <c r="H31" s="3"/>
      <c r="I31" s="10"/>
    </row>
    <row r="32" spans="2:9" x14ac:dyDescent="0.25">
      <c r="B32" s="9"/>
      <c r="C32" s="3"/>
      <c r="D32" s="3"/>
      <c r="E32" s="3"/>
      <c r="F32" s="3"/>
      <c r="G32" s="3"/>
      <c r="H32" s="3"/>
      <c r="I32" s="10"/>
    </row>
    <row r="33" spans="2:9" x14ac:dyDescent="0.25">
      <c r="B33" s="9"/>
      <c r="C33" s="3"/>
      <c r="D33" s="3"/>
      <c r="E33" s="3"/>
      <c r="F33" s="3"/>
      <c r="G33" s="3"/>
      <c r="H33" s="3"/>
      <c r="I33" s="10"/>
    </row>
    <row r="34" spans="2:9" x14ac:dyDescent="0.25">
      <c r="B34" s="9"/>
      <c r="C34" s="3"/>
      <c r="D34" s="3"/>
      <c r="E34" s="3"/>
      <c r="F34" s="3"/>
      <c r="G34" s="3"/>
      <c r="H34" s="3"/>
      <c r="I34" s="10"/>
    </row>
    <row r="35" spans="2:9" x14ac:dyDescent="0.25">
      <c r="B35" s="9"/>
      <c r="C35" s="3"/>
      <c r="D35" s="3"/>
      <c r="E35" s="3"/>
      <c r="F35" s="3"/>
      <c r="G35" s="3"/>
      <c r="H35" s="3"/>
      <c r="I35" s="10"/>
    </row>
    <row r="36" spans="2:9" x14ac:dyDescent="0.25">
      <c r="B36" s="9"/>
      <c r="C36" s="3"/>
      <c r="D36" s="3"/>
      <c r="E36" s="3"/>
      <c r="F36" s="3"/>
      <c r="G36" s="3"/>
      <c r="H36" s="3"/>
      <c r="I36" s="10"/>
    </row>
    <row r="37" spans="2:9" x14ac:dyDescent="0.25">
      <c r="B37" s="9"/>
      <c r="C37" s="3"/>
      <c r="D37" s="3"/>
      <c r="E37" s="3"/>
      <c r="F37" s="3"/>
      <c r="G37" s="3"/>
      <c r="H37" s="3"/>
      <c r="I37" s="10"/>
    </row>
    <row r="38" spans="2:9" x14ac:dyDescent="0.25">
      <c r="B38" s="9"/>
      <c r="C38" s="3"/>
      <c r="D38" s="3"/>
      <c r="E38" s="3"/>
      <c r="F38" s="3"/>
      <c r="G38" s="3"/>
      <c r="H38" s="3"/>
      <c r="I38" s="10"/>
    </row>
    <row r="39" spans="2:9" x14ac:dyDescent="0.25">
      <c r="B39" s="9"/>
      <c r="C39" s="3"/>
      <c r="D39" s="3"/>
      <c r="E39" s="3"/>
      <c r="F39" s="3"/>
      <c r="G39" s="3"/>
      <c r="H39" s="3"/>
      <c r="I39" s="10"/>
    </row>
    <row r="40" spans="2:9" x14ac:dyDescent="0.25">
      <c r="B40" s="9"/>
      <c r="C40" s="3"/>
      <c r="D40" s="3"/>
      <c r="E40" s="3"/>
      <c r="F40" s="3"/>
      <c r="G40" s="3"/>
      <c r="H40" s="3"/>
      <c r="I40" s="10"/>
    </row>
    <row r="41" spans="2:9" x14ac:dyDescent="0.25">
      <c r="B41" s="9"/>
      <c r="C41" s="3"/>
      <c r="D41" s="3"/>
      <c r="E41" s="3"/>
      <c r="F41" s="3"/>
      <c r="G41" s="3"/>
      <c r="H41" s="3"/>
      <c r="I41" s="10"/>
    </row>
    <row r="42" spans="2:9" x14ac:dyDescent="0.25">
      <c r="B42" s="9"/>
      <c r="C42" s="3"/>
      <c r="D42" s="3"/>
      <c r="E42" s="3"/>
      <c r="F42" s="3"/>
      <c r="G42" s="3"/>
      <c r="H42" s="3"/>
      <c r="I42" s="10"/>
    </row>
    <row r="43" spans="2:9" x14ac:dyDescent="0.25">
      <c r="B43" s="9"/>
      <c r="C43" s="3"/>
      <c r="D43" s="3"/>
      <c r="E43" s="3"/>
      <c r="F43" s="3"/>
      <c r="G43" s="3"/>
      <c r="H43" s="3"/>
      <c r="I43" s="10"/>
    </row>
    <row r="44" spans="2:9" x14ac:dyDescent="0.25">
      <c r="B44" s="11"/>
      <c r="C44" s="12"/>
      <c r="D44" s="12"/>
      <c r="E44" s="12"/>
      <c r="F44" s="12"/>
      <c r="G44" s="12"/>
      <c r="H44" s="12"/>
      <c r="I44" s="13"/>
    </row>
  </sheetData>
  <mergeCells count="1">
    <mergeCell ref="C9:G9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37"/>
  <sheetViews>
    <sheetView zoomScaleNormal="100" workbookViewId="0">
      <selection activeCell="I17" sqref="I17"/>
    </sheetView>
  </sheetViews>
  <sheetFormatPr baseColWidth="10" defaultRowHeight="15" x14ac:dyDescent="0.25"/>
  <cols>
    <col min="1" max="1" width="14.7109375" bestFit="1" customWidth="1"/>
    <col min="2" max="2" width="13" bestFit="1" customWidth="1"/>
    <col min="3" max="7" width="12" bestFit="1" customWidth="1"/>
    <col min="8" max="9" width="12.28515625" customWidth="1"/>
    <col min="10" max="11" width="12" bestFit="1" customWidth="1"/>
    <col min="12" max="12" width="13" customWidth="1"/>
    <col min="13" max="14" width="12.28515625" customWidth="1"/>
    <col min="16" max="16" width="12.42578125" customWidth="1"/>
    <col min="18" max="18" width="14.85546875" customWidth="1"/>
  </cols>
  <sheetData>
    <row r="7" spans="1:6" x14ac:dyDescent="0.25">
      <c r="A7" t="s">
        <v>79</v>
      </c>
      <c r="B7" t="s">
        <v>64</v>
      </c>
      <c r="C7" t="s">
        <v>65</v>
      </c>
      <c r="D7" t="s">
        <v>66</v>
      </c>
      <c r="E7" t="s">
        <v>67</v>
      </c>
      <c r="F7" t="s">
        <v>13</v>
      </c>
    </row>
    <row r="8" spans="1:6" x14ac:dyDescent="0.25">
      <c r="A8" t="s">
        <v>80</v>
      </c>
      <c r="B8">
        <v>911</v>
      </c>
      <c r="C8">
        <v>134</v>
      </c>
      <c r="D8">
        <v>65</v>
      </c>
      <c r="E8">
        <v>79</v>
      </c>
      <c r="F8" s="1">
        <f>SUM(Tabla37[[#This Row],[Dièsel]:[Híbrid]])</f>
        <v>1189</v>
      </c>
    </row>
    <row r="9" spans="1:6" x14ac:dyDescent="0.25">
      <c r="A9" t="s">
        <v>81</v>
      </c>
      <c r="B9">
        <v>835</v>
      </c>
      <c r="C9">
        <v>163</v>
      </c>
      <c r="D9">
        <v>89</v>
      </c>
      <c r="E9">
        <v>41</v>
      </c>
      <c r="F9" s="1">
        <f>SUM(Tabla37[[#This Row],[Dièsel]:[Híbrid]])</f>
        <v>1128</v>
      </c>
    </row>
    <row r="10" spans="1:6" x14ac:dyDescent="0.25">
      <c r="A10" t="s">
        <v>82</v>
      </c>
      <c r="B10">
        <v>581</v>
      </c>
      <c r="C10">
        <v>179</v>
      </c>
      <c r="D10">
        <v>37</v>
      </c>
      <c r="E10">
        <v>52</v>
      </c>
      <c r="F10" s="1">
        <f>SUM(Tabla37[[#This Row],[Dièsel]:[Híbrid]])</f>
        <v>849</v>
      </c>
    </row>
    <row r="11" spans="1:6" x14ac:dyDescent="0.25">
      <c r="A11" t="s">
        <v>83</v>
      </c>
      <c r="B11">
        <v>368</v>
      </c>
      <c r="C11">
        <v>127</v>
      </c>
      <c r="D11">
        <v>54</v>
      </c>
      <c r="E11">
        <v>45</v>
      </c>
      <c r="F11" s="1">
        <f>SUM(Tabla37[[#This Row],[Dièsel]:[Híbrid]])</f>
        <v>594</v>
      </c>
    </row>
    <row r="12" spans="1:6" x14ac:dyDescent="0.25">
      <c r="A12" t="s">
        <v>84</v>
      </c>
      <c r="B12">
        <v>213</v>
      </c>
      <c r="C12">
        <v>280</v>
      </c>
      <c r="D12">
        <v>21</v>
      </c>
      <c r="E12">
        <v>42</v>
      </c>
      <c r="F12" s="1">
        <f>SUM(Tabla37[[#This Row],[Dièsel]:[Híbrid]])</f>
        <v>556</v>
      </c>
    </row>
    <row r="13" spans="1:6" x14ac:dyDescent="0.25">
      <c r="A13" t="s">
        <v>85</v>
      </c>
      <c r="B13">
        <v>302</v>
      </c>
      <c r="C13">
        <v>390</v>
      </c>
      <c r="D13">
        <v>45</v>
      </c>
      <c r="E13">
        <v>23</v>
      </c>
      <c r="F13" s="1">
        <f>SUM(Tabla37[[#This Row],[Dièsel]:[Híbrid]])</f>
        <v>760</v>
      </c>
    </row>
    <row r="14" spans="1:6" x14ac:dyDescent="0.25">
      <c r="A14" t="s">
        <v>86</v>
      </c>
      <c r="B14">
        <v>124</v>
      </c>
      <c r="C14">
        <v>236</v>
      </c>
      <c r="D14">
        <v>32</v>
      </c>
      <c r="E14">
        <v>18</v>
      </c>
      <c r="F14" s="1">
        <f>SUM(Tabla37[[#This Row],[Dièsel]:[Híbrid]])</f>
        <v>410</v>
      </c>
    </row>
    <row r="15" spans="1:6" x14ac:dyDescent="0.25">
      <c r="A15" t="s">
        <v>87</v>
      </c>
      <c r="B15">
        <v>268</v>
      </c>
      <c r="C15">
        <v>265</v>
      </c>
      <c r="D15">
        <v>26</v>
      </c>
      <c r="E15">
        <v>23</v>
      </c>
      <c r="F15" s="1">
        <f>SUM(Tabla37[[#This Row],[Dièsel]:[Híbrid]])</f>
        <v>582</v>
      </c>
    </row>
    <row r="16" spans="1:6" x14ac:dyDescent="0.25">
      <c r="A16" t="s">
        <v>88</v>
      </c>
      <c r="B16">
        <v>174</v>
      </c>
      <c r="C16">
        <v>177</v>
      </c>
      <c r="D16">
        <v>15</v>
      </c>
      <c r="E16">
        <v>18</v>
      </c>
      <c r="F16" s="1">
        <f>SUM(Tabla37[[#This Row],[Dièsel]:[Híbrid]])</f>
        <v>384</v>
      </c>
    </row>
    <row r="17" spans="1:7" x14ac:dyDescent="0.25">
      <c r="A17" t="s">
        <v>89</v>
      </c>
      <c r="B17">
        <v>191</v>
      </c>
      <c r="C17">
        <v>108</v>
      </c>
      <c r="D17">
        <v>16</v>
      </c>
      <c r="E17">
        <v>13</v>
      </c>
      <c r="F17" s="1">
        <f>SUM(Tabla37[[#This Row],[Dièsel]:[Híbrid]])</f>
        <v>328</v>
      </c>
    </row>
    <row r="20" spans="1:7" x14ac:dyDescent="0.25">
      <c r="B20" s="14" t="s">
        <v>20</v>
      </c>
      <c r="C20" s="7"/>
      <c r="D20" s="7"/>
      <c r="E20" s="7"/>
      <c r="F20" s="7"/>
      <c r="G20" s="8"/>
    </row>
    <row r="21" spans="1:7" x14ac:dyDescent="0.25">
      <c r="B21" s="9"/>
      <c r="C21" s="21"/>
      <c r="D21" s="21"/>
      <c r="E21" s="21"/>
      <c r="F21" s="21"/>
      <c r="G21" s="10"/>
    </row>
    <row r="22" spans="1:7" x14ac:dyDescent="0.25">
      <c r="B22" s="9"/>
      <c r="C22" s="21"/>
      <c r="D22" s="21"/>
      <c r="E22" s="21"/>
      <c r="F22" s="21"/>
      <c r="G22" s="10"/>
    </row>
    <row r="23" spans="1:7" x14ac:dyDescent="0.25">
      <c r="B23" s="9"/>
      <c r="C23" s="21"/>
      <c r="D23" s="21"/>
      <c r="E23" s="21"/>
      <c r="F23" s="21"/>
      <c r="G23" s="10"/>
    </row>
    <row r="24" spans="1:7" x14ac:dyDescent="0.25">
      <c r="B24" s="9"/>
      <c r="C24" s="21"/>
      <c r="D24" s="21"/>
      <c r="E24" s="21"/>
      <c r="F24" s="21"/>
      <c r="G24" s="10"/>
    </row>
    <row r="25" spans="1:7" x14ac:dyDescent="0.25">
      <c r="B25" s="9"/>
      <c r="C25" s="21"/>
      <c r="D25" s="21"/>
      <c r="E25" s="21"/>
      <c r="F25" s="21"/>
      <c r="G25" s="10"/>
    </row>
    <row r="26" spans="1:7" x14ac:dyDescent="0.25">
      <c r="B26" s="9"/>
      <c r="C26" s="21"/>
      <c r="D26" s="21"/>
      <c r="E26" s="21"/>
      <c r="F26" s="21"/>
      <c r="G26" s="10"/>
    </row>
    <row r="27" spans="1:7" x14ac:dyDescent="0.25">
      <c r="B27" s="9"/>
      <c r="C27" s="21"/>
      <c r="D27" s="21"/>
      <c r="E27" s="21"/>
      <c r="F27" s="21"/>
      <c r="G27" s="10"/>
    </row>
    <row r="28" spans="1:7" x14ac:dyDescent="0.25">
      <c r="B28" s="9"/>
      <c r="C28" s="21"/>
      <c r="D28" s="21"/>
      <c r="E28" s="21"/>
      <c r="F28" s="21"/>
      <c r="G28" s="10"/>
    </row>
    <row r="29" spans="1:7" x14ac:dyDescent="0.25">
      <c r="B29" s="9"/>
      <c r="C29" s="21"/>
      <c r="D29" s="21"/>
      <c r="E29" s="21"/>
      <c r="F29" s="21"/>
      <c r="G29" s="10"/>
    </row>
    <row r="30" spans="1:7" x14ac:dyDescent="0.25">
      <c r="B30" s="9"/>
      <c r="C30" s="21"/>
      <c r="D30" s="21"/>
      <c r="E30" s="21"/>
      <c r="F30" s="21"/>
      <c r="G30" s="10"/>
    </row>
    <row r="31" spans="1:7" x14ac:dyDescent="0.25">
      <c r="B31" s="9"/>
      <c r="C31" s="21"/>
      <c r="D31" s="21"/>
      <c r="E31" s="21"/>
      <c r="F31" s="21"/>
      <c r="G31" s="10"/>
    </row>
    <row r="32" spans="1:7" x14ac:dyDescent="0.25">
      <c r="B32" s="9"/>
      <c r="C32" s="21"/>
      <c r="D32" s="21"/>
      <c r="E32" s="21"/>
      <c r="F32" s="21"/>
      <c r="G32" s="10"/>
    </row>
    <row r="33" spans="2:7" x14ac:dyDescent="0.25">
      <c r="B33" s="9"/>
      <c r="C33" s="21"/>
      <c r="D33" s="21"/>
      <c r="E33" s="21"/>
      <c r="F33" s="21"/>
      <c r="G33" s="10"/>
    </row>
    <row r="34" spans="2:7" x14ac:dyDescent="0.25">
      <c r="B34" s="9"/>
      <c r="C34" s="21"/>
      <c r="D34" s="21"/>
      <c r="E34" s="21"/>
      <c r="F34" s="21"/>
      <c r="G34" s="10"/>
    </row>
    <row r="35" spans="2:7" x14ac:dyDescent="0.25">
      <c r="B35" s="9"/>
      <c r="C35" s="21"/>
      <c r="D35" s="21"/>
      <c r="E35" s="21"/>
      <c r="F35" s="21"/>
      <c r="G35" s="10"/>
    </row>
    <row r="36" spans="2:7" x14ac:dyDescent="0.25">
      <c r="B36" s="9"/>
      <c r="C36" s="21"/>
      <c r="D36" s="21"/>
      <c r="E36" s="21"/>
      <c r="F36" s="21"/>
      <c r="G36" s="10"/>
    </row>
    <row r="37" spans="2:7" x14ac:dyDescent="0.25">
      <c r="B37" s="11"/>
      <c r="C37" s="12"/>
      <c r="D37" s="12"/>
      <c r="E37" s="12"/>
      <c r="F37" s="12"/>
      <c r="G37" s="1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P83"/>
  <sheetViews>
    <sheetView topLeftCell="A43" zoomScale="85" zoomScaleNormal="85" workbookViewId="0">
      <selection activeCell="T68" sqref="T68"/>
    </sheetView>
  </sheetViews>
  <sheetFormatPr baseColWidth="10" defaultRowHeight="15" x14ac:dyDescent="0.25"/>
  <cols>
    <col min="1" max="1" width="15.5703125" customWidth="1"/>
    <col min="2" max="2" width="16.42578125" customWidth="1"/>
    <col min="3" max="3" width="20.28515625" customWidth="1"/>
    <col min="4" max="4" width="13.140625" customWidth="1"/>
    <col min="5" max="16" width="10" customWidth="1"/>
  </cols>
  <sheetData>
    <row r="11" spans="1:16" ht="15.75" x14ac:dyDescent="0.25">
      <c r="A11" s="2" t="s">
        <v>25</v>
      </c>
    </row>
    <row r="12" spans="1:16" x14ac:dyDescent="0.25">
      <c r="D12" s="18" t="s">
        <v>32</v>
      </c>
    </row>
    <row r="13" spans="1:16" ht="17.25" x14ac:dyDescent="0.25">
      <c r="A13" t="s">
        <v>22</v>
      </c>
      <c r="B13" t="s">
        <v>23</v>
      </c>
      <c r="C13" t="s">
        <v>33</v>
      </c>
      <c r="D13" t="s">
        <v>24</v>
      </c>
      <c r="E13" s="15" t="s">
        <v>34</v>
      </c>
      <c r="F13" s="15" t="s">
        <v>35</v>
      </c>
      <c r="G13" s="15" t="s">
        <v>36</v>
      </c>
      <c r="H13" s="15" t="s">
        <v>37</v>
      </c>
      <c r="I13" s="15" t="s">
        <v>38</v>
      </c>
      <c r="J13" s="15" t="s">
        <v>39</v>
      </c>
      <c r="K13" s="15" t="s">
        <v>40</v>
      </c>
      <c r="L13" s="15" t="s">
        <v>41</v>
      </c>
      <c r="M13" s="15" t="s">
        <v>42</v>
      </c>
      <c r="N13" s="15" t="s">
        <v>43</v>
      </c>
      <c r="O13" s="15" t="s">
        <v>44</v>
      </c>
      <c r="P13" s="15" t="s">
        <v>45</v>
      </c>
    </row>
    <row r="14" spans="1:16" x14ac:dyDescent="0.25">
      <c r="A14" t="s">
        <v>26</v>
      </c>
      <c r="B14">
        <v>505370</v>
      </c>
      <c r="C14" s="16">
        <v>47</v>
      </c>
      <c r="D14" s="17">
        <f t="shared" ref="D14:D19" si="0">SUM(E14:P14)</f>
        <v>248</v>
      </c>
      <c r="E14">
        <v>26</v>
      </c>
      <c r="F14">
        <v>30</v>
      </c>
      <c r="G14">
        <v>25</v>
      </c>
      <c r="H14">
        <v>20</v>
      </c>
      <c r="I14">
        <v>19</v>
      </c>
      <c r="J14">
        <v>18</v>
      </c>
      <c r="K14">
        <v>15</v>
      </c>
      <c r="L14">
        <v>11</v>
      </c>
      <c r="M14">
        <v>17</v>
      </c>
      <c r="N14">
        <v>19</v>
      </c>
      <c r="O14">
        <v>22</v>
      </c>
      <c r="P14">
        <v>26</v>
      </c>
    </row>
    <row r="15" spans="1:16" x14ac:dyDescent="0.25">
      <c r="A15" t="s">
        <v>27</v>
      </c>
      <c r="B15">
        <v>357580</v>
      </c>
      <c r="C15" s="16">
        <v>84</v>
      </c>
      <c r="D15" s="17">
        <f t="shared" si="0"/>
        <v>525</v>
      </c>
      <c r="E15">
        <v>55</v>
      </c>
      <c r="F15">
        <v>64</v>
      </c>
      <c r="G15">
        <v>52</v>
      </c>
      <c r="H15">
        <v>44</v>
      </c>
      <c r="I15">
        <v>34</v>
      </c>
      <c r="J15">
        <v>35</v>
      </c>
      <c r="K15">
        <v>31</v>
      </c>
      <c r="L15">
        <v>28</v>
      </c>
      <c r="M15">
        <v>37</v>
      </c>
      <c r="N15">
        <v>44</v>
      </c>
      <c r="O15">
        <v>47</v>
      </c>
      <c r="P15">
        <v>54</v>
      </c>
    </row>
    <row r="16" spans="1:16" x14ac:dyDescent="0.25">
      <c r="A16" t="s">
        <v>28</v>
      </c>
      <c r="B16">
        <v>243610</v>
      </c>
      <c r="C16" s="16">
        <v>68</v>
      </c>
      <c r="D16" s="17">
        <f t="shared" si="0"/>
        <v>301</v>
      </c>
      <c r="E16">
        <v>33</v>
      </c>
      <c r="F16">
        <v>37</v>
      </c>
      <c r="G16">
        <v>30</v>
      </c>
      <c r="H16">
        <v>25</v>
      </c>
      <c r="I16">
        <v>22</v>
      </c>
      <c r="J16">
        <v>21</v>
      </c>
      <c r="K16">
        <v>17</v>
      </c>
      <c r="L16">
        <v>15</v>
      </c>
      <c r="M16">
        <v>21</v>
      </c>
      <c r="N16">
        <v>23</v>
      </c>
      <c r="O16">
        <v>27</v>
      </c>
      <c r="P16">
        <v>30</v>
      </c>
    </row>
    <row r="17" spans="1:16" x14ac:dyDescent="0.25">
      <c r="A17" t="s">
        <v>29</v>
      </c>
      <c r="B17">
        <v>643801</v>
      </c>
      <c r="C17" s="16">
        <v>65</v>
      </c>
      <c r="D17" s="17">
        <f t="shared" si="0"/>
        <v>450</v>
      </c>
      <c r="E17">
        <v>48</v>
      </c>
      <c r="F17">
        <v>54</v>
      </c>
      <c r="G17">
        <v>45</v>
      </c>
      <c r="H17">
        <v>36</v>
      </c>
      <c r="I17">
        <v>34</v>
      </c>
      <c r="J17">
        <v>30</v>
      </c>
      <c r="K17">
        <v>26</v>
      </c>
      <c r="L17">
        <v>24</v>
      </c>
      <c r="M17">
        <v>31</v>
      </c>
      <c r="N17">
        <v>35</v>
      </c>
      <c r="O17">
        <v>41</v>
      </c>
      <c r="P17">
        <v>46</v>
      </c>
    </row>
    <row r="18" spans="1:16" x14ac:dyDescent="0.25">
      <c r="A18" t="s">
        <v>30</v>
      </c>
      <c r="B18">
        <v>301340</v>
      </c>
      <c r="C18" s="16">
        <v>60</v>
      </c>
      <c r="D18" s="17">
        <f t="shared" si="0"/>
        <v>296</v>
      </c>
      <c r="E18">
        <v>32</v>
      </c>
      <c r="F18">
        <v>36</v>
      </c>
      <c r="G18">
        <v>30</v>
      </c>
      <c r="H18">
        <v>22</v>
      </c>
      <c r="I18">
        <v>21</v>
      </c>
      <c r="J18">
        <v>20</v>
      </c>
      <c r="K18">
        <v>18</v>
      </c>
      <c r="L18">
        <v>16</v>
      </c>
      <c r="M18">
        <v>22</v>
      </c>
      <c r="N18">
        <v>23</v>
      </c>
      <c r="O18">
        <v>27</v>
      </c>
      <c r="P18">
        <v>29</v>
      </c>
    </row>
    <row r="19" spans="1:16" x14ac:dyDescent="0.25">
      <c r="A19" t="s">
        <v>31</v>
      </c>
      <c r="B19">
        <v>92090</v>
      </c>
      <c r="C19" s="16">
        <v>10</v>
      </c>
      <c r="D19" s="17">
        <f t="shared" si="0"/>
        <v>47</v>
      </c>
      <c r="E19">
        <v>5</v>
      </c>
      <c r="F19">
        <v>6</v>
      </c>
      <c r="G19">
        <v>5</v>
      </c>
      <c r="H19">
        <v>4</v>
      </c>
      <c r="I19">
        <v>3</v>
      </c>
      <c r="J19">
        <v>3</v>
      </c>
      <c r="K19">
        <v>3</v>
      </c>
      <c r="L19">
        <v>2</v>
      </c>
      <c r="M19">
        <v>3</v>
      </c>
      <c r="N19">
        <v>4</v>
      </c>
      <c r="O19">
        <v>4</v>
      </c>
      <c r="P19">
        <v>5</v>
      </c>
    </row>
    <row r="22" spans="1:16" x14ac:dyDescent="0.25">
      <c r="B22" s="14" t="s">
        <v>20</v>
      </c>
      <c r="C22" s="7"/>
      <c r="D22" s="7"/>
      <c r="E22" s="7"/>
      <c r="F22" s="7"/>
      <c r="G22" s="7"/>
      <c r="H22" s="8"/>
    </row>
    <row r="23" spans="1:16" x14ac:dyDescent="0.25">
      <c r="B23" s="9"/>
      <c r="C23" s="3"/>
      <c r="D23" s="3"/>
      <c r="E23" s="3"/>
      <c r="F23" s="3"/>
      <c r="G23" s="3"/>
      <c r="H23" s="10"/>
    </row>
    <row r="24" spans="1:16" x14ac:dyDescent="0.25">
      <c r="B24" s="9"/>
      <c r="C24" s="3"/>
      <c r="D24" s="3"/>
      <c r="E24" s="3"/>
      <c r="F24" s="3"/>
      <c r="G24" s="3"/>
      <c r="H24" s="10"/>
    </row>
    <row r="25" spans="1:16" x14ac:dyDescent="0.25">
      <c r="B25" s="9"/>
      <c r="C25" s="3"/>
      <c r="D25" s="3"/>
      <c r="E25" s="3"/>
      <c r="F25" s="3"/>
      <c r="G25" s="3"/>
      <c r="H25" s="10"/>
    </row>
    <row r="26" spans="1:16" x14ac:dyDescent="0.25">
      <c r="B26" s="9"/>
      <c r="C26" s="3"/>
      <c r="D26" s="3"/>
      <c r="E26" s="3"/>
      <c r="F26" s="3"/>
      <c r="G26" s="3"/>
      <c r="H26" s="10"/>
    </row>
    <row r="27" spans="1:16" x14ac:dyDescent="0.25">
      <c r="B27" s="9"/>
      <c r="C27" s="3"/>
      <c r="D27" s="3"/>
      <c r="E27" s="3"/>
      <c r="F27" s="3"/>
      <c r="G27" s="3"/>
      <c r="H27" s="10"/>
    </row>
    <row r="28" spans="1:16" x14ac:dyDescent="0.25">
      <c r="B28" s="9"/>
      <c r="C28" s="3"/>
      <c r="D28" s="3"/>
      <c r="E28" s="3"/>
      <c r="F28" s="3"/>
      <c r="G28" s="3"/>
      <c r="H28" s="10"/>
    </row>
    <row r="29" spans="1:16" x14ac:dyDescent="0.25">
      <c r="B29" s="9"/>
      <c r="C29" s="3"/>
      <c r="D29" s="3"/>
      <c r="E29" s="3"/>
      <c r="F29" s="3"/>
      <c r="G29" s="3"/>
      <c r="H29" s="10"/>
    </row>
    <row r="30" spans="1:16" x14ac:dyDescent="0.25">
      <c r="B30" s="9"/>
      <c r="C30" s="3"/>
      <c r="D30" s="3"/>
      <c r="E30" s="3"/>
      <c r="F30" s="3"/>
      <c r="G30" s="3"/>
      <c r="H30" s="10"/>
    </row>
    <row r="31" spans="1:16" x14ac:dyDescent="0.25">
      <c r="B31" s="9"/>
      <c r="C31" s="3"/>
      <c r="D31" s="3"/>
      <c r="E31" s="3"/>
      <c r="F31" s="3"/>
      <c r="G31" s="3"/>
      <c r="H31" s="10"/>
    </row>
    <row r="32" spans="1:16" x14ac:dyDescent="0.25">
      <c r="B32" s="9"/>
      <c r="C32" s="3"/>
      <c r="D32" s="3"/>
      <c r="E32" s="3"/>
      <c r="F32" s="3"/>
      <c r="G32" s="3"/>
      <c r="H32" s="10"/>
    </row>
    <row r="33" spans="2:8" x14ac:dyDescent="0.25">
      <c r="B33" s="9"/>
      <c r="C33" s="3"/>
      <c r="D33" s="3"/>
      <c r="E33" s="3"/>
      <c r="F33" s="3"/>
      <c r="G33" s="3"/>
      <c r="H33" s="10"/>
    </row>
    <row r="34" spans="2:8" x14ac:dyDescent="0.25">
      <c r="B34" s="9"/>
      <c r="C34" s="3"/>
      <c r="D34" s="3"/>
      <c r="E34" s="3"/>
      <c r="F34" s="3"/>
      <c r="G34" s="3"/>
      <c r="H34" s="10"/>
    </row>
    <row r="35" spans="2:8" x14ac:dyDescent="0.25">
      <c r="B35" s="9"/>
      <c r="C35" s="3"/>
      <c r="D35" s="3"/>
      <c r="E35" s="3"/>
      <c r="F35" s="3"/>
      <c r="G35" s="3"/>
      <c r="H35" s="10"/>
    </row>
    <row r="36" spans="2:8" x14ac:dyDescent="0.25">
      <c r="B36" s="9"/>
      <c r="C36" s="3"/>
      <c r="D36" s="3"/>
      <c r="E36" s="3"/>
      <c r="F36" s="3"/>
      <c r="G36" s="3"/>
      <c r="H36" s="10"/>
    </row>
    <row r="37" spans="2:8" x14ac:dyDescent="0.25">
      <c r="B37" s="9"/>
      <c r="C37" s="3"/>
      <c r="D37" s="3"/>
      <c r="E37" s="3"/>
      <c r="F37" s="3"/>
      <c r="G37" s="3"/>
      <c r="H37" s="10"/>
    </row>
    <row r="38" spans="2:8" x14ac:dyDescent="0.25">
      <c r="B38" s="9"/>
      <c r="C38" s="3"/>
      <c r="D38" s="3"/>
      <c r="E38" s="3"/>
      <c r="F38" s="3"/>
      <c r="G38" s="3"/>
      <c r="H38" s="10"/>
    </row>
    <row r="39" spans="2:8" x14ac:dyDescent="0.25">
      <c r="B39" s="11"/>
      <c r="C39" s="12"/>
      <c r="D39" s="12"/>
      <c r="E39" s="12"/>
      <c r="F39" s="12"/>
      <c r="G39" s="12"/>
      <c r="H39" s="13"/>
    </row>
    <row r="41" spans="2:8" x14ac:dyDescent="0.25">
      <c r="B41" s="14" t="s">
        <v>21</v>
      </c>
      <c r="C41" s="7"/>
      <c r="D41" s="7"/>
      <c r="E41" s="7"/>
      <c r="F41" s="7"/>
      <c r="G41" s="7"/>
      <c r="H41" s="8"/>
    </row>
    <row r="42" spans="2:8" x14ac:dyDescent="0.25">
      <c r="B42" s="9"/>
      <c r="C42" s="3"/>
      <c r="D42" s="3"/>
      <c r="E42" s="3"/>
      <c r="F42" s="3"/>
      <c r="G42" s="3"/>
      <c r="H42" s="10"/>
    </row>
    <row r="43" spans="2:8" x14ac:dyDescent="0.25">
      <c r="B43" s="9"/>
      <c r="C43" s="3"/>
      <c r="D43" s="3"/>
      <c r="E43" s="3"/>
      <c r="F43" s="3"/>
      <c r="G43" s="3"/>
      <c r="H43" s="10"/>
    </row>
    <row r="44" spans="2:8" x14ac:dyDescent="0.25">
      <c r="B44" s="9"/>
      <c r="C44" s="3"/>
      <c r="D44" s="3"/>
      <c r="E44" s="3"/>
      <c r="F44" s="3"/>
      <c r="G44" s="3"/>
      <c r="H44" s="10"/>
    </row>
    <row r="45" spans="2:8" x14ac:dyDescent="0.25">
      <c r="B45" s="9"/>
      <c r="C45" s="3"/>
      <c r="D45" s="3"/>
      <c r="E45" s="3"/>
      <c r="F45" s="3"/>
      <c r="G45" s="3"/>
      <c r="H45" s="10"/>
    </row>
    <row r="46" spans="2:8" x14ac:dyDescent="0.25">
      <c r="B46" s="9"/>
      <c r="C46" s="3"/>
      <c r="D46" s="3"/>
      <c r="E46" s="3"/>
      <c r="F46" s="3"/>
      <c r="G46" s="3"/>
      <c r="H46" s="10"/>
    </row>
    <row r="47" spans="2:8" x14ac:dyDescent="0.25">
      <c r="B47" s="9"/>
      <c r="C47" s="3"/>
      <c r="D47" s="3"/>
      <c r="E47" s="3"/>
      <c r="F47" s="3"/>
      <c r="G47" s="3"/>
      <c r="H47" s="10"/>
    </row>
    <row r="48" spans="2:8" x14ac:dyDescent="0.25">
      <c r="B48" s="9"/>
      <c r="C48" s="3"/>
      <c r="D48" s="3"/>
      <c r="E48" s="3"/>
      <c r="F48" s="3"/>
      <c r="G48" s="3"/>
      <c r="H48" s="10"/>
    </row>
    <row r="49" spans="2:8" x14ac:dyDescent="0.25">
      <c r="B49" s="9"/>
      <c r="C49" s="3"/>
      <c r="D49" s="3"/>
      <c r="E49" s="3"/>
      <c r="F49" s="3"/>
      <c r="G49" s="3"/>
      <c r="H49" s="10"/>
    </row>
    <row r="50" spans="2:8" x14ac:dyDescent="0.25">
      <c r="B50" s="9"/>
      <c r="C50" s="3"/>
      <c r="D50" s="3"/>
      <c r="E50" s="3"/>
      <c r="F50" s="3"/>
      <c r="G50" s="3"/>
      <c r="H50" s="10"/>
    </row>
    <row r="51" spans="2:8" x14ac:dyDescent="0.25">
      <c r="B51" s="9"/>
      <c r="C51" s="3"/>
      <c r="D51" s="3"/>
      <c r="E51" s="3"/>
      <c r="F51" s="3"/>
      <c r="G51" s="3"/>
      <c r="H51" s="10"/>
    </row>
    <row r="52" spans="2:8" x14ac:dyDescent="0.25">
      <c r="B52" s="9"/>
      <c r="C52" s="3"/>
      <c r="D52" s="3"/>
      <c r="E52" s="3"/>
      <c r="F52" s="3"/>
      <c r="G52" s="3"/>
      <c r="H52" s="10"/>
    </row>
    <row r="53" spans="2:8" x14ac:dyDescent="0.25">
      <c r="B53" s="9"/>
      <c r="C53" s="3"/>
      <c r="D53" s="3"/>
      <c r="E53" s="3"/>
      <c r="F53" s="3"/>
      <c r="G53" s="3"/>
      <c r="H53" s="10"/>
    </row>
    <row r="54" spans="2:8" x14ac:dyDescent="0.25">
      <c r="B54" s="9"/>
      <c r="C54" s="3"/>
      <c r="D54" s="3"/>
      <c r="E54" s="3"/>
      <c r="F54" s="3"/>
      <c r="G54" s="3"/>
      <c r="H54" s="10"/>
    </row>
    <row r="55" spans="2:8" x14ac:dyDescent="0.25">
      <c r="B55" s="9"/>
      <c r="C55" s="3"/>
      <c r="D55" s="3"/>
      <c r="E55" s="3"/>
      <c r="F55" s="3"/>
      <c r="G55" s="3"/>
      <c r="H55" s="10"/>
    </row>
    <row r="56" spans="2:8" x14ac:dyDescent="0.25">
      <c r="B56" s="9"/>
      <c r="C56" s="3"/>
      <c r="D56" s="3"/>
      <c r="E56" s="3"/>
      <c r="F56" s="3"/>
      <c r="G56" s="3"/>
      <c r="H56" s="10"/>
    </row>
    <row r="57" spans="2:8" x14ac:dyDescent="0.25">
      <c r="B57" s="9"/>
      <c r="C57" s="3"/>
      <c r="D57" s="3"/>
      <c r="E57" s="3"/>
      <c r="F57" s="3"/>
      <c r="G57" s="3"/>
      <c r="H57" s="10"/>
    </row>
    <row r="58" spans="2:8" x14ac:dyDescent="0.25">
      <c r="B58" s="9"/>
      <c r="C58" s="3"/>
      <c r="D58" s="3"/>
      <c r="E58" s="3"/>
      <c r="F58" s="3"/>
      <c r="G58" s="3"/>
      <c r="H58" s="10"/>
    </row>
    <row r="59" spans="2:8" x14ac:dyDescent="0.25">
      <c r="B59" s="9"/>
      <c r="C59" s="3"/>
      <c r="D59" s="3"/>
      <c r="E59" s="3"/>
      <c r="F59" s="3"/>
      <c r="G59" s="3"/>
      <c r="H59" s="10"/>
    </row>
    <row r="60" spans="2:8" x14ac:dyDescent="0.25">
      <c r="B60" s="9"/>
      <c r="C60" s="3"/>
      <c r="D60" s="3"/>
      <c r="E60" s="3"/>
      <c r="F60" s="3"/>
      <c r="G60" s="3"/>
      <c r="H60" s="10"/>
    </row>
    <row r="61" spans="2:8" x14ac:dyDescent="0.25">
      <c r="B61" s="11"/>
      <c r="C61" s="12"/>
      <c r="D61" s="12"/>
      <c r="E61" s="12"/>
      <c r="F61" s="12"/>
      <c r="G61" s="12"/>
      <c r="H61" s="13"/>
    </row>
    <row r="63" spans="2:8" x14ac:dyDescent="0.25">
      <c r="B63" s="14" t="s">
        <v>46</v>
      </c>
      <c r="C63" s="7"/>
      <c r="D63" s="7"/>
      <c r="E63" s="7"/>
      <c r="F63" s="7"/>
      <c r="G63" s="7"/>
      <c r="H63" s="8"/>
    </row>
    <row r="64" spans="2:8" x14ac:dyDescent="0.25">
      <c r="B64" s="9"/>
      <c r="C64" s="3"/>
      <c r="D64" s="3"/>
      <c r="E64" s="3"/>
      <c r="F64" s="3"/>
      <c r="G64" s="3"/>
      <c r="H64" s="10"/>
    </row>
    <row r="65" spans="2:8" x14ac:dyDescent="0.25">
      <c r="B65" s="9"/>
      <c r="C65" s="3"/>
      <c r="D65" s="3"/>
      <c r="E65" s="3"/>
      <c r="F65" s="3"/>
      <c r="G65" s="3"/>
      <c r="H65" s="10"/>
    </row>
    <row r="66" spans="2:8" x14ac:dyDescent="0.25">
      <c r="B66" s="9"/>
      <c r="C66" s="3"/>
      <c r="D66" s="3"/>
      <c r="E66" s="3"/>
      <c r="F66" s="3"/>
      <c r="G66" s="3"/>
      <c r="H66" s="10"/>
    </row>
    <row r="67" spans="2:8" x14ac:dyDescent="0.25">
      <c r="B67" s="9"/>
      <c r="C67" s="3"/>
      <c r="D67" s="3"/>
      <c r="E67" s="3"/>
      <c r="F67" s="3"/>
      <c r="G67" s="3"/>
      <c r="H67" s="10"/>
    </row>
    <row r="68" spans="2:8" x14ac:dyDescent="0.25">
      <c r="B68" s="9"/>
      <c r="C68" s="3"/>
      <c r="D68" s="3"/>
      <c r="E68" s="3"/>
      <c r="F68" s="3"/>
      <c r="G68" s="3"/>
      <c r="H68" s="10"/>
    </row>
    <row r="69" spans="2:8" x14ac:dyDescent="0.25">
      <c r="B69" s="9"/>
      <c r="C69" s="3"/>
      <c r="D69" s="3"/>
      <c r="E69" s="3"/>
      <c r="F69" s="3"/>
      <c r="G69" s="3"/>
      <c r="H69" s="10"/>
    </row>
    <row r="70" spans="2:8" x14ac:dyDescent="0.25">
      <c r="B70" s="9"/>
      <c r="C70" s="3"/>
      <c r="D70" s="3"/>
      <c r="E70" s="3"/>
      <c r="F70" s="3"/>
      <c r="G70" s="3"/>
      <c r="H70" s="10"/>
    </row>
    <row r="71" spans="2:8" x14ac:dyDescent="0.25">
      <c r="B71" s="9"/>
      <c r="C71" s="3"/>
      <c r="D71" s="3"/>
      <c r="E71" s="3"/>
      <c r="F71" s="3"/>
      <c r="G71" s="3"/>
      <c r="H71" s="10"/>
    </row>
    <row r="72" spans="2:8" x14ac:dyDescent="0.25">
      <c r="B72" s="9"/>
      <c r="C72" s="3"/>
      <c r="D72" s="3"/>
      <c r="E72" s="3"/>
      <c r="F72" s="3"/>
      <c r="G72" s="3"/>
      <c r="H72" s="10"/>
    </row>
    <row r="73" spans="2:8" x14ac:dyDescent="0.25">
      <c r="B73" s="9"/>
      <c r="C73" s="3"/>
      <c r="D73" s="3"/>
      <c r="E73" s="3"/>
      <c r="F73" s="3"/>
      <c r="G73" s="3"/>
      <c r="H73" s="10"/>
    </row>
    <row r="74" spans="2:8" x14ac:dyDescent="0.25">
      <c r="B74" s="9"/>
      <c r="C74" s="3"/>
      <c r="D74" s="3"/>
      <c r="E74" s="3"/>
      <c r="F74" s="3"/>
      <c r="G74" s="3"/>
      <c r="H74" s="10"/>
    </row>
    <row r="75" spans="2:8" x14ac:dyDescent="0.25">
      <c r="B75" s="9"/>
      <c r="C75" s="3"/>
      <c r="D75" s="3"/>
      <c r="E75" s="3"/>
      <c r="F75" s="3"/>
      <c r="G75" s="3"/>
      <c r="H75" s="10"/>
    </row>
    <row r="76" spans="2:8" x14ac:dyDescent="0.25">
      <c r="B76" s="9"/>
      <c r="C76" s="3"/>
      <c r="D76" s="3"/>
      <c r="E76" s="3"/>
      <c r="F76" s="3"/>
      <c r="G76" s="3"/>
      <c r="H76" s="10"/>
    </row>
    <row r="77" spans="2:8" x14ac:dyDescent="0.25">
      <c r="B77" s="9"/>
      <c r="C77" s="3"/>
      <c r="D77" s="3"/>
      <c r="E77" s="3"/>
      <c r="F77" s="3"/>
      <c r="G77" s="3"/>
      <c r="H77" s="10"/>
    </row>
    <row r="78" spans="2:8" x14ac:dyDescent="0.25">
      <c r="B78" s="9"/>
      <c r="C78" s="3"/>
      <c r="D78" s="3"/>
      <c r="E78" s="3"/>
      <c r="F78" s="3"/>
      <c r="G78" s="3"/>
      <c r="H78" s="10"/>
    </row>
    <row r="79" spans="2:8" x14ac:dyDescent="0.25">
      <c r="B79" s="9"/>
      <c r="C79" s="3"/>
      <c r="D79" s="3"/>
      <c r="E79" s="3"/>
      <c r="F79" s="3"/>
      <c r="G79" s="3"/>
      <c r="H79" s="10"/>
    </row>
    <row r="80" spans="2:8" x14ac:dyDescent="0.25">
      <c r="B80" s="9"/>
      <c r="C80" s="3"/>
      <c r="D80" s="3"/>
      <c r="E80" s="3"/>
      <c r="F80" s="3"/>
      <c r="G80" s="3"/>
      <c r="H80" s="10"/>
    </row>
    <row r="81" spans="2:8" x14ac:dyDescent="0.25">
      <c r="B81" s="9"/>
      <c r="C81" s="3"/>
      <c r="D81" s="3"/>
      <c r="E81" s="3"/>
      <c r="F81" s="3"/>
      <c r="G81" s="3"/>
      <c r="H81" s="10"/>
    </row>
    <row r="82" spans="2:8" x14ac:dyDescent="0.25">
      <c r="B82" s="9"/>
      <c r="C82" s="3"/>
      <c r="D82" s="3"/>
      <c r="E82" s="3"/>
      <c r="F82" s="3"/>
      <c r="G82" s="3"/>
      <c r="H82" s="10"/>
    </row>
    <row r="83" spans="2:8" x14ac:dyDescent="0.25">
      <c r="B83" s="11"/>
      <c r="C83" s="12"/>
      <c r="D83" s="12"/>
      <c r="E83" s="12"/>
      <c r="F83" s="12"/>
      <c r="G83" s="12"/>
      <c r="H83" s="1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zoomScaleNormal="100" workbookViewId="0">
      <pane ySplit="21" topLeftCell="A22" activePane="bottomLeft" state="frozen"/>
      <selection pane="bottomLeft" activeCell="J17" sqref="J17"/>
    </sheetView>
  </sheetViews>
  <sheetFormatPr baseColWidth="10" defaultRowHeight="15" x14ac:dyDescent="0.25"/>
  <cols>
    <col min="1" max="1" width="12" customWidth="1"/>
    <col min="2" max="4" width="11.42578125" customWidth="1"/>
    <col min="5" max="5" width="11.85546875" customWidth="1"/>
    <col min="6" max="6" width="11.42578125" customWidth="1"/>
    <col min="8" max="12" width="11.42578125" customWidth="1"/>
  </cols>
  <sheetData>
    <row r="1" spans="1:5" x14ac:dyDescent="0.25">
      <c r="A1" s="24">
        <f>(('Exercici 1.1'!A18+'Exercici 1.1'!A41+'Exercici 2.1'!A24+'Exercici 3.1'!A22+'Exercici 3.1'!A41)*0.5+('Exercici 1.2'!A21+'Exercici 1.2'!A39+'Exercici 1.2'!A57+'Exercici 1.2'!A84+'Exercici 1.2'!A104+'Exercici 2.2'!A20+'Exercici 3.2'!A23)*1)/((5*0.5)+7)</f>
        <v>0</v>
      </c>
    </row>
    <row r="7" spans="1:5" x14ac:dyDescent="0.25">
      <c r="A7" s="26" t="s">
        <v>95</v>
      </c>
      <c r="B7" s="26"/>
      <c r="C7" s="26"/>
      <c r="D7" s="26"/>
      <c r="E7" s="26"/>
    </row>
    <row r="8" spans="1:5" x14ac:dyDescent="0.25">
      <c r="A8" t="s">
        <v>96</v>
      </c>
      <c r="B8" s="19" t="s">
        <v>91</v>
      </c>
      <c r="C8" s="19" t="s">
        <v>92</v>
      </c>
      <c r="D8" s="19" t="s">
        <v>93</v>
      </c>
      <c r="E8" s="19" t="s">
        <v>94</v>
      </c>
    </row>
    <row r="9" spans="1:5" x14ac:dyDescent="0.25">
      <c r="A9" t="s">
        <v>2</v>
      </c>
      <c r="B9" s="16">
        <v>3253853</v>
      </c>
      <c r="C9" s="16">
        <v>3964353</v>
      </c>
      <c r="D9" s="16">
        <v>3123078</v>
      </c>
      <c r="E9" s="16">
        <v>2908397</v>
      </c>
    </row>
    <row r="10" spans="1:5" x14ac:dyDescent="0.25">
      <c r="A10" t="s">
        <v>3</v>
      </c>
      <c r="B10" s="16">
        <v>3246047</v>
      </c>
      <c r="C10" s="16">
        <v>4008789</v>
      </c>
      <c r="D10" s="16">
        <v>3111684</v>
      </c>
      <c r="E10" s="16">
        <v>2911015</v>
      </c>
    </row>
    <row r="11" spans="1:5" x14ac:dyDescent="0.25">
      <c r="A11" t="s">
        <v>4</v>
      </c>
      <c r="B11" s="16">
        <v>3548312</v>
      </c>
      <c r="C11" s="16">
        <v>3949640</v>
      </c>
      <c r="D11" s="16">
        <v>3108763</v>
      </c>
      <c r="E11" s="16">
        <v>2862260</v>
      </c>
    </row>
    <row r="12" spans="1:5" x14ac:dyDescent="0.25">
      <c r="A12" t="s">
        <v>5</v>
      </c>
      <c r="B12" s="16">
        <v>3831203</v>
      </c>
      <c r="C12" s="16">
        <v>3910628</v>
      </c>
      <c r="D12" s="16">
        <v>3022503</v>
      </c>
      <c r="E12" s="16">
        <v>2788370</v>
      </c>
    </row>
    <row r="13" spans="1:5" x14ac:dyDescent="0.25">
      <c r="A13" t="s">
        <v>6</v>
      </c>
      <c r="B13" s="16">
        <v>3857776</v>
      </c>
      <c r="C13" s="16">
        <v>3781250</v>
      </c>
      <c r="D13" s="16">
        <v>2922991</v>
      </c>
      <c r="E13" s="16">
        <v>2739110</v>
      </c>
    </row>
    <row r="14" spans="1:5" x14ac:dyDescent="0.25">
      <c r="A14" t="s">
        <v>7</v>
      </c>
      <c r="B14" s="16">
        <v>3862883</v>
      </c>
      <c r="C14" s="16">
        <v>3614339</v>
      </c>
      <c r="D14" s="16">
        <v>2880582</v>
      </c>
      <c r="E14" s="16">
        <v>2688842</v>
      </c>
    </row>
    <row r="15" spans="1:5" x14ac:dyDescent="0.25">
      <c r="A15" t="s">
        <v>8</v>
      </c>
      <c r="B15" s="16">
        <v>3773034</v>
      </c>
      <c r="C15" s="16">
        <v>3416498</v>
      </c>
      <c r="D15" s="16">
        <v>2883812</v>
      </c>
      <c r="E15" s="16">
        <v>2677874</v>
      </c>
    </row>
    <row r="16" spans="1:5" x14ac:dyDescent="0.25">
      <c r="A16" t="s">
        <v>90</v>
      </c>
      <c r="B16" s="16">
        <v>3802814</v>
      </c>
      <c r="C16" s="16">
        <v>3333915</v>
      </c>
      <c r="D16" s="16">
        <v>2924240</v>
      </c>
      <c r="E16" s="16">
        <v>2702700</v>
      </c>
    </row>
    <row r="17" spans="1:7" x14ac:dyDescent="0.25">
      <c r="A17" t="s">
        <v>9</v>
      </c>
      <c r="B17" s="16">
        <v>3776485</v>
      </c>
      <c r="C17" s="16">
        <v>3257802</v>
      </c>
      <c r="D17" s="16">
        <v>2941919</v>
      </c>
      <c r="E17" s="16">
        <v>2722468</v>
      </c>
    </row>
    <row r="18" spans="1:7" x14ac:dyDescent="0.25">
      <c r="A18" t="s">
        <v>10</v>
      </c>
      <c r="B18" s="16">
        <v>3826043</v>
      </c>
      <c r="C18" s="16">
        <v>3257068</v>
      </c>
      <c r="D18" s="16">
        <v>2914892</v>
      </c>
      <c r="E18" s="16">
        <v>2759404</v>
      </c>
    </row>
    <row r="19" spans="1:7" x14ac:dyDescent="0.25">
      <c r="A19" t="s">
        <v>11</v>
      </c>
      <c r="B19" s="16">
        <v>3851312</v>
      </c>
      <c r="C19" s="16">
        <v>3182687</v>
      </c>
      <c r="D19" s="16">
        <v>2881380</v>
      </c>
      <c r="E19" s="16">
        <v>2734831</v>
      </c>
    </row>
    <row r="20" spans="1:7" x14ac:dyDescent="0.25">
      <c r="A20" t="s">
        <v>12</v>
      </c>
      <c r="B20" s="16">
        <v>3888137</v>
      </c>
      <c r="C20" s="16">
        <v>3105905</v>
      </c>
      <c r="D20" s="16">
        <v>2837653</v>
      </c>
      <c r="E20" s="16"/>
    </row>
    <row r="21" spans="1:7" x14ac:dyDescent="0.25">
      <c r="B21" s="16"/>
      <c r="C21" s="16"/>
      <c r="D21" s="16"/>
      <c r="E21" s="16"/>
    </row>
    <row r="23" spans="1:7" x14ac:dyDescent="0.25">
      <c r="B23" s="14" t="s">
        <v>20</v>
      </c>
      <c r="C23" s="7"/>
      <c r="D23" s="7"/>
      <c r="E23" s="7"/>
      <c r="F23" s="7"/>
      <c r="G23" s="8"/>
    </row>
    <row r="24" spans="1:7" x14ac:dyDescent="0.25">
      <c r="B24" s="9"/>
      <c r="C24" s="21"/>
      <c r="D24" s="21"/>
      <c r="E24" s="21"/>
      <c r="F24" s="21"/>
      <c r="G24" s="10"/>
    </row>
    <row r="25" spans="1:7" x14ac:dyDescent="0.25">
      <c r="B25" s="9"/>
      <c r="C25" s="21"/>
      <c r="D25" s="21"/>
      <c r="E25" s="21"/>
      <c r="F25" s="21"/>
      <c r="G25" s="10"/>
    </row>
    <row r="26" spans="1:7" x14ac:dyDescent="0.25">
      <c r="B26" s="9"/>
      <c r="C26" s="21"/>
      <c r="D26" s="21"/>
      <c r="E26" s="21"/>
      <c r="F26" s="21"/>
      <c r="G26" s="10"/>
    </row>
    <row r="27" spans="1:7" x14ac:dyDescent="0.25">
      <c r="B27" s="9"/>
      <c r="C27" s="21"/>
      <c r="D27" s="21"/>
      <c r="E27" s="21"/>
      <c r="F27" s="21"/>
      <c r="G27" s="10"/>
    </row>
    <row r="28" spans="1:7" x14ac:dyDescent="0.25">
      <c r="B28" s="9"/>
      <c r="C28" s="21"/>
      <c r="D28" s="21"/>
      <c r="E28" s="21"/>
      <c r="F28" s="21"/>
      <c r="G28" s="10"/>
    </row>
    <row r="29" spans="1:7" x14ac:dyDescent="0.25">
      <c r="B29" s="9"/>
      <c r="C29" s="21"/>
      <c r="D29" s="21"/>
      <c r="E29" s="21"/>
      <c r="F29" s="21"/>
      <c r="G29" s="10"/>
    </row>
    <row r="30" spans="1:7" x14ac:dyDescent="0.25">
      <c r="B30" s="9"/>
      <c r="C30" s="21"/>
      <c r="D30" s="21"/>
      <c r="E30" s="21"/>
      <c r="F30" s="21"/>
      <c r="G30" s="10"/>
    </row>
    <row r="31" spans="1:7" x14ac:dyDescent="0.25">
      <c r="B31" s="9"/>
      <c r="C31" s="21"/>
      <c r="D31" s="21"/>
      <c r="E31" s="21"/>
      <c r="F31" s="21"/>
      <c r="G31" s="10"/>
    </row>
    <row r="32" spans="1:7" x14ac:dyDescent="0.25">
      <c r="B32" s="9"/>
      <c r="C32" s="21"/>
      <c r="D32" s="21"/>
      <c r="E32" s="21"/>
      <c r="F32" s="21"/>
      <c r="G32" s="10"/>
    </row>
    <row r="33" spans="2:7" x14ac:dyDescent="0.25">
      <c r="B33" s="9"/>
      <c r="C33" s="21"/>
      <c r="D33" s="21"/>
      <c r="E33" s="21"/>
      <c r="F33" s="21"/>
      <c r="G33" s="10"/>
    </row>
    <row r="34" spans="2:7" x14ac:dyDescent="0.25">
      <c r="B34" s="9"/>
      <c r="C34" s="21"/>
      <c r="D34" s="21"/>
      <c r="E34" s="21"/>
      <c r="F34" s="21"/>
      <c r="G34" s="10"/>
    </row>
    <row r="35" spans="2:7" x14ac:dyDescent="0.25">
      <c r="B35" s="9"/>
      <c r="C35" s="21"/>
      <c r="D35" s="21"/>
      <c r="E35" s="21"/>
      <c r="F35" s="21"/>
      <c r="G35" s="10"/>
    </row>
    <row r="36" spans="2:7" x14ac:dyDescent="0.25">
      <c r="B36" s="9"/>
      <c r="C36" s="21"/>
      <c r="D36" s="21"/>
      <c r="E36" s="21"/>
      <c r="F36" s="21"/>
      <c r="G36" s="10"/>
    </row>
    <row r="37" spans="2:7" x14ac:dyDescent="0.25">
      <c r="B37" s="11"/>
      <c r="C37" s="12"/>
      <c r="D37" s="12"/>
      <c r="E37" s="12"/>
      <c r="F37" s="12"/>
      <c r="G37" s="13"/>
    </row>
  </sheetData>
  <mergeCells count="1">
    <mergeCell ref="A7:E7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5 9 e 4 d 0 7 - 4 c f 4 - 4 8 e 2 - 9 3 2 c - 6 a 1 a 5 a 9 0 a e b 8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 9 . 4 8 7 9 8 2 9 2 0 2 3 0 1 8 < / L a t i t u d e > < L o n g i t u d e > - 1 0 . 2 4 0 0 4 5 4 5 3 8 7 7 9 8 8 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K g A A A S o A Y q y P w k A A D 8 v S U R B V H h e 7 Z 1 n c 1 z H t p 7 X J M w g 5 8 w I Z l I k R Z E U R Y W T 7 i 1 X 3 e t z y / e b 7 b L 9 0 f c / 2 P 5 y / p B D l c t 1 T 1 I 8 R x J F S s y Z I E g C R M 4 5 D Q C v Z / V u z M Z g A C J L O p y X b O w w e / b s s N 5 e o V d 3 R / 5 4 / e 6 S Z C F Z f V a m p 5 c k n U 7 L 4 u K i l a U l d 1 j 2 M o x c + / L Y O R y q S s v R m n S w t T 6 m p q d l d G R E H j 9 + I o c O H Z L 6 + j o p K i o K P t 0 b T E 5 O y v f f 3 5 S 5 u T l 5 / / 1 L U l 5 e H n y y c S y q S D 3 r j 0 v H S N y 2 S 5 O L c u X g n K 3 n Q n d 3 j x Q U J K S 6 u j r Y 4 9 A 7 H p P q 4 k W J R z M y O p u O 6 A / M y 8 T 4 q P T 2 9 s v p 0 y f l y Z O n c v L k C f t 8 Z m Z G B g e H p K m p 0 T g w M T F p 5 1 5 Y W N D r W p J H P R N 2 X B j R Y L m M V H m z P g C x L 0 G Q M E n W J 1 O w k s e u I b H q b W W w q O + L C h D h H R 4 e k e v f 3 T B h u H j x P T l 4 8 M C e k w n E 4 3 F J z 6 f l 7 N k z U l x c H O z d H K I q 8 y f q 0 v L r o z N y q n 5 e z j X N B 5 / k R l F R o S q D m W A r g / r S h R V k A s n 4 k i Q L 4 r K g Z I H 8 k U h E j h 0 7 K i 9 f v r T P U 6 m U N D T U S 3 9 f v 3 1 W W J i S o a F h W x c 9 V V N 5 y o 4 L Y 9 U r W o h W 6 Y t x G i m 7 r I 8 8 o 3 Y T x 2 r T c l A 1 V B i 8 k 6 G h I a 1 d e + W R a q J r 1 7 6 T z z 7 7 X L 7 9 9 p o J x p k z p 6 W s r E y i 0 X W Y u I t I J p P y 7 o V z M j o 6 6 o R w G 4 j p L T S X L 0 h h Y n 0 5 K y 0 t l e 6 u 7 m B r Y 6 i r r T V C j Y 9 P m B a i e M R i q t l q q v U e x u w e S k q K 5 W G 3 X o z e T l l y 9 X O N / P F G x u Q r K N s v c w s V M q + 1 y r K G U p 1 r / w J C 5 S L W m 8 m W x 3 q w C m + d R 9 i g t e u Z h n k 7 D v C 8 e f k v X 7 y U / o E B O X X q h G k A X j 7 k Q U s V F B T 8 K F o p F x 4 9 e i w 1 K p S 1 K r h 7 A Q g x O D i g m v l g s G d t 3 O o s k A v N c y b v t 2 7 f l Z M n j q l C W Z D K y o r g C I d Z f a b T U 1 O q p Q r l w f N e G V 5 q k E v 7 1 K y e S U v 3 e M Y E X a Z Y P B q T x U i F n j j j M 1 l Z Q S Z b r E C u f X m I V B U t B m v b w 3 k 1 c d 5 p X E m m k Z F R + f 7 G 9 1 J V X S V X r 1 6 R x s Z G 8 0 9 K S k q M R B U V F T 8 Z M o F 9 + 5 r l 3 r 3 7 Z p L u B d A i m G Y b + T 3 I d K O j w C q j q s Y j c v / + Q 3 3 G q 9 9 d U i s o N O 4 L r c R S M i k z 6 a h M z U W l t C A W H O G w T K h U 7 W n V T P h O K 8 2 9 l c j F n j y j c m F k O m M O 1 K g z X F 6 4 + i V B k v 2 V a X 3 O w Y 4 Q 4 M 9 p 9 R l q S x b c j g B U d p g 0 J 9 R x x r 6 H O N s 1 p 3 Y b z n + K m J O / V z h 8 + J C M j Y 0 H W + v j u J r T v K / 9 9 e V y 5 c p l M 5 N z A a 2 / f / 8 + C 3 g c j L f K D 5 1 J 2 3 + 8 u t C W w N 5 6 L J F U R 8 6 9 L N g Z J p J f X 0 2 u 3 P v y c C A 6 5 c H L G t W C 3 O M L e U C D j m E X v Q L F B U t S q Z o N I n 1 0 e F a d 3 p V k A p A n q g 5 F P B 4 z p / / n A M z Q u r p a M 0 X 3 C m j p 1 t b W Y G t 9 l K c W V e P o c 9 U X s r D E s 8 3 9 X H n 2 k K q i o l w O H t g n 0 c U Z e T E U N 9 4 k c f I U + j c i h V X H V T 2 u j O z l y b J z S A f K i U d K C N g j T L r I V J e c q R q Q 5 O h t e X D j z 5 J S 5 / v T z 7 6 Q m 7 d u q 8 M 8 J f / 3 / / 2 r D A w O y e M n T + W v X 3 + r w r l + t O u n h h q t 1 T F V 9 x L N T U 0 W b N g I 8 F N v d i b k y + d J a Q 2 9 o 2 x 4 a w A T 8 c O j U e k c V U I t R W R / W Y J P J f L Z D / e X l k r O 6 A t a N J t z h f 8 U k C o X u f K E 2 1 l c P T S n G u r N f h f v B z s e s + / 0 m V N m n v w c N F V f X 5 9 V D I c O H d w z E 3 V q a k p 6 e 3 r l c M v h Y M + b 8 e e n L h R O W 1 d Z a q W M e 2 6 g e H x 5 M R C R t g G R D w 9 O S / v 4 g k S T 1 W c 2 r 5 3 y X N p R 0 E a y E T I B h H F 2 d l Y a G x v k 9 q 2 7 8 v T p M x k f H / / J V 3 D 4 U b T v 7 K U f R U S u S y u e z T y b X x 6 Z t e X 1 9 u Q K C w J k K g L V R L p O O V i 1 I M l 4 R L 5 5 m Z S K R E K i M / r 9 M J k 8 / H q u i 9 E j g 7 U 8 t g P e z 4 n a e Q u J e / C 8 s R T W K r y r 0 p I S i a h f 8 v 6 V S 9 a Q e e 3 a d c s Q 2 E t h 3 Q y 4 p x k V N K 5 9 L 0 1 V B P 7 A w Q M b N v t A I u b 8 W K 7 5 s 2 e r G 2 5 B h l e 6 o u X K w V l j x P 3 u m E T + 8 G B p y b 8 o r 9 J A 9 t L D b a 7 c l 8 f m g Q P 8 c c u s F O g L D G N 4 e N h M u j n V Q l m P 3 o B j T 8 H c a 2 5 u t v e G h m p t f W 7 p M M e P H b X w + U / N D G x r a 7 P 2 z R Y 1 v x J a k + 8 V q G R e v n y 1 n E 6 0 E f D Y P 1 P T b 0 k 1 E Y E h X + H B B T j C c y Y z h W d P V B z + 3 O u K y u C E f u N f 7 y 0 Y o f K + 0 9 7 i Q O W C H F f t l A 0 y H x 4 + f G Q C g O O 7 F u I q l G g q D w Q H M t 6 7 e 1 + O K q l q a 2 u M W B k z 5 c f F 9 P S 0 3 L 1 7 T 4 4 e P S r V 1 V X B 3 t 0 H 8 n r z 5 i 1 5 9 9 3 z 6 z 7 P b L Q P x + V p f 9 y e 3 / s H Z p f 9 K V M 8 e s 5 F a 6 9 1 p P I K 6 S / P 4 x L N p Z X W Q p 5 L O w M y g Y 7 V r G 3 6 U J O T Q l N Z W b l m C Z M J k H d G + 8 j l 9 y / Z y 7 3 2 7 X V L S f q p m I H 4 M 6 d O n T R S 7 e U 1 Q Y j G h g Y j 9 G Z w o D J t 6 U 7 I / A 3 1 p z w 4 H 1 V U p p 6 y L d t x p G p O o t l k W p 9 c u f b l s V m Q p J l 5 I a s R V X t w s 5 o F g b l 1 6 7 Y 8 u P / Q A h U z M 9 P y 6 Z 8 / l 1 s 3 b 8 v I y I i R 7 M c G l c S R I y 0 y M D B g t f p e o b K q 0 h J c N w s S c p F 5 p L 5 9 O G a c s P c S v B s j V 7 A J z R r K 9 d 1 x U G 7 y r M Q G D s l j A + B V t G Q l u Y b B u 4 h G X C P h Z h D R 7 5 B l f e L k c f n o o 6 v y y S 8 + l n / 7 2 3 + Q w y 2 H 5 M a N H 6 S j 4 7 W M / c j R Q A S Q b i R 0 l b i p R O / s 7 J K J i Q l z N 3 Y T a M d B N a W 3 8 j s t 1 S 6 T 5 W l / Q u a D O o l 3 m K n w g s r P 7 c w Q y h e Q + 6 H n G b V d E I g 4 3 z w n + y r W 1 x Z E 8 D Y L M i c w + d B U 5 P W R K U C p r 6 + 3 d B r a Z O 7 e u W v a g b D 7 j w X y 4 c 6 d e 0 d O n D h m 0 T f I T h t V b p n b O Z C p w T P Y C K b m I l Y A h P K y / + X z l E z P h 6 w H X b p V 9 J P 7 t 2 z y r Y s 8 l 3 Y E J + v m L a 9 v L f g a t K x 0 8 8 E E S + 5 U 0 4 b G U 5 x m D 8 5 D 4 y / d O U 6 f P i X P W 9 s s A Z Q u F T + W G U i U D 9 I f P X r E y P 7 s 2 X P r H k F G d y 4 t g o z O z 8 1 v i 3 T 4 n f z G R k A / q U d 9 m U i k d e q 0 n 1 6 S v 7 Y V 2 D 6 w / I Z Y C c o q k y / X R e s R w V o e W w X h 8 c a y t Q W Y 2 p O a + u 7 d + 2 b z b 5 Z Q H E 8 H u I m J c V n I 4 Z 8 g x A j V W d U O d X U 1 p h l o 9 E R L b E d Q t w O u e W 5 + 3 o h 9 W / 2 / 6 9 d u W F c P M s X n d T + a l C a B w c F B u X 7 9 h p m t m I h b A U n E H R 0 d w d b a m E t H L B h x p D o T N I p P v Q o 4 4 N 5 J 7 z i a y a 2 z d F x y y 9 h / + J f / 8 T s + + L E e 6 t s C k m L L C 3 M / Y 4 S G D o I 4 z u + c P W 2 m 2 1 b a a m g 0 7 W j v t C y K X N / n 5 Z P c S T i 9 p q Z G u r u 7 r Y 2 G 7 g 6 0 W 2 0 m r L x d Q C K 0 5 I 3 r 3 5 v 2 P H r c h d M x C b u 7 e o z s n Z 2 d 8 u D B Y / M N j 6 u J i M j e U b M V c N x m n h E J u g P 9 g 9 b l Z b 3 7 h E y T a u 4 9 6 N X n l F y y D o 1 c y 7 k j l R Z K B 3 3 j M T k c + F b w Z p E + g 7 r k X + T / 3 J h y q / b p a m 3 E b v s g j y 0 j r i + J 7 H F a 4 X O B 9 q P b t + / I p U s X L R K 2 V a B t b v 5 w S 8 6 / e 2 7 N L g h h o A H G x s b k z u 1 7 0 t B Y L w c O 7 D e y 7 X Y P X x q m M b 9 u 3 7 4 r 7 + q 1 l p e X G d E 9 0 E 4 + u 4 H u 6 a 9 V M 5 0 7 d 9 Y q B H x E / M D W 5 y / k 1 M n j d p 8 b 7 f v l o 5 0 c 7 5 u L l p e w I D A 3 I V S R 9 Q y G F y K v X 3 f q N Z b K y O i k d M f O S K I g K R 8 c m J F U P J P T 5 0 v k f 9 + Y 1 P O 5 F + 2 X Y e T a l 8 f G Q S D i b O O c 1 J a s 7 T s 5 4 b o j F y 9 e M I H e K i A I 7 T y E p q u q N t Z 4 y v t F e E k i f a b + F Q E D u i f s V g d F f L z u 7 i 4 z 3 2 h s h R D r a Q z I h 7 l 3 4 c K 7 K 8 a l m N B r H h 0 Z t Q y R Y 8 e O m F Z H a 6 0 H n s 8 f f v + n Z a U R j 6 n G 0 f c T i 8 Y k F n S H S S T i U l h U J q l k T K a n p p W 4 z 5 W 4 J 6 V c n 0 m p + r b 3 u + M y l 6 j V 9 7 o k v z g 8 p S R a 1 O I a d l l f n 1 C 6 m a 2 x 8 t g 4 I N P F f X M 5 O x e G g V / A 6 E D v v f f u h j T L W q B t B x 8 E 4 c L s 8 3 b + R o B A Q O z n z 9 u s p j 6 q Q k q U c K e 0 F b K F a f v s W a v 9 F h 0 k a Z z e y P n 5 D u Z g d i W x X B n 0 9 l k u 4 3 E 1 G w l 2 r E e s 3 / / + j / L x x x / a 7 1 L M B 8 p R / H X x G 2 x 7 w I Y / P 0 n q / k U j l I g S y j I l d L m 4 s H q Q l j D y Z N o e i h P z W l z u H Y U a k i w B A h A U h I G x I S A C Q r y V d p I w e P H F q l m 2 0 p C L l i A Y 8 s 4 7 p 9 X 8 a z D f p k e 1 F t e 8 X X A t B B r o 2 4 V J a 4 P H 6 H K j Z K W C e P m y f V V j M P e L R q d 3 L p q V U Z 5 u 3 b p j 6 V t r N R x f u H D e S I I G J r s E 8 m F u 4 o 9 5 P z J 8 X W E y A b Z 8 / i U Z F O 5 T S O g + i / y v 6 x P 2 6 S r t p M i 1 L 4 + N I T 0 / K 9 H J D q m M 9 N g 2 j 5 J a D e F i E B B e g E + s T O i L J N p 1 6 f J 7 U l l R a c d v B b w v A g 1 t b S / V H 3 v P B G Y r 4 D x 0 B k T b 4 d 9 g Q m 7 1 X B A S g q O B z 5 8 / Z 4 O 1 b P Z c P C N M W f p S r W f K 8 m z R g m 1 t L y x Q g M a C w G F S Q D b u D 5 J u F Q M T E b n 5 O q G V 4 I K c a 5 i R s u S 8 / l 7 g Q 6 1 J K A Q g r 6 G 2 j N m Z K R l + + p l 8 c v W c F C c x L 2 K u F r O X i 0 n h T A v A k p J U Q Y t v I 9 L G O x x W T f D D z Z v y w d U P V u X 7 b Q a c C y 2 K p j r / 7 l m t y Q u 1 V s + M n b A R o I 3 p C P n k a a t c 1 s o C c 3 Y r 0 U v Q q m Y f D d 5 N T U 3 W P L A e I C C B n s e P n 9 o Y E J A Y T U a w g 3 t 6 9 P C x P p 8 r w d G b g + c J Z h 8 k w q o 4 1 z g t Z Q W E / x f X N v n y Z N o + 4 t X H 5 f F A i Z R V 1 F q j K + 1 A L o O h 3 I S L 2 p P C y 8 b h 3 g 6 Z A K S M q 1 M 9 P + e c 5 O 2 A c 5 G y g 6 / z / f e 3 5 O n T p 5 s y J S E T 7 W p o y w 8 + u G z 3 v l U y g a b m J r s m E n 7 f B E w 3 h i y 7 f P m S P V e u v 7 O r S 0 3 Y H q s g S s t K t 2 1 e h 3 G 7 k w g l t a X 6 z e x Y p Z 3 y 2 D Y K t E a v r D 8 s 0 V S l D E x t z F f Y C c R i c d U m B c s h 4 O 0 A X 4 L U p f e v X D b f 4 t q 3 3 8 m r V 6 + s o R W f c C 3 M q J n X 1 9 e v J G y V 9 y 6 + a 4 G C j f p L a w G f h 0 o o r V p m o / K a S i W t G 8 u V K 5 d k Z n r G A i 6 0 Z x 0 / f m z b 1 / P h Y R J n n Y U B x m e j t p X z r H l + b R / U p r F 4 w p b z C x F r g d 8 L E P a l 0 R b z Z i c q S k z T c h V k + m d 9 + N F V 3 Y 5 Z N g d m 0 6 S a T x 7 8 F i S z z I b + A c t 4 J 2 o J m X g G O w F O M 7 9 G s G E 9 o G n p 2 E j o n W v c j q b 0 9 1 K o p 4 h E M s / 3 V q c 7 5 x o 0 z T N q p 1 B U s G Q N u 4 n 4 3 j x T z J 2 6 + l q Z n c 2 d F 7 d V I I R o C H w S G m P J 3 v Y N s O N j Y 2 a K k S O I F n v d 2 W X R t J 0 M u z t E r G 1 o K x U F R O D 6 X 6 g J u l P 4 p G V W 5 m Z c K h T j T 6 i l v c H k 2 D y 2 D G S 6 u m g h Z B z s L h D g g m T S 2 p S 2 6 0 f l A q Y f X U X m t a b / y 1 d f y 6 d / / k L + 9 K f P L K y N e X X p 8 k U 5 d / 6 s R e N 2 l k x O Q 9 E A u 1 V A K s L k 6 5 m r m w H 9 2 h r l + b J 5 / e 2 r V A 4 N l e f X j o I B F L v H d 1 a w 3 g Q E e W w X s 8 k J p V / 9 8 A P 5 6 K M P 5 O N P r k p S f R X G V 2 f I Z Y I P h a m U C e 9 O A + 1 L I + 5 2 l M B J v c 7 N 9 t 7 N B a 6 B U p S k g n H X w 9 9 V b z o f 3 d t 5 D E 9 t L 3 q 3 W U R V m J k f a q 3 G z e 3 C m 0 9 o I W s Y V X M Q r b U b J A q D 3 6 K y 2 M 5 9 Q U p M 1 Z 0 A x J y d m 5 X T 9 Z m K a 2 + r z r c U 2 f M S 7 T Y w y 3 x D 4 1 4 g Z k 7 + 7 t 8 j f h x Z D d s h B I 3 K r 1 6 1 B 1 v b A + 1 O h O f r y x a 1 M n H 7 8 o T a A 8 T 2 y o E K A K F S q U L z F f b C R 4 6 p 1 t i L 3 0 E D M k H C d g h F + J 3 p b r Z z v f 6 7 z G Z I a B 6 U J n W f / l 9 B q D 1 4 J m 8 l d t g 3 f y M g F H 4 O m d 2 7 L + g R M 8 H 2 i l B F h Y X b N m V J t N 3 u y E v c L 8 + Z X E x w v p F A x 1 K 2 h n r 7 G F W W 2 r n Q 8 l r I n p J m t 8 G L L i s t s z a h N 5 l 9 8 I C 5 Z m + 0 F 9 g 8 S d d 1 2 T W 6 c Z 8 P U 4 f f 2 A t C Q Q I m m C N 9 a D s g U 2 W n / C i u i V u P q V l P r 4 K 3 3 u Q b m 9 n d R z A 3 O y 2 x + R H r n T q i h R w z C k m a v h P d T g P H v b i k a L k r e T Y W V A D + 0 p a U + 9 0 J m V u I W M f H y w f m 5 P J + V + i 1 2 j O 2 G V J F 1 G f b X U J x H / S c p R 2 K h u u t A N I T S M C P 2 m r o f E X F o f c 9 N z f r g h O z s 3 J O t d R b T 6 i 1 8 K a 5 X D e C d H p e K q P 9 8 u U X X 8 q 3 3 3 x n v W m Z Z f z V q w 5 5 9 O i J N Y a S H 7 c T X S T C Q M C J i K E 5 s k 0 b 7 u r V U N x 6 E D M z I g O S 0 G / L A 4 3 D 5 A W D k x s T D R q P G f a M D I 3 d w 5 L 1 L H 7 y + K m c e W f r E 2 B D o m + + u W Z J s z u h U P E d q U i w B L 7 6 6 q / y + N G j P K H W A s N F b R e W c d 7 1 R D 7 5 5 C P 5 6 O O r N s I P X R h o s 2 E K f 7 p I f K N E o 2 0 l W 5 P k M q H w H d B q F M w e a k Y I w 0 D 8 C A v n 4 B i I h N l H i D g c y p 5 V 1 6 N r J G a E C Z M o F 8 4 o 2 V 4 M r q + l u E Y q A z Q i v 7 V b s L E y O j o t L 7 C s b H s Z 9 I w Z T x b H T g w H z R t K J A p s 1 C b y H f f t 2 y e R / / n d u H t z + j f f B r W z i C 6 l 5 Z 2 a I a m u c B N K h + G F k d q N s R U u X 7 5 o e W + A f R C E z o I p d c I h C A U C 3 b r l B i m J q V 1 m J a r E U e 1 A O L l A X 2 5 U f w d t Q Q T q w Y N H R m L O y z h z C 0 s R K U 1 u z m f s V d O v r j R t 1 8 M 1 o J E o b K d 1 m w F V 8 E n 2 7 d 9 n / b p 2 A 2 h x R m l i P u H t D B G A q c 2 g N H S 9 D 1 c 0 G w X v z F d 0 P A P C 5 k 8 e P 5 G K S r r H l 5 l 2 X y a U O + 7 t J h S P O K 7 + B M m s O 4 E K d V I v q U + y H t A u z 5 8 / N 9 O h p e W Q E Y + X T m G b M C / C O z g 4 b H 4 Y W d N X P r h s L 5 b v + D 4 5 b t u 9 Z E o i 4 Q h c V 8 c 8 v I W m c Z m a d K 2 h z P g + v 4 P G 4 z z L + y y p d 1 E G + n q s q / 6 U + j A 0 H E P i o s I i K a 8 o M 5 / G V w Y 7 D U j s 2 4 3 o m b s V I n h 0 d X W Z N m 1 o a A j 2 b A 4 8 D 1 / 8 s 2 e m l L q 6 O t X Q M R t Q J k S o t 5 t M H o U F 6 r g G o 4 Z u B w x B 9 d 4 + p q s J d q y D Y a 2 B G d W 1 r K x c D h 7 c L 9 9 9 9 7 2 8 / / 5 F e f j w s R G s s b H e G j U x L 9 A 8 9 K E K a 7 z 1 3 h 0 C 5 A G p c v m G m I q Y k f h 0 7 a 9 e y 7 z 6 f o A u 5 W V V D V J W G J P 9 B 5 q V N B W m / T i n N y m 9 u b c d Q V 8 P t B k x S A u Z 6 y T b b h V U E v S H G h w Y s r E J t 4 K V h H K a m m e G 1 u Q Z U J H l C b U L Y E 4 h Z t c I l M Q b w b P H 6 S a K R b c I s r n r G + p t y h Q m q C Y q h c D 6 s h X w e t t H 4 n K w M t O G g 0 B A J v o 3 3 b 1 z X 8 2 2 Z m n e 1 2 y m G 5 r h L 3 / 5 W k 6 e / 1 C a q g t M Y M J D f e 0 V x l U r / v D 9 b T l w 6 o q 0 1 G + 9 2 w X 3 y f 1 s h 5 g 8 r z C p e E Z 0 U 2 l q a r T K D o 2 V D 0 r s A m j H + a E j u T x Z t Y d / E d m A J O T G k Q V A N j W D M e I / 0 b O U i B b a A E 2 w F T I p J + 0 6 6 A D H F C 0 e m H e M b 0 e t f e / e A 5 s N k b E j K l X Y q H H p Q 3 T w 4 A G Z n + j Z E J m 4 L 8 4 5 N j Z u T Q I 0 e O I j I o T b A T 4 i J u v c 7 P a a G N D w t T X V O + L U u P f o C M Z Q Z n T q 9 O 8 1 9 u / / 6 3 + 3 k W P z 2 F n M p p c k s T C q 0 j w V R O J m L N h A t 4 r 5 e d d X C Y J 4 o l B 4 K U T v b F y 8 L Y a G P X i 9 / R N R e d B T o O c W q S x c s v Y l g L A P D g 7 Y 5 G x o J A a 4 J P h B F o I H 1 5 V Q E j 2 4 / 0 h J 5 o b m C p u Z Y V D 7 D / Q P S H t 7 h z U L s M Q U w u c i c I K G 5 X z A C 1 6 4 c u B Z 8 G w Y I Z a h u B Z s E J u I P Q t 6 / r a / 7 r Z x A 0 e X q q S 0 K C m p x B Y q F t U m 7 R 0 d U l 1 V Z Z X F V s B 1 c k 8 M W V a m l R 0 R V Z K Q i R h + + 7 J A m s v S g c m n 9 2 h / 8 t g x 0 K C 7 O P J M 5 v s f 2 b N V y t h g i b w I p n G h x m S A R r q Y o 5 0 A N T q z F 6 I h m p u b L C C x F R A e 7 x 6 P S V 3 x o g q f a 2 e y l 6 8 C C i m I d j H W A 6 F 7 z B / 2 h Q X c g + + g b Y h C M k w X i a C 5 S A V B G a u h 5 c g h 8 + / Q a B A H v + z h g 8 d y 7 v w 7 d i 8 I N e T j M z Q e N T u E I 9 j y + N F T G / m J A V j o / l F m q V O T K s R L c v R o i w r u r H x 3 7 Z p c u f q h J I t r p L p 0 c 6 T i t x 8 / f m J m 9 W 9 + 8 6 u c 9 / E m c O 1 / + M O f V N P V y K k z p y y I x b O k y 8 r M v F Z Y k n Y a K k + l n U d 6 I S 1 H 6 i J y o K l K l i w i 5 J x Y C g S i V i O B 1 R U 3 i g + 1 O O N B 0 K 5 h 3 S I K C E R s z G / Q n 5 A e J d G E m n Y E Q h i p F h 8 O n i D A C O 0 3 X 1 9 T A R i x W p b R g 5 i r a b 2 A A t f j T b 2 + v g H L D / T k C 3 9 n a m p S 2 h g a + f Q p i / Z x P x T M V S o R G r T 7 + w e t Z k c L E Q Y n O t b V 3 S 2 T E 5 M 2 1 P H Z s 2 d s m L D a u l p J B Y 3 S f J e 2 H U i 6 q M / z R d s L N S l H p a m + Y t N a h n u p r K w w f 5 E B c z b r D / I M u W e G B K h W Q v k + X 2 j W o q J i 9 Z 2 c f 2 U a S p d 8 x b 6 Y x 8 5 g f G x I S s d u S l N D t b 1 A 1 5 c H X 8 g J I s + c I X x 5 K Q U F j j w u U r R g A s c 4 d I z n T Z + j s P D m A q l E D G C / V o M t L 5 i a 9 O b N O y q 4 p + 0 3 0 I I I 6 p v O z X c R Q g a Q R I g b G u p s T L t k M q W f O S E i r E 1 F w f y 5 2 U N 8 s R 8 y g 3 g 8 I Q U J 1 V 6 6 j j Z G A 1 I Q b o j o z U K + Y 8 J p A u z 2 k e h L D + G m 5 g a p 0 G P 3 q 5 n 6 p m v P B X x G f p M J v z f z f a 6 H w v c Z X q C 4 u M i u j U o C X 5 O Q O U G k w I f K k 2 m n s a g v 7 W x L h V S W F 0 t E i b S g U s / A i M y w M a A C S j s T 5 g f C S M 4 d A j Y 9 P W U v G 3 9 r c G D Q N A i m k n / x a B Y K n 9 N q R g i 7 e 0 w N j c W I 1 K p 5 l 4 t M H p h 7 j J F 3 8 P A h M 1 k g + E Y E i m M 4 l r H t I N S I a j h S d 4 q L C 2 3 s i B L V Q s x I S J s Z Y 3 9 n g + / z P Q r a l 0 q D g g b j 3 n w A J H w t r C O s 4 X 3 c K 9 P w t L e 3 m x B X c z 2 B Z t 8 M M C E x Y Z m A j f v a G D L 8 I P B C R U L m B i Y q J r y r X C D c M q H y 2 E n w c G e m 1 Z R 5 f E 2 6 O l / L w N C Y L M y r T 6 W E Q p g K C 4 v M 5 O t T Q c T M o c b H P o c s h M + p j S E b X c o d 0 a b N n 6 A w l S Y k p G 0 q n l S z Z y k i l U W Z D m 7 Z g K C c 9 w c 1 u 9 5 R s w p 7 3 9 f 6 G w X H Q w C m v S H y y E D / B F c w z T A h E X Z M s 8 2 e d z P w 5 O J e a J j l W X r f c 6 P g v f C c I Q H n y / Z R + T x M Y t 1 h V O L 5 o z W 5 P 3 I w e S 8 0 L e C T H T 9 + n A P t u 5 A 1 T 6 h d A C + F F y 6 l + y V R e U R f Q K O 0 7 K u V S K p a 4 o W V q r V S p k 3 6 + w f M z y A A g Q Y g 4 w D H H 8 H F 1 6 A m b l V / i s Z N z C Z M N Y Y X 5 v y 0 e w z P F k t 9 O f 5 M 8 M N Z Q O i Z 6 Y K k U s Y S J 6 L n / b X N w m d R Y O 6 g Y Y k M c t 1 d q q U Y L L + x q X F L j v 5 G w e y G R P p o b O b 5 8 F v 4 d J v B y M i w 3 F b T d W 4 + L Q O B B c B 5 q H Q I v l A g K c / X K s W Z W f s 9 x h d k 0 E 7 M P J Y Q q l D J y A T h a G Z e A H 5 y X k P t I i y r Q U 2 B W C I p E + m U 9 E 0 l 5 V C 1 P v D 0 m G q m X n n y 5 J m 9 N B / l c 1 G v m B X W a Y u q 0 x e O B m P o L m x + P y 4 4 L / z m n Y f S X F N o 4 z n k C l x w b q J v D O 3 F V K B N z Y 1 m X q 2 o g d c B Q k a B x B T I / + D B Q x O o q s p q 2 X d g n 5 l 7 E I 3 a m x G P 0 L 6 7 h R H 1 A e / d u 2 + J r b O z M 5 J U v 7 M k h 4 m 5 F n g e v T 1 9 6 n v t M 0 K g 7 X k U P B M q K 5 o Q u F / 8 S s A E e N z r 9 R s / q C Y u 0 A r k g D W 6 s 7 R j 9 H w k 7 f J O g G k o L U F Q I u 9 D 7 T a Y T 6 g + N S x 9 L + 5 K V X m R N e J i c m B / E 5 D Y D I b G p q W 3 u 1 P a X 7 6 0 v D 6 c 9 G w g 5 P h m t 2 7 d t s T b 7 O w A p 2 1 c t x H / / t 3 C r R M Y s b w 9 N X O 4 T q a U Y W Y O N C o E 9 v 4 H t f o P 3 9 + 0 b O v t p A a t h 3 n V K D d v 3 l R t 0 G I C z I Q I Z O g z + C b + 1 0 a A D / n F 5 1 / J r 3 7 9 C 7 s f T E c m M G B q G 6 Y K x R T m O d y / / 8 B M c t 6 J j w S i m T A z M f 1 8 p c f z Z X Y S / M a 4 P g 8 C E v l M i T 3 E g p o E r d 1 z k i q I W 5 I n p h 0 1 3 W b J B O I y L 2 2 t z / T F a h U b q g w R C G p e h I V l a 2 u r a r g D O Y X O C 9 i f / v i p l s / k z 3 / 6 T D 7 9 9 H P 5 7 L M v 5 P s b N y 3 M / e W X f 1 V C R a T t e Z s J I Z E 4 r t l r S U p J S a m Z q v g m u 4 X J y Q k l O B k J U Y s 4 I t D d 3 b 3 m w y D k b w L P B V + P O a / 8 s 6 B i w H T k u j t f d 6 k J V 2 j 3 d + r U S T N n m V + L S d 2 Y W L u x s d H u l W f g r Q G 0 G b 4 j 2 t u 9 A 0 w + r T j t 0 z x 2 H Q y z F U 0 U y V z Z G U k W b n x u p F y g 5 q Q r A 4 m e 3 v 5 H o 2 C 6 U M M S 4 k b 7 I P z j 4 5 O h G N V K E O L + z d / 9 S v 7 u 7 y m / d s u / + 7 W l I Z 0 4 e V z + + Z 9 / q 0 d F p F j N I j R q i L v L w P z q V d N o N 8 0 9 7 h E B J 2 B D m x X k u H T p g g k + 5 F o L a B E I R 5 M B 5 E P L e J M X k v G M G I e d e 0 z E E / Z O q B y I A F L h X b r 4 n p 0 / / B 1 f u A b 6 s l n a k X 1 m R + R 9 q L 0 E c 7 M u R g t l c C o u q f i S F B e s l F C c W m p M X j Q p L T M h E y M M h J e X X 1 l V I d e + v W 6 T M X f 3 9 F j f J I S P J F d C w 3 T 1 m J m Z t n Y w j s f f w e 7 n x Q N M F o S H K C M 1 d 2 H Q y E z B N 6 P 2 x d c j E H J f / S c i W 5 D U X w 8 C S 8 M m 5 6 E t Z u N h 6 I 2 D a 6 b b B a Y e 9 8 k w 0 / v 3 7 7 f r Q G O s R S g q F 9 K W C P G 3 v + q Q 0 2 d O 2 X P w 5 O D a a Y z G V K M / 0 3 r z R U G g 7 C X + 6 b 5 9 T a b p f H t c P s r 3 I 4 H + V r 3 j M S l P L d r Y 5 w A T D Z 8 H 8 4 O w N G N w 9 / b 1 2 o v O F Z m D I A i z S o g 5 6 k T c m H k Q h 5 u W e z r 8 Q S y S b O + q M 4 / g D Q 0 N W r Y B p g x C g F A g q A h F N h A 8 f o N I I 9 q B t q t O 1 Q 5 M b u 2 1 E d d 8 6 + Y d O a 1 m U k X l T o 9 j 7 g A x W l v b L C h D y J 6 K g u f B / W B + e Y K E g X D j 8 w G e C 4 E d n 2 L l w b W S i e H D 6 N z T W l o 2 T C R f + N 6 j R 4 8 s G E O D v S d V 3 u T 7 E d E 3 o c 6 t v i s C B D j Z Z H 2 D w 0 c O u 9 k M 1 V H G t K C W z g X S l p h U D e 1 C p J B M c W p u B I R 1 Z s 2 A Z M w u T 2 b 5 6 9 f d c r j l s G k S a m / 2 e W H J B Q T W g g C q + W i U x T z y v h J L r p v u J Z B p N 0 w + N C S h f y o J Q u R V + j w I s P T p s 7 p z 5 5 4 1 J + S C + T U K r h 3 T j W e T 6 / o 4 H 5 8 / V 0 3 F j C I E Y T z C 5 F m 5 r e u 6 z X M + d + 6 c t R e S 0 M s + P o v 9 x 3 / 5 b 7 8 L v p P H H o M u F V 0 D k z I 9 + E p e v X x p f X U g A G 1 G C D 2 + E r Y / L z 2 X l s I 0 f N b a K r V 1 d d b I m g v U y g z G y P y 5 j e o H U V N D V I Q t P U + Y 2 E 3 2 l q u m Z x 9 t M Y S P C e E T y K B 7 B u d A y 9 F Y j N O + G x M D I L z 4 P n S y 5 D f o w s H 1 8 B w s G V V N W b a 5 f p Y c D 5 H Q m p i g z 5 4 + t y C E j 9 S t B Z 4 N T R S A R 0 D U l W U Y q 0 l l 9 L F n 2 9 H e Y d t Y A p h 8 0 c O F r + 3 g P P Y e v I i B s V n p G F w 0 j V R W 7 r p J I C A I K J q H b b S B L 7 7 2 9 c c Q U s b X Q v D X A s e h y R B E B A z N Q z s Z J h Q a 0 G s d k N 3 9 H 8 E 9 o P 4 R N T L R S Q I D + G n M O M G 1 Q f a w K b V T 4 N k Q d D l 5 8 v i K B l z u G 3 L R S E 2 D K 2 a v b 5 S l 2 w h j T 0 D 6 q x 9 e M S H f C D i O C o Y s l P 7 + P v O v P H E o I L z t C n s j c l y v D y 3 q t p V Q v R 2 t N s / N b 4 7 N S H P 5 g s x M q l 2 e x 5 4 A 4 U g V l U m 0 6 q g U l l Z Z I C A M B J V 9 + D q Y g 7 S X E M 3 j h R v 0 + y T Q f v X l X 4 U 8 w M 2 A c D i C i U B C S g 8 9 p d z t S g Q C 4 h o + y T u E s F z v 8 N C I C R R w / Z Z s d c c B a d F Q B B 5 y a T / y + M h y R 0 u 2 P m + z 4 c G G l V R M q g Y J b V S j T V w c W h p z k i A G z z g M I 5 B f 6 o q t B 3 9 5 P z x L E p 3 5 L E p K h x + b 7 U j l p N Q k + j l H H n s E T I w D t a q J 1 n B B 6 G j 4 w w 8 3 L U K F A B M k Q K N A K l J + / v D 7 P 2 5 J Q y A c + B U 9 P X 0 q v B k N Z X M e a c X 6 X X u B z K q 2 i i e S V v t b K p W C p S O U F y L W d x 6 Y l / h s u U x d Q A o U m p a + U m d O n 5 J f / u o X N m Y f X T T Q n J s F l Q U a / I j 6 r / h m Z I 8 7 A g X 3 t 3 y f u m Q 9 + I y C f 0 k k E p J F m w 6 f D Q 4 U m d a b O L W / W E 7 W 7 V 4 j X R 4 r Q V C i a z R u A 0 s y J H I Y m H e M I 0 f i K W Y P z j / 5 b N M z M 2 Z 6 I Q R 0 Y 6 A t K V e k b j 0 g N A w z d v 7 8 O z b 7 f B j F i S W V g b T c 7 C i Q j p G 4 h Z a d Y E W U v H Q e d J W / N 4 1 2 A v i D + D / k M K K d C N K Q J 5 e r U X p R n w t + n W 9 0 5 d 7 x O 9 c i 3 2 a A P 9 j W 9 s K e s 7 8 3 T x x X A j 6 x X w v P g K g q F R P N F N H u d G Z I p f G J c W P 3 v o o F K W Y 2 g T z 2 B i q c 7 c N x e d y X 0 J r R 7 a J B s r + f r h 5 D c u L E M W v F R x N B p l k t 3 1 2 7 b l k O h I Q x i 9 7 k f I e B E G A u I S D U y u G A B g Q H Y 7 N R O V S l G k g v j p q X Y x l 2 m C C A 7 9 N F L b 4 T Q B s R a c N s e / D g g Y w y Y E 1 n t 1 S U V 1 i l k Y 0 x N Y H 9 j I k 7 H V 1 E / u n s y O A r W A K r i c Q D 8 v u W r K H 5 2 2 + / k 5 6 R W b l 9 + 4 5 E T 2 t N 5 I G d 7 F M r 3 j 8 w K x P j w 7 a e x + 6 C F z U 8 H T U t 9 a A n I S P j M 0 Y m 2 l 9 o Y y I g g B + B d o B c C F 6 L m i a M j I Q z 7 d / Z R g G h S O U h 6 T Z b A 8 A V 2 s Y O V K R t 3 H P Y H l c i O x J O W 4 9 a / 3 s E J h C q 7 Y C K g 2 D C h P p y 3 C s V x z d / / U Y O H d a K o n h 1 U A H t 1 d X Z q c / h q P l 3 O w H O S R M A z Q g Q C b / M x r A Y H b X 7 g 1 i Y v X a v W v y S Z 4 I J / t F H V + X 4 O 5 f 1 m o 5 L V O Y y D h g 9 R 3 0 U i T S x g s k 2 W 8 9 j b 4 B 2 o G 3 q L 8 8 W 5 e G j N h t O j B C 1 r 4 V p X 6 q v b 7 D R Y D F N x k b H z P b K V Y u v B 8 w r u i 9 A 1 F z + 1 + h M 1 G b i 6 B u P m j a i v Q u h Q 5 M h / D 5 / D s H a D q E Q Y g S S 7 v W k O t G I T c b F x 5 9 8 Z I 3 J u a 6 N N r k e N Q e p C D Z 7 3 2 F w 3 f h h D F N G I / B n n 3 5 h 2 f T 4 q h C b V C w a r Y n g E Q l l r A / v M z J i L s 8 Q k q X V r y W F K x I l a l o m s V / + 4 u P f t R w + Z D 9 C L Y g d i 0 3 K z U 4 O d 8 l M 8 o B 9 l s f e A W I t F j Z K P F k u 9 e X 0 X H X 7 E S A q P d p O M P 1 I Y G V M O A R v M 4 E J C P H 0 y T P V A o x M u 9 p H I S 2 q u n h R X g z G p a 5 U p L Y 8 Y d E v G l j H x i e l s L h C Z h f i M j C W l v m C e u m d K p L X o z E r S b 0 M n / 2 x H q j d 6 Z V M h O 7 C h X P W + M r 9 c R + Q Z T 1 T j h S k + s b 6 N d v e P N A w y D M m J b / H O T 0 J i W 4 y j H J r 6 3 M L Z B w 7 f l S a 1 V f F B O b 3 8 c e Y w e S r L / 9 i j e A 8 Z y o V O E L U k 4 y T l y 9 e S c v R F q e x I 3 r v 8 Q W J j A 7 3 K + l c T c O P D w 8 P q S l w w A b R 4 G H f G z 1 o F 5 D H j 4 O 6 k g U 5 W p N e J a T 4 G d 1 d X d L 6 r M 1 G F U I Q N t r f i W x 0 E m j J 0 W M Y 4 b W + M 6 l + F B M y L 8 y O y x c / d M h C q l Z U L C W W K J R k Y b H M z U 5 J q h C f a m V Y m 4 E + T 9 X P 4 x q u C Q S c W h 9 B 5 d o 3 c t 2 A i p 4 B K z / 8 8 I N 1 A z F o n + v f X T d N j h a C D E Q E a X 8 j S 5 y g B g R D S 1 O W z d i A C 1 w f p h 7 E w z / F c r u m 5 2 P 8 e L 7 X v K / J h q J e X G L M j D H L T B m f W Z L Y f / n P / + l 3 P A 9 i / t Q O x S V 6 c v 0 C I 4 k y Y / b L 4 c 2 N D p P H z m J y L m r j R j D l Z J h U 1 M 4 Q q E Y d c 3 w t T K G w Y L w J Z I n T / s T A K X 5 a y 2 w w b 9 S j 3 o T 0 q A a a i Z S p H 5 C U o p I K 1 3 F S Z Y V k 3 1 x E I A O k K L H k p s l c A w g t v W E h B U G V j Y L v I c B 8 z 0 y t N Y j I u I P p h U X z O U k A x j d j 7 I u 2 t j Z p 7 + i 0 x l 8 6 X n r / 1 M M T S v / b u S G T t w A g P g R j 9 h R + n + 4 k H I u / R V 5 g 1 6 h q 2 H / 6 7 T / + j h s b 1 x 8 g c t J Q X 2 v M p B U d N f x 6 J G a z N u T x 4 2 F R n 3 + / + l b M t h g m F T U l p g k D Y z 5 X U t X W 1 Z i 5 8 i Y g K A g I 7 7 u s t M S c / 7 B g Y n J i v t 3 u T M q 4 E p p w f i x O z Q 6 B N j a C L T P f M 1 L t W o d i j t 3 R S v v w 4 Y N 2 D x s F w o / 2 I C X L D c W 2 + r s E 1 + g 8 C G H o H E g l w 3 P h O T W q R m z W Q n e U t Y I a k E T / L h P L k 8 x N x J A 2 v 9 Y n w 9 L 1 H Z O Q 1 K 6 y g g W J k k 5 C J 7 S z 5 8 7 K 8 W N H 5 M b 1 m 3 L t 2 v X l C 2 W a w z x + f D B U 2 J 0 u F y j w o W 0 P K s B E M A x Z N j h 0 Z j 4 i g 1 O q 6 U a j c r 0 9 q W S J y + i M q y h n 1 a m 2 4 / T A v o m o h e 4 / b 0 3 J E 1 3 O b + P V M / z z 5 O x K N p H W N K H 7 G N G 2 c 3 h R K p p P b U o 7 A c i M x q m q q j D z z w m / M y F x W c h y I G t k U s 0 8 y O T B 9 w i J 0 2 3 f E o l V 2 2 T D E 2 f l u l u y q n / t N / g t / z k V B u l Z y 9 s j Q 3 1 L 7 O Q L O K v 8 M A f Q E 5 M X N K Q v 4 u b r v N n 3 U w K V 3 O G q B a k u c n N G 0 Y 0 A X 4 G g w b w U 2 A y F h O G Z E y o X C H f T J L K k t S 2 N u h c O O 8 F 7 q O b d T o I Q P H P P o m G R L y v B Z x N j j J a U k K v H 4 l J V 5 P d u D A g u z Q q M w M t 4 7 G S b 0 D X l 7 p 1 7 Z g 6 i c S f G J + W 3 / / S P K s d r + 1 m c J 3 t J g T B W 2 P b r W o t h V n / 9 z T X 5 8 O o V + f Z l Q s q T a W m p J O z f b r m F N I B b U C J 8 U s b d x n E L g z S U 8 V 2 e i z a P z Y P 5 p w o j U / K q 9 Z 6 Z I Y s l R 2 R m c W O V n 3 / f G z H f d h s N p Q s 2 P e l m g K Y g q / x 1 x 2 s 5 8 8 5 p 6 3 7 x z j t n 1 O e h U o j I t 9 9 e s / E i 8 J H W Q j a R f P G E y q x T K S x a J t G N e 6 / M L 2 s b U F N 4 T i u 2 s i F J R N O W W 4 h J u I o l k I k T h X H l w N Y m + M 1 j d 8 E E a l 2 T x T J T e M R S h I g y b R Q Q 6 a d A J j C l J q n P E N k o M O d o q z r c c k i 6 u n q s k Z p G b i o W / B w + 2 4 g 5 m S 3 r n l T s D i 8 h 1 r 1 H b X L 6 S L 1 W Z A t y t n F W G s r S 8 v B Z p / V 0 t u P 0 X 0 6 1 M z Q 4 E K z l 8 V M H p C D y V l L V b F G 3 n y O Y i R + / b j N A g C F M R U W l m n 6 d F q A g Y I F Z R s C C N j Y C L 6 t g J H H F w 2 + H i 9 H D b + s / G t E Z A Z g g j u 4 U X M / i g o X l K V b 9 s T k J V a 4 X G U Z v T 3 e w l s d P E X G 1 K p K p z T n 3 P y W Q w T 4 z 6 6 w g h J I 2 H 8 L T Z C g Q D S T Q M K J L m n b I T i B F i N Q p z D 4 / D g d + F C C D g Q F X 6 P 8 V R o Y c G b D t s f y 5 F b + d 2 d + n P t v p Y / s 5 0 r b b h 6 L y q C c q q Q K C O / 5 7 S 6 t 9 K E C 3 g F g Q M e I C l 6 J J i w 6 5 3 K 4 8 8 t h Z E C D Z n + q X g / X F S q Q x 3 R O x 4 a a R y W g k q m S b M f J A F N K v 6 H Y / M T G l G i o l 8 V j c B q 9 k z A k 0 E l n 4 j M d x / t 1 z 7 u Q B w v L t 4 U l A y f h M z l 9 y w Q i 3 T n Y 7 D e G M S w j m 0 k v y d V t c 0 s z z N T s u H x 1 P 2 P e p C J Y J 5 Z j n 1 s D Y 2 I h e f I U 5 Y o v x Y r n 2 K r n i 8 z z y 2 C l M T Y x K + c w D q S 5 z j d V E m R F O M u m R O T Q Q I 7 s y N j v t Y D T o k k 6 E u Q s J q P w Z P w O Q A U G b 6 p G j R 2 z b g + P C 8 N v L R N L i k 3 1 d I M I R C g 3 I t d z h 9 8 + c s v 1 f t y U s U X h 2 Z k p O 1 0 1 L b V W x O 5 6 g B I x 2 W K l 9 I N P Y 6 I i N 4 c x w V 7 8 5 O i M t N Z n M 9 D z y 2 C m Q n X P x 3 T O W r c 1 Y e 0 y O z e i t x c U l R r C o a h 5 m u n j x 4 p X l 3 p H H S D s S h e Y C T y Z A B g S T t a 0 H T y a W r N q 2 r W e V w L w j b c n N O + x G i h r o f S 0 9 j / 8 i E w M v 5 c W z h z Y j i e 8 z F q W R C 3 Z l g w / J n v U g I N R S l Z a C + J J U F W 2 j x S + P P L J Q U z i j q s L N P s I Y 6 s z B h G n n Q U i a D H A S E A g K 3 P z + p g U f c o H e s z 4 b / k 1 A x v W v I 4 8 V s k Q y 6 3 4 / b g + N w n T t Y N 6 u h b l p q W q 5 L H U H T t t 4 f 4 x t w Q Q K E M + C E t i I f D E M F 1 Z d H b M o L V i U 9 / b N W X 8 p s p L z y G M 7 m J + b k b G e p z Z A C k O D + Y h d u M M k 6 3 T t I C R O Q 3 T N G g P D O O G f s / z E t e D l 3 J P F F b + t i i K 0 3 6 + P j Y 9 b F 3 c i f Q w d V l F / W C 2 3 E n n / 4 L y U q n Y 9 d f q E j V l I Z W C M Y U y B j b Z J X N j n G u D K U k v y 4 e F Z V 7 v k k c c W k U x E p b i y 2 X r J X r z 4 n u X f E W D A c s o G G o z R X h n 3 I V e a F Z q J 7 I n s i d + M H C F 4 w i y X Z S 2 1 + r N 5 1 T q M P H v s 2 F F L h p 1 a T J l 3 F I 8 u y t C k 8 + H I O u d z x u g z Q m 2 1 / c I G d i k f s y 4 G e e S x F U R i B f L u k V L z h y A C O a Q 5 2 4 8 U B A f K y t e e x p T P + W 6 4 W w c C 7 + F I E i Z N s K 4 u T 2 Z f p m D + 0 Z O 4 q d E N E w G 5 G N D o 8 v 5 Z O V I 9 r 6 6 P s + w o m I T W F u Z / C G x Q S a 3 A + N i I p Y 0 c r s 4 H L P L Y P B C 9 6 f k N C p 4 e x l h 9 p B x B n j A m p 6 a s E y T J 3 s A L u k d m P U S a b M 0 U / s z t N H O v Q P 0 y x o 4 g 6 s g I G 2 i n 8 p Q j k 4 X V C b P r e j w e c 4 R i Z B 2 H z T O q o W m f 0 1 R K q K 0 Q M o + 3 G 4 W J R S 0 Z w V 8 P 5 W X l N j P I 0 O B Q s M c B c r 1 6 + c q 6 Z J C J v p Y G W y a L X / e a K Y t I 4 V K g / h j 9 z e g I i T m Z j O t 3 F h 3 Z l o + z 9 i o 3 4 I 0 R y j f i b h Z c U L h z F s G K W j X / C m I b e 0 B 5 v N 1 Q 9 0 m O 1 K S t Q t 4 I M O e I p F F z h 0 l D N g V Z 5 g 3 1 d e Z b M V B n G G G C U P R P s O 4 + c 9 t 2 o G 2 H S 0 y 1 D j 2 b k X N y B d 3 U n 7 4 4 c v l 1 w v s B G 9 5 M A L I k s h M Y G Y o q j M r C R T n f N C + / O D I r J / J j + + X x B h Q V L E p N 8 e a b Y E p K M h 0 i C Z 8 z / v n J E 8 c k E U Q G k W a 6 H d m 6 C r t b u n W K a 7 D V k q W Z l v f 7 b S 0 D E y 7 w w F h 9 z B 2 1 4 v N A M 1 m o n e + i Y P i x 4 a F B + 1 G w l t l G d + i u s Z X O I i d a C / s r F u R Q 1 Y L s K 5 1 W Q z I f t M h j N U i K n Z j N W D j Z 8 C M L U c i M c J p o 1 L p k e E K R k l R R X i Y l o W 4 a c + m I t Z U i 9 M A t M 0 S w f + z z 2 1 Y C 8 y 9 c l C T 0 K 0 P 7 M a A o v 8 l + 8 5 u W A x k r v 2 d 3 U 6 q 2 a Q a 5 G c X e F 0 M Z V c q X 3 9 T d + m D Z p B w o m 5 L D x Q P y w a F Z u a o F Y u a R B 0 A S W g d W u x u 0 J Z E Q C 1 k + / / w r + f T P n 9 t I Q 9 9 d u y E d H b R T Z S Z H c 5 G / M u u s 6 H F O r S S P s L D 7 o n 9 W b J u G W V U c U W a n m J / q u f p v p b b t A x D L x b Q a g Q n 9 T E k W G R s Z W M I u D Y c q O T A X i M a k 1 I G E X H w 5 7 D / l w u z s t C S T h T K t p m F h k Q t l c u Z b r w u W V X I e b z d Q N B 9 p R Y t c e d B A + v n n X 0 g q m T L N Q E C A 4 y A N y Q Y M S + 0 1 V O u z V h v P A Z K F 5 d a E n W W g S X x e n u 2 3 b U c C P l 9 e e n L Y u t v + 7 L v H c v 7 E P i k t K t D t B R s t l z Q j P m d e K N Y h N W P 1 s T S p p s E q j O B a V 4 F o D A N 2 k D A 7 O b 7 + L B 3 8 I G Q C 4 b G z O T X B i / z 4 6 X k A l W V 5 0 B t f 4 Z 8 j u M w q 8 s t f f S J n z p y y y B 3 D n R F F Y 6 A V T y Z k L J 5 w 0 6 N m k y l Y s f X c B b I F 6 3 4 Z l I z G W p T h i S W J R U L 7 g 2 P 9 O k u u w x P X m D Q X 9 E X J Y A 1 G K f R 7 0 t P T b X b o e g i 3 E z B l Y n a n R c Z P P 7 f J b s 9 5 / G 2 C E Z I Y g p q B a E B B M i m v 2 j t s E B a n l V b K o x N 2 N y E b w Y L w y E f s 9 0 t X w u v h k m W 6 B c W 0 V I h g R A 4 J y J m p t 4 J M w f d 1 6 Q k I s Y x Q 8 Z D 9 + S Y w j N X h l i O m d e g 3 t R a c T Z s h X V l 5 R b C W Q V 3 p g h y s z D c I 5 + G G o H 6 s m m p i c s r a m Q p T S W G Y 4 7 W s J X p J 0 K X j v f c u L B M K o f Z L L + D L x O H f 8 v 7 M + s q S I Z l p H i 2 9 f f 1 S W s g c u n 5 / 5 p y c 3 5 H J L Y c n V X l w A f h P U + o A h r H W j Q B O R A 9 J T r I e q G E 8 R k d W N s Z 5 H K t N W 3 t E H n l 0 j 8 X l f s e 8 j E 9 M 2 o A r m H q Q C n k D h M g J V p C 9 Q K i c w V l 8 z h 8 C 7 p e Z 8 q Z t X / C J s v Y F m i o l Y z I 4 N m f r y 1 q K d U 8 m S G v 7 F q V 9 O C Z R O m + N j g z b x F 4 r s T a j m I I S j I 2 u P T s H b V Q M M u 9 R X V N n W e 2 5 c P X g l F R F e o K t P N 5 m 9 E w k J F p x X P 2 l K u t Y S J c J u r x j 3 t 2 / / 8 C G Y W Z c c Q Z l o S 8 U g A B + u W Z B 6 A P N E i 5 h I n l t 4 7 Z Z L k p Z T b O 8 7 F d C 6 b 4 F t U n d c e F j 3 P c g 2 L w 6 g t Z j 1 9 u o f B h G 9 r Y H + / k O N c Z m 5 i V i N B q m Z M n G 8 P C g P s B q t V V F u k b i 0 j 0 e t S G I 8 3 h 7 0 Z A a l q m e B z K i R M K 9 m F S t R d r R q 5 f t 0 t T c Z F k L Z E W E Z R S h Z t s X R 5 Z A 6 I P P n F Z x + 0 3 L L K / 7 Y 9 x + i + Z p G R 0 b l + / u d M i V C 8 f k W X 9 U T t X O Z D 4 P I n t E y e l 8 + E N H 1 J l 8 / B C g 6 3 E Y 2 c 6 g h 8 + Q Y A y / X M B 8 5 I e G s w I R 4 8 u 9 g z O A Z J A J F M R E D l W n 5 e q h O b l 8 Y O 1 J m P P 4 2 w b y + P j 1 l B S X V l j Y / O L F C / L x J x / a + O T n z p + 1 n D 1 P J o Q b T c b 6 W m W V O Q d p 2 B 9 s h z W T 0 z a 6 H Z R k o s A m G y i I p q W x Z F 5 m 1 e V 3 p O Q c j n T u X I s y q / y J h q N x m G h M / M t A 8 u v B 8 q k U d F F m N r 0 M l s w c R G s R y q y s r g n 2 O 9 A D m A v x 4 A a Y 2 h 9 S Z Z u D 5 a n c 2 j G P v 3 1 Q k S e S x T I x N a N m n Z t e h u 4 R Z E 7 Q J 2 p w c N B 6 9 T 5 / / t w 6 J u J X I d g Z w q h 5 Z k S b s + N p I I Z 0 y K 3 T T o 4 Q 7 t i V 3 / O f c z 7 O + + j R Y y l N i Q w N D 0 l R f E Z i w j k C E u m x n l w U e v J G h g d 7 z e T z j b T + Z O N j o x a Z Q 0 d l i z Y X F 2 6 Z H t U f L q + o 0 I s f F + Y b X a / B d 3 h o Q C q r H N G 4 Y W 4 S E q L W + S 5 t X C l 9 g F z T j f Y C m / w r j 7 c P 4 6 M D s j / x W s q L Y y p f Y z K h p K D H b G F R o Q 0 R V l V d Z f 2 n k B / G k T h 6 7 C j C u 0 w M S P f k 8 V P p V u I x R L X v 9 U s + n g s u o F 0 4 1 i 2 9 t n H 7 F 6 X 1 + U v T O M 1 q X j K E 2 c s X L 0 0 r I q P x g q Q 0 1 N e Y F Y Y i o F G X w W F e T t R I Z G i g V 8 + 5 k E k s 1 I v x 4 M R p y J P l J 0 E A h N 5 j a K B f q m p q L S e w s i q T F p I L I 8 p 0 s i a o c T g / g I B k U 6 Q K i / T h j J o m G 9 E H k t L j v n n N G I H r h B z z + J v E 1 O S o p O b 7 5 e z + m F X e R K I p C D U F m a H S J c / v 2 b P n N t s j + 5 B f f P u v v / 7 W h v 2 C c C g A h h 0 r L S 2 2 Q E a Y S G 4 Z k I q l b s / P z c t n 1 5 7 K r 9 4 / a u e D O G i 5 7 p 5 e m Z 4 X K V F T t L b c z R k F m R h l i a l z n g w W S Z Q T k n Z u 6 j B E J s A F 0 s i m H + i P z N k J O C Z M J h D T G 2 Y / W u p N g C z Q A z + L B + I j h p C M b U a 8 Y S w 2 C O q G 0 s 2 T 6 W 1 E q r B U 4 h W H p b a u w Y 1 s p P 4 T I y D 5 H r 3 I C g Q g a c D l / U 0 F w r 9 o o y L Z O d S F 4 b u 1 t X W W V M t I S h w T L o 5 I T k P Z P l 2 / c b d N 3 j l x 0 N q u b L / + 4 3 c Z I K a 6 v F i W 0 l O 6 n 8 + W p L u 7 2 8 Y N 7 J v W / V x P e / t r u z D v 2 O V C J K o 2 r W o p b m Q u h 3 9 V V u b S Q X I N 6 h I G 5 x / T m 4 e k h O n Z J u 0 J z c a 4 F k T 7 P O z m 9 G b y D b 9 v I 1 w U e W E p K m N Z U + J 4 G U V m W W e M P s Y x H 1 P C M D g m M 5 E w j e e B / f u t p y 1 H W w 6 e a R P 1 1 Q O 5 8 k t X d D 0 g F Y p l c W 5 K K o o j t s 8 X j u e a l m K F U l N V b r 4 Z Z h 6 V P m 1 h Y 9 P u f N G G h j o b 9 p Y N 4 A Q 5 m 1 i Z m 8 o 1 / o T d v F 7 w o J p + 6 6 G / t 2 d F o A I N m N R a B D O R k W q w T 3 l Q / X 2 9 l i v I Z Q w O 5 W e i f + u w L H 5 L 0 j W y O m n b k 4 m C D N E A 3 N P b a 2 4 E E c A P r l 6 R B i W Z H a N k U A G 1 C j u p S s E I E u x 3 m o n t D K k Q d R J 1 G Z 2 W f X x u x y C X / f 3 y a i g m d + 7 c l V Y 1 M / H L b F p Q F J J q R p Y 2 I z K j x X g b k p P k g q c U N 5 A L h N K z 0 4 s 4 n z c T s W s r K q u s B g A j I 0 O 6 b 2 V o n O w L I n 6 1 d f V S o q z n t 9 K J l Z H C P N 4 u M H P j Q k A C E C a T L 2 g I J g w k 4 I B p y M C X j O / g y L N o s o d f 5 L 7 r t J M z 8 b Q E p P I m H 8 c R 7 G D d H 8 P 3 O A f n H h 1 8 L c e O H r E p b d B O H E P K E Y Q z k 4 8 / Z P G S Z O i F n 7 I K S j z A y X O h t L Q s N D a F A 8 e i v S B s 9 3 j c p l 4 Z n 1 6 0 z A x G p m V G 8 2 z N l j 0 3 V X 4 G x b c P Y e l j F k U 6 D I J c Z K J E t O J V h 0 P X M 5 9 7 z c N y I a 1 y r X I 4 p X J o n 3 O e g E h u 2 x V P H C Z s C + / j e E y 8 8 f m E 7 G 9 A b g v s N / m M M g i h A v J F c e L Y e V R Z h 0 r z F 0 T J B p x a S 0 M B P s O W B R C F o Z z Z B 5 O r S 2 i I E 1 W R S Z v d w 5 8 H v 4 w 0 E x q V y f d j 2 C a + S 6 M w R B u Y y I f N 3 y Y s y 5 3 J o M p U h F G G A s G 2 f S u L k Q L h D + 8 z M g T H 6 z r a q l D N Q U c Q F 7 V z R H H n R c v 4 0 t 7 x 2 h S M + V J 8 F h x D M i 5 h + 5 q y e L A / K M o f / C f 8 N E r U T q Q f 8 O P Y o G E t R V k J V 1 N w s b l A s K F M 1 W J f T 7 c d W R X y l 0 q S i z b U G O O a Z Y M o I z 5 T a W m 5 d W U 2 k u l 3 Y 8 X 1 N g 9 s H n + D C M n Y K n l j X f 8 V J R b k o 0 M z S q r V Z D I z T Y U 9 Q y Z 3 j O 3 L W g c E 1 q y i H h 6 W W 7 f u m s a h s Z a 2 U D Q Y g 1 l i 7 t G W S k S Q M D n c Q N b p f s 8 U u T N Y Y I u O a O x n O Z c O + K N l X / k c J h 8 / j K / j M s h d g M J d J P B L D 7 S U T S + i P 5 w N L h j U N T Q a S T a D E j U Z + c 7 Q o D P / 6 B 3 8 f c f G 8 w T z + H l h p V S x 5 Y r J H u v 6 n 8 m 2 1 b B a l s c V Z Z l I l P A x b n 3 Z n N O C G c e 4 E A z 1 T I i d R l 8 C C / f v P Z T 2 9 g 5 5 + q z V u r l D M o Y q e / z o i Z l 1 X j s x I i y D Z x L V o w e F 8 U U L y 8 4 R w v c L U p x I S y q m G o o W a P 9 F y D K k D G b d F 3 9 R G T C b d s p U Y v Z n 4 c b a z Q L t R n Z G V X W t T E x O y M u h r Q 1 t l s f P C I H 8 I E K + h E m V V r m k I d X L m S 9 O 8 / i S k d E V + 2 1 d Z V j X m b n j 1 K m T c u n S e 1 J b V 2 v Z D + 9 e e N c G + i e g U V 9 f J y d O H r O B M s s r y i 0 U j 0 u C 1 i H d i f a s O d V k N c 3 H Z X q K A J 7 j B k p o e J L f W p T 6 E h f 0 i D 7 q g 4 k Z A l V X V Y f s x 4 D t w d K D t i M i e m g p r 5 U 8 V u b 2 b R y D / X 0 2 W A w / c 7 e 3 Q j p H 8 7 7 T 3 y x C s g S B r L B P i 8 m Z r b r 1 t s H Y C m 2 T I Q 0 y m U 0 m L 6 + Z d Y S d s S m I 3 J F x Q V Z D U 3 O j F O g 6 D b W u w b h Y q t X F O H h w v 7 z u 6 L Q x K p x J u S g D A 4 P S 2 f l a H j 1 8 J E d q l u x Y r 5 1 e D 6 s F q L + T i C o H l h a k e 7 J I o s 3 7 i o 2 F f M C B / O i t W y Q c j t q X s k n l i r t h z D S f 9 U t K E Y U I 3 l Z Q U 1 d v Q Y z + y a h M p d F O e d / p r Y F x y P 2 z / 5 B B 5 U 3 / S M 9 Y R O b T T u 4 y R A n L o p d N t y + s p U x + / b o W K n 8 a f 8 l 6 s N h B 8 B n a D G n D r K u r q 5 F a 8 v 3 0 2 P a O D g u o k f H O z B + j a k G h u T g v 2 m l w g k t c k E O V y h / d 9 4 / / 7 u / 1 c z 1 T 9 4 Q z 1 b g J l k z Z M a l m l 7 c X 7 T M u S p c e m G c e h M Z p Y 6 L U 1 r u B 1 b c C t F 7 e 1 P v b h 3 I m a + m I p E K m / w O y 8 E + X E V 1 S n A w G n w U F 8 i z L Z r D t 9 j u Z N R K l F 2 R s f M z 8 p l s 3 b 1 n 6 k h 5 k J P L x A 1 / w m y A O J u I z 9 a t o 1 y I Z F y W D K Y j y c P 2 g F u V e p x J L r w f N B L k m l s r 1 u D j 9 o S K S q i h U U 8 2 x z I X / F m 0 O H k K I Y c b 7 m z D g c O U A E b q t m n 1 6 X T b 4 Y R 5 v A w I 5 W l 6 s l D P 9 Y 8 v C + I J K a B a R K C q j y 1 q J / S E y s d / v Y 2 I B x j 2 f n 5 2 X l i M t N u C / E T E 4 x m T e 1 p F 9 l w d I j + C D B w 9 K J O p C 5 D 3 d P S 4 w Q S a P C m n b o M s j R D t V p J z v 9 M n f / 1 L v g i C K A i 3 V P s y X g x + g 6 B d p c f b B B z s B F x n c R H j K k G w Q V d k K H v d t f L C Y P H 5 u y J D E L 7 M 1 z o o S E K S + J J C / U P G f + f 1 u 2 x E p e x / t R y 0 t L a o g q p 1 2 U l m 3 7 5 q s q / L g e F t 3 3 + v q 7 L J p S R / 2 q i z q 9 5 F 7 u m / U 1 9 X Z + q P e q I x N B d / V 7 c p U W g b S l Z Y 3 C J b V Q W V D m Y X D w 6 R i Q E F m b s O 8 8 w 3 A X A y E I S N 8 L R T r h d u N 6 f G T k + O 2 f B O + a k t K d 9 Z Q z 3 n 8 f G F C m 1 1 y a i G V K e R j m R C s 2 5 F S o M 5 + U z k B M t 0 K F z v O k W D V N u v B k q 4 V h M I x 2 R x h 3 G d e v t 3 5 W K J A F q S v t 0 9 e d 3 b L k 6 f P p b G g z z r a c h z K A 3 P v 1 V B E Z u Y 8 D x Y l F Z t X / 2 5 R / s 0 / o J 0 c V r B i Y s E l + l F s J m 5 d k m w 4 M 0 P X D X r W B l m 7 Z K Z j 2 d o D C X S 2 o r e 7 y 7 p 5 c C F d r z s s 2 F F c X B p c Q O a 4 X E g v 5 D Y h 8 / j 5 w d 5 1 I B u u u P e / e v 9 a R S v z Z N q m n d W N 5 X 2 + e K 2 S 2 e 9 I Y p 8 F Z G L J O B Q 1 N f R / 4 j v 6 u S e T f R 4 q u n 3 3 7 n 1 J F C T k 9 K n j 0 t R Y Z 4 p k L s j / o 4 P i l B J p K A i R L 6 n f h L n X V D o n E 7 F a 9 b 2 8 Z S X y / w F N v g Y 4 P J W b Y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 G u i d = " c d 4 2 8 1 7 1 - 6 a 1 5 - 4 f 9 b - b 6 7 b - 8 0 f e 9 4 9 3 b 4 1 5 "   R e v = " 1 "   R e v G u i d = " 6 9 a 9 7 a c c - 2 c 6 1 - 4 a 3 9 - 9 5 f b - 1 3 b e f c 6 c c 6 f 3 " 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D F 8 8 D C 0 B - 0 4 2 6 - 4 E F 8 - B 1 2 E - 5 A 8 8 2 4 0 8 7 E C 2 } "   T o u r I d = " 2 a 2 e d f 0 8 - b d c 0 - 4 1 5 1 - b b 8 1 - 7 6 d f 4 8 0 d a d c 5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B K g A A A S o A Y q y P w k A A D 8 v S U R B V H h e 7 Z 1 n c 1 z H t p 7 X J M w g 5 8 w I Z l I k R Z E U R Y W T 7 i 1 X 3 e t z y / e b 7 b L 9 0 f c / 2 P 5 y / p B D l c t 1 T 1 I 8 R x J F S s y Z I E g C R M 4 5 D Q C v Z / V u z M Z g A C J L O p y X b O w w e / b s s N 5 e o V d 3 R / 5 4 / e 6 S Z C F Z f V a m p 5 c k n U 7 L 4 u K i l a U l d 1 j 2 M o x c + / L Y O R y q S s v R m n S w t T 6 m p q d l d G R E H j 9 + I o c O H Z L 6 + j o p K i o K P t 0 b T E 5 O y v f f 3 5 S 5 u T l 5 / / 1 L U l 5 e H n y y c S y q S D 3 r j 0 v H S N y 2 S 5 O L c u X g n K 3 n Q n d 3 j x Q U J K S 6 u j r Y 4 9 A 7 H p P q 4 k W J R z M y O p u O 6 A / M y 8 T 4 q P T 2 9 s v p 0 y f l y Z O n c v L k C f t 8 Z m Z G B g e H p K m p 0 T g w M T F p 5 1 5 Y W N D r W p J H P R N 2 X B j R Y L m M V H m z P g C x L 0 G Q M E n W J 1 O w k s e u I b H q b W W w q O + L C h D h H R 4 e k e v f 3 T B h u H j x P T l 4 8 M C e k w n E 4 3 F J z 6 f l 7 N k z U l x c H O z d H K I q 8 y f q 0 v L r o z N y q n 5 e z j X N B 5 / k R l F R o S q D m W A r g / r S h R V k A s n 4 k i Q L 4 r K g Z I H 8 k U h E j h 0 7 K i 9 f v r T P U 6 m U N D T U S 3 9 f v 3 1 W W J i S o a F h W x c 9 V V N 5 y o 4 L Y 9 U r W o h W 6 Y t x G i m 7 r I 8 8 o 3 Y T x 2 r T c l A 1 V B i 8 k 6 G h I a 1 d e + W R a q J r 1 7 6 T z z 7 7 X L 7 9 9 p o J x p k z p 6 W s r E y i 0 X W Y u I t I J p P y 7 o V z M j o 6 6 o R w G 4 j p L T S X L 0 h h Y n 0 5 K y 0 t l e 6 u 7 m B r Y 6 i r r T V C j Y 9 P m B a i e M R i q t l q q v U e x u w e S k q K 5 W G 3 X o z e T l l y 9 X O N / P F G x u Q r K N s v c w s V M q + 1 y r K G U p 1 r / w J C 5 S L W m 8 m W x 3 q w C m + d R 9 i g t e u Z h n k 7 D v C 8 e f k v X 7 y U / o E B O X X q h G k A X j 7 k Q U s V F B T 8 K F o p F x 4 9 e i w 1 K p S 1 K r h 7 A Q g x O D i g m v l g s G d t 3 O o s k A v N c y b v t 2 7 f l Z M n j q l C W Z D K y o r g C I d Z f a b T U 1 O q p Q r l w f N e G V 5 q k E v 7 1 K y e S U v 3 e M Y E X a Z Y P B q T x U i F n j j j M 1 l Z Q S Z b r E C u f X m I V B U t B m v b w 3 k 1 c d 5 p X E m m k Z F R + f 7 G 9 1 J V X S V X r 1 6 R x s Z G 8 0 9 K S k q M R B U V F T 8 Z M o F 9 + 5 r l 3 r 3 7 Z p L u B d A i m G Y b + T 3 I d K O j w C q j q s Y j c v / + Q 3 3 G q 9 9 d U i s o N O 4 L r c R S M i k z 6 a h M z U W l t C A W H O G w T K h U 7 W n V T P h O K 8 2 9 l c j F n j y j c m F k O m M O 1 K g z X F 6 4 + i V B k v 2 V a X 3 O w Y 4 Q 4 M 9 p 9 R l q S x b c j g B U d p g 0 J 9 R x x r 6 H O N s 1 p 3 Y b z n + K m J O / V z h 8 + J C M j Y 0 H W + v j u J r T v K / 9 9 e V y 5 c p l M 5 N z A a 2 / f / 8 + C 3 g c j L f K D 5 1 J 2 3 + 8 u t C W w N 5 6 L J F U R 8 6 9 L N g Z J p J f X 0 2 u 3 P v y c C A 6 5 c H L G t W C 3 O M L e U C D j m E X v Q L F B U t S q Z o N I n 1 0 e F a d 3 p V k A p A n q g 5 F P B 4 z p / / n A M z Q u r p a M 0 X 3 C m j p 1 t b W Y G t 9 l K c W V e P o c 9 U X s r D E s 8 3 9 X H n 2 k K q i o l w O H t g n 0 c U Z e T E U N 9 4 k c f I U + j c i h V X H V T 2 u j O z l y b J z S A f K i U d K C N g j T L r I V J e c q R q Q 5 O h t e X D j z 5 J S 5 / v T z 7 6 Q m 7 d u q 8 M 8 J f / 3 / / 2 r D A w O y e M n T + W v X 3 + r w r l + t O u n h h q t 1 T F V 9 x L N T U 0 W b N g I 8 F N v d i b k y + d J a Q 2 9 o 2 x 4 a w A T 8 c O j U e k c V U I t R W R / W Y J P J f L Z D / e X l k r O 6 A t a N J t z h f 8 U k C o X u f K E 2 1 l c P T S n G u r N f h f v B z s e s + / 0 m V N m n v w c N F V f X 5 9 V D I c O H d w z E 3 V q a k p 6 e 3 r l c M v h Y M + b 8 e e n L h R O W 1 d Z a q W M e 2 6 g e H x 5 M R C R t g G R D w 9 O S / v 4 g k S T 1 W c 2 r 5 3 y X N p R 0 E a y E T I B h H F 2 d l Y a G x v k 9 q 2 7 8 v T p M x k f H / / J V 3 D 4 U b T v 7 K U f R U S u S y u e z T y b X x 6 Z t e X 1 9 u Q K C w J k K g L V R L p O O V i 1 I M l 4 R L 5 5 m Z S K R E K i M / r 9 M J k 8 / H q u i 9 E j g 7 U 8 t g P e z 4 n a e Q u J e / C 8 s R T W K r y r 0 p I S i a h f 8 v 6 V S 9 a Q e e 3 a d c s Q 2 E t h 3 Q y 4 p x k V N K 5 9 L 0 1 V B P 7 A w Q M b N v t A I u b 8 W K 7 5 s 2 e r G 2 5 B h l e 6 o u X K w V l j x P 3 u m E T + 8 G B p y b 8 o r 9 J A 9 t L D b a 7 c l 8 f m g Q P 8 c c u s F O g L D G N 4 e N h M u j n V Q l m P 3 o B j T 8 H c a 2 5 u t v e G h m p t f W 7 p M M e P H b X w + U / N D G x r a 7 P 2 z R Y 1 v x J a k + 8 V q G R e v n y 1 n E 6 0 E f D Y P 1 P T b 0 k 1 E Y E h X + H B B T j C c y Y z h W d P V B z + 3 O u K y u C E f u N f 7 y 0 Y o f K + 0 9 7 i Q O W C H F f t l A 0 y H x 4 + f G Q C g O O 7 F u I q l G g q D w Q H M t 6 7 e 1 + O K q l q a 2 u M W B k z 5 c f F 9 P S 0 3 L 1 7 T 4 4 e P S r V 1 V X B 3 t 0 H 8 n r z 5 i 1 5 9 9 3 z 6 z 7 P b L Q P x + V p f 9 y e 3 / s H Z p f 9 K V M 8 e s 5 F a 6 9 1 p P I K 6 S / P 4 x L N p Z X W Q p 5 L O w M y g Y 7 V r G 3 6 U J O T Q l N Z W b l m C Z M J k H d G + 8 j l 9 y / Z y 7 3 2 7 X V L S f q p m I H 4 M 6 d O n T R S 7 e U 1 Q Y j G h g Y j 9 G Z w o D J t 6 U 7 I / A 3 1 p z w 4 H 1 V U p p 6 y L d t x p G p O o t l k W p 9 c u f b l s V m Q p J l 5 I a s R V X t w s 5 o F g b l 1 6 7 Y 8 u P / Q A h U z M 9 P y 6 Z 8 / l 1 s 3 b 8 v I y I i R 7 M c G l c S R I y 0 y M D B g t f p e o b K q 0 h J c N w s S c p F 5 p L 5 9 O G a c s P c S v B s j V 7 A J z R r K 9 d 1 x U G 7 y r M Q G D s l j A + B V t G Q l u Y b B u 4 h G X C P h Z h D R 7 5 B l f e L k c f n o o 6 v y y S 8 + l n / 7 2 3 + Q w y 2 H 5 M a N H 6 S j 4 7 W M / c j R Q A S Q b i R 0 l b i p R O / s 7 J K J i Q l z N 3 Y T a M d B N a W 3 8 j s t 1 S 6 T 5 W l / Q u a D O o l 3 m K n w g s r P 7 c w Q y h e Q + 6 H n G b V d E I g 4 3 z w n + y r W 1 x Z E 8 D Y L M i c w + d B U 5 P W R K U C p r 6 + 3 d B r a Z O 7 e u W v a g b D 7 j w X y 4 c 6 d e 0 d O n D h m 0 T f I T h t V b p n b O Z C p w T P Y C K b m I l Y A h P K y / + X z l E z P h 6 w H X b p V 9 J P 7 t 2 z y r Y s 8 l 3 Y E J + v m L a 9 v L f g a t K x 0 8 8 E E S + 5 U 0 4 b G U 5 x m D 8 5 D 4 y / d O U 6 f P i X P W 9 s s A Z Q u F T + W G U i U D 9 I f P X r E y P 7 s 2 X P r H k F G d y 4 t g o z O z 8 1 v i 3 T 4 n f z G R k A / q U d 9 m U i k d e q 0 n 1 6 S v 7 Y V 2 D 6 w / I Z Y C c o q k y / X R e s R w V o e W w X h 8 c a y t Q W Y 2 p O a + u 7 d + 2 b z b 5 Z Q H E 8 H u I m J c V n I 4 Z 8 g x A j V W d U O d X U 1 p h l o 9 E R L b E d Q t w O u e W 5 + 3 o h 9 W / 2 / 6 9 d u W F c P M s X n d T + a l C a B w c F B u X 7 9 h p m t m I h b A U n E H R 0 d w d b a m E t H L B h x p D o T N I p P v Q o 4 4 N 5 J 7 z i a y a 2 z d F x y y 9 h / + J f / 8 T s + + L E e 6 t s C k m L L C 3 M / Y 4 S G D o I 4 z u + c P W 2 m 2 1 b a a m g 0 7 W j v t C y K X N / n 5 Z P c S T i 9 p q Z G u r u 7 r Y 2 G 7 g 6 0 W 2 0 m r L x d Q C K 0 5 I 3 r 3 5 v 2 P H r c h d M x C b u 7 e o z s n Z 2 d 8 u D B Y / M N j 6 u J i M j e U b M V c N x m n h E J u g P 9 g 9 b l Z b 3 7 h E y T a u 4 9 6 N X n l F y y D o 1 c y 7 k j l R Z K B 3 3 j M T k c + F b w Z p E + g 7 r k X + T / 3 J h y q / b p a m 3 E b v s g j y 0 j r i + J 7 H F a 4 X O B 9 q P b t + / I p U s X L R K 2 V a B t b v 5 w S 8 6 / e 2 7 N L g h h o A H G x s b k z u 1 7 0 t B Y L w c O 7 D e y 7 X Y P X x q m M b 9 u 3 7 4 r 7 + q 1 l p e X G d E 9 0 E 4 + u 4 H u 6 a 9 V M 5 0 7 d 9 Y q B H x E / M D W 5 y / k 1 M n j d p 8 b 7 f v l o 5 0 c 7 5 u L l p e w I D A 3 I V S R 9 Q y G F y K v X 3 f q N Z b K y O i k d M f O S K I g K R 8 c m J F U P J P T 5 0 v k f 9 + Y 1 P O 5 F + 2 X Y e T a l 8 f G Q S D i b O O c 1 J a s 7 T s 5 4 b o j F y 9 e M I H e K i A I 7 T y E p q u q N t Z 4 y v t F e E k i f a b + F Q E D u i f s V g d F f L z u 7 i 4 z 3 2 h s h R D r a Q z I h 7 l 3 4 c K 7 K 8 a l m N B r H h 0 Z t Q y R Y 8 e O m F Z H a 6 0 H n s 8 f f v + n Z a U R j 6 n G 0 f c T i 8 Y k F n S H S S T i U l h U J q l k T K a n p p W 4 z 5 W 4 J 6 V c n 0 m p + r b 3 u + M y l 6 j V 9 7 o k v z g 8 p S R a 1 O I a d l l f n 1 C 6 m a 2 x 8 t g 4 I N P F f X M 5 O x e G g V / A 6 E D v v f f u h j T L W q B t B x 8 E 4 c L s 8 3 b + R o B A Q O z n z 9 u s p j 6 q Q k q U c K e 0 F b K F a f v s W a v 9 F h 0 k a Z z e y P n 5 D u Z g d i W x X B n 0 9 l k u 4 3 E 1 G w l 2 r E e s 3 / / + j / L x x x / a 7 1 L M B 8 p R / H X x G 2 x 7 w I Y / P 0 n q / k U j l I g S y j I l d L m 4 s H q Q l j D y Z N o e i h P z W l z u H Y U a k i w B A h A U h I G x I S A C Q r y V d p I w e P H F q l m 2 0 p C L l i A Y 8 s 4 7 p 9 X 8 a z D f p k e 1 F t e 8 X X A t B B r o 2 4 V J a 4 P H 6 H K j Z K W C e P m y f V V j M P e L R q d 3 L p q V U Z 5 u 3 b p j 6 V t r N R x f u H D e S I I G J r s E 8 m F u 4 o 9 5 P z J 8 X W E y A b Z 8 / i U Z F O 5 T S O g + i / y v 6 x P 2 6 S r t p M i 1 L 4 + N I T 0 / K 9 H J D q m M 9 N g 2 j 5 J a D e F i E B B e g E + s T O i L J N p 1 6 f J 7 U l l R a c d v B b w v A g 1 t b S / V H 3 v P B G Y r 4 D x 0 B k T b 4 d 9 g Q m 7 1 X B A S g q O B z 5 8 / Z 4 O 1 b P Z c P C N M W f p S r W f K 8 m z R g m 1 t L y x Q g M a C w G F S Q D b u D 5 J u F Q M T E b n 5 O q G V 4 I K c a 5 i R s u S 8 / l 7 g Q 6 1 J K A Q g r 6 G 2 j N m Z K R l + + p l 8 c v W c F C c x L 2 K u F r O X i 0 n h T A v A k p J U Q Y t v I 9 L G O x x W T f D D z Z v y w d U P V u X 7 b Q a c C y 2 K p j r / 7 l m t y Q u 1 V s + M n b A R o I 3 p C P n k a a t c 1 s o C c 3 Y r 0 U v Q q m Y f D d 5 N T U 3 W P L A e I C C B n s e P n 9 o Y E J A Y T U a w g 3 t 6 9 P C x P p 8 r w d G b g + c J Z h 8 k w q o 4 1 z g t Z Q W E / x f X N v n y Z N o + 4 t X H 5 f F A i Z R V 1 F q j K + 1 A L o O h 3 I S L 2 p P C y 8 b h 3 g 6 Z A K S M q 1 M 9 P + e c 5 O 2 A c 5 G y g 6 / z / f e 3 5 O n T p 5 s y J S E T 7 W p o y w 8 + u G z 3 v l U y g a b m J r s m E n 7 f B E w 3 h i y 7 f P m S P V e u v 7 O r S 0 3 Y H q s g S s t K t 2 1 e h 3 G 7 k w g l t a X 6 z e x Y p Z 3 y 2 D Y K t E a v r D 8 s 0 V S l D E x t z F f Y C c R i c d U m B c s h 4 O 0 A X 4 L U p f e v X D b f 4 t q 3 3 8 m r V 6 + s o R W f c C 3 M q J n X 1 9 e v J G y V 9 y 6 + a 4 G C j f p L a w G f h 0 o o r V p m o / K a S i W t G 8 u V K 5 d k Z n r G A i 6 0 Z x 0 / f m z b 1 / P h Y R J n n Y U B x m e j t p X z r H l + b R / U p r F 4 w p b z C x F r g d 8 L E P a l 0 R b z Z i c q S k z T c h V k + m d 9 + N F V 3 Y 5 Z N g d m 0 6 S a T x 7 8 F i S z z I b + A c t 4 J 2 o J m X g G O w F O M 7 9 G s G E 9 o G n p 2 E j o n W v c j q b 0 9 1 K o p 4 h E M s / 3 V q c 7 5 x o 0 z T N q p 1 B U s G Q N u 4 n 4 3 j x T z J 2 6 + l q Z n c 2 d F 7 d V I I R o C H w S G m P J 3 v Y N s O N j Y 2 a K k S O I F n v d 2 W X R t J 0 M u z t E r G 1 o K x U F R O D 6 X 6 g J u l P 4 p G V W 5 m Z c K h T j T 6 i l v c H k 2 D y 2 D G S 6 u m g h Z B z s L h D g g m T S 2 p S 2 6 0 f l A q Y f X U X m t a b / y 1 d f y 6 d / / k L + 9 K f P L K y N e X X p 8 k U 5 d / 6 s R e N 2 l k x O Q 9 E A u 1 V A K s L k 6 5 m r m w H 9 2 h r l + b J 5 / e 2 r V A 4 N l e f X j o I B F L v H d 1 a w 3 g Q E e W w X s 8 k J p V / 9 8 A P 5 6 K M P 5 O N P r k p S f R X G V 2 f I Z Y I P h a m U C e 9 O A + 1 L I + 5 2 l M B J v c 7 N 9 t 7 N B a 6 B U p S k g n H X w 9 9 V b z o f 3 d t 5 D E 9 t L 3 q 3 W U R V m J k f a q 3 G z e 3 C m 0 9 o I W s Y V X M Q r b U b J A q D 3 6 K y 2 M 5 9 Q U p M 1 Z 0 A x J y d m 5 X T 9 Z m K a 2 + r z r c U 2 f M S 7 T Y w y 3 x D 4 1 4 g Z k 7 + 7 t 8 j f h x Z D d s h B I 3 K r 1 6 1 B 1 v b A + 1 O h O f r y x a 1 M n H 7 8 o T a A 8 T 2 y o E K A K F S q U L z F f b C R 4 6 p 1 t i L 3 0 E D M k H C d g h F + J 3 p b r Z z v f 6 7 z G Z I a B 6 U J n W f / l 9 B q D 1 4 J m 8 l d t g 3 f y M g F H 4 O m d 2 7 L + g R M 8 H 2 i l B F h Y X b N m V J t N 3 u y E v c L 8 + Z X E x w v p F A x 1 K 2 h n r 7 G F W W 2 r n Q 8 l r I n p J m t 8 G L L i s t s z a h N 5 l 9 8 I C 5 Z m + 0 F 9 g 8 S d d 1 2 T W 6 c Z 8 P U 4 f f 2 A t C Q Q I m m C N 9 a D s g U 2 W n / C i u i V u P q V l P r 4 K 3 3 u Q b m 9 n d R z A 3 O y 2 x + R H r n T q i h R w z C k m a v h P d T g P H v b i k a L k r e T Y W V A D + 0 p a U + 9 0 J m V u I W M f H y w f m 5 P J + V + i 1 2 j O 2 G V J F 1 G f b X U J x H / S c p R 2 K h u u t A N I T S M C P 2 m r o f E X F o f c 9 N z f r g h O z s 3 J O t d R b T 6 i 1 8 K a 5 X D e C d H p e K q P 9 8 u U X X 8 q 3 3 3 x n v W m Z Z f z V q w 5 5 9 O i J N Y a S H 7 c T X S T C Q M C J i K E 5 s k 0 b 7 u r V U N x 6 E D M z I g O S 0 G / L A 4 3 D 5 A W D k x s T D R q P G f a M D I 3 d w 5 L 1 L H 7 y + K m c e W f r E 2 B D o m + + u W Z J s z u h U P E d q U i w B L 7 6 6 q / y + N G j P K H W A s N F b R e W c d 7 1 R D 7 5 5 C P 5 6 O O r N s I P X R h o s 2 E K f 7 p I f K N E o 2 0 l W 5 P k M q H w H d B q F M w e a k Y I w 0 D 8 C A v n 4 B i I h N l H i D g c y p 5 V 1 6 N r J G a E C Z M o F 8 4 o 2 V 4 M r q + l u E Y q A z Q i v 7 V b s L E y O j o t L 7 C s b H s Z 9 I w Z T x b H T g w H z R t K J A p s 1 C b y H f f t 2 y e R / / n d u H t z + j f f B r W z i C 6 l 5 Z 2 a I a m u c B N K h + G F k d q N s R U u X 7 5 o e W + A f R C E z o I p d c I h C A U C 3 b r l B i m J q V 1 m J a r E U e 1 A O L l A X 2 5 U f w d t Q Q T q w Y N H R m L O y z h z C 0 s R K U 1 u z m f s V d O v r j R t 1 8 M 1 o J E o b K d 1 m w F V 8 E n 2 7 d 9 n / b p 2 A 2 h x R m l i P u H t D B G A q c 2 g N H S 9 D 1 c 0 G w X v z F d 0 P A P C 5 k 8 e P 5 G K S r r H l 5 l 2 X y a U O + 7 t J h S P O K 7 + B M m s O 4 E K d V I v q U + y H t A u z 5 8 / N 9 O h p e W Q E Y + X T m G b M C / C O z g 4 b H 4 Y W d N X P r h s L 5 b v + D 4 5 b t u 9 Z E o i 4 Q h c V 8 c 8 v I W m c Z m a d K 2 h z P g + v 4 P G 4 z z L + y y p d 1 E G + n q s q / 6 U + j A 0 H E P i o s I i K a 8 o M 5 / G V w Y 7 D U j s 2 4 3 o m b s V I n h 0 d X W Z N m 1 o a A j 2 b A 4 8 D 1 / 8 s 2 e m l L q 6 O t X Q M R t Q J k S o t 5 t M H o U F 6 r g G o 4 Z u B w x B 9 d 4 + p q s J d q y D Y a 2 B G d W 1 r K x c D h 7 c L 9 9 9 9 7 2 8 / / 5 F e f j w s R G s s b H e G j U x L 9 A 8 9 K E K a 7 z 1 3 h 0 C 5 A G p c v m G m I q Y k f h 0 7 a 9 e y 7 z 6 f o A u 5 W V V D V J W G J P 9 B 5 q V N B W m / T i n N y m 9 u b c d Q V 8 P t B k x S A u Z 6 y T b b h V U E v S H G h w Y s r E J t 4 K V h H K a m m e G 1 u Q Z U J H l C b U L Y E 4 h Z t c I l M Q b w b P H 6 S a K R b c I s r n r G + p t y h Q m q C Y q h c D 6 s h X w e t t H 4 n K w M t O G g 0 B A J v o 3 3 b 1 z X 8 2 2 Z m n e 1 2 y m G 5 r h L 3 / 5 W k 6 e / 1 C a q g t M Y M J D f e 0 V x l U r / v D 9 b T l w 6 o q 0 1 G + 9 2 w X 3 y f 1 s h 5 g 8 r z C p e E Z 0 U 2 l q a r T K D o 2 V D 0 r s A m j H + a E j u T x Z t Y d / E d m A J O T G k Q V A N j W D M e I / 0 b O U i B b a A E 2 w F T I p J + 0 6 6 A D H F C 0 e m H e M b 0 e t f e / e A 5 s N k b E j K l X Y q H H p Q 3 T w 4 A G Z n + j Z E J m 4 L 8 4 5 N j Z u T Q I 0 e O I j I o T b A T 4 i J u v c 7 P a a G N D w t T X V O + L U u P f o C M Z Q Z n T q 9 O 8 1 9 u / / 6 3 + 3 k W P z 2 F n M p p c k s T C q 0 j w V R O J m L N h A t 4 r 5 e d d X C Y J 4 o l B 4 K U T v b F y 8 L Y a G P X i 9 / R N R e d B T o O c W q S x c s v Y l g L A P D g 7 Y 5 G x o J A a 4 J P h B F o I H 1 5 V Q E j 2 4 / 0 h J 5 o b m C p u Z Y V D 7 D / Q P S H t 7 h z U L s M Q U w u c i c I K G 5 X z A C 1 6 4 c u B Z 8 G w Y I Z a h u B Z s E J u I P Q t 6 / r a / 7 r Z x A 0 e X q q S 0 K C m p x B Y q F t U m 7 R 0 d U l 1 V Z Z X F V s B 1 c k 8 M W V a m l R 0 R V Z K Q i R h + + 7 J A m s v S g c m n 9 2 h / 8 t g x 0 K C 7 O P J M 5 v s f 2 b N V y t h g i b w I p n G h x m S A R r q Y o 5 0 A N T q z F 6 I h m p u b L C C x F R A e 7 x 6 P S V 3 x o g q f a 2 e y l 6 8 C C i m I d j H W A 6 F 7 z B / 2 h Q X c g + + g b Y h C M k w X i a C 5 S A V B G a u h 5 c g h 8 + / Q a B A H v + z h g 8 d y 7 v w 7 d i 8 I N e T j M z Q e N T u E I 9 j y + N F T G / m J A V j o / l F m q V O T K s R L c v R o i w r u r H x 3 7 Z p c u f q h J I t r p L p 0 c 6 T i t x 8 / f m J m 9 W 9 + 8 6 u c 9 / E m c O 1 / + M O f V N P V y K k z p y y I x b O k y 8 r M v F Z Y k n Y a K k + l n U d 6 I S 1 H 6 i J y o K l K l i w i 5 J x Y C g S i V i O B 1 R U 3 i g + 1 O O N B 0 K 5 h 3 S I K C E R s z G / Q n 5 A e J d G E m n Y E Q h i p F h 8 O n i D A C O 0 3 X 1 9 T A R i x W p b R g 5 i r a b 2 A A t f j T b 2 + v g H L D / T k C 3 9 n a m p S 2 h g a + f Q p i / Z x P x T M V S o R G r T 7 + w e t Z k c L E Q Y n O t b V 3 S 2 T E 5 M 2 1 P H Z s 2 d s m L D a u l p J B Y 3 S f J e 2 H U i 6 q M / z R d s L N S l H p a m + Y t N a h n u p r K w w f 5 E B c z b r D / I M u W e G B K h W Q v k + X 2 j W o q J i 9 Z 2 c f 2 U a S p d 8 x b 6 Y x 8 5 g f G x I S s d u S l N D t b 1 A 1 5 c H X 8 g J I s + c I X x 5 K Q U F j j w u U r R g A s c 4 d I z n T Z + j s P D m A q l E D G C / V o M t L 5 i a 9 O b N O y q 4 p + 0 3 0 I I I 6 p v O z X c R Q g a Q R I g b G u p s T L t k M q W f O S E i r E 1 F w f y 5 2 U N 8 s R 8 y g 3 g 8 I Q U J 1 V 6 6 j j Z G A 1 I Q b o j o z U K + Y 8 J p A u z 2 k e h L D + G m 5 g a p 0 G P 3 q 5 n 6 p m v P B X x G f p M J v z f z f a 6 H w v c Z X q C 4 u M i u j U o C X 5 O Q O U G k w I f K k 2 m n s a g v 7 W x L h V S W F 0 t E i b S g U s / A i M y w M a A C S j s T 5 g f C S M 4 d A j Y 9 P W U v G 3 9 r c G D Q N A i m k n / x a B Y K n 9 N q R g i 7 e 0 w N j c W I 1 K p 5 l 4 t M H p h 7 j J F 3 8 P A h M 1 k g + E Y E i m M 4 l r H t I N S I a j h S d 4 q L C 2 3 s i B L V Q s x I S J s Z Y 3 9 n g + / z P Q r a l 0 q D g g b j 3 n w A J H w t r C O s 4 X 3 c K 9 P w t L e 3 m x B X c z 2 B Z t 8 M M C E x Y Z m A j f v a G D L 8 I P B C R U L m B i Y q J r y r X C D c M q H y 2 E n w c G e m 1 Z R 5 f E 2 6 O l / L w N C Y L M y r T 6 W E Q p g K C 4 v M 5 O t T Q c T M o c b H P o c s h M + p j S E b X c o d 0 a b N n 6 A w l S Y k p G 0 q n l S z Z y k i l U W Z D m 7 Z g K C c 9 w c 1 u 9 5 R s w p 7 3 9 f 6 G w X H Q w C m v S H y y E D / B F c w z T A h E X Z M s 8 2 e d z P w 5 O J e a J j l W X r f c 6 P g v f C c I Q H n y / Z R + T x M Y t 1 h V O L 5 o z W 5 P 3 I w e S 8 0 L e C T H T 9 + n A P t u 5 A 1 T 6 h d A C + F F y 6 l + y V R e U R f Q K O 0 7 K u V S K p a 4 o W V q r V S p k 3 6 + w f M z y A A g Q Y g 4 w D H H 8 H F 1 6 A m b l V / i s Z N z C Z M N Y Y X 5 v y 0 e w z P F k t 9 O f 5 M 8 M N Z Q O i Z 6 Y K k U s Y S J 6 L n / b X N w m d R Y O 6 g Y Y k M c t 1 d q q U Y L L + x q X F L j v 5 G w e y G R P p o b O b 5 8 F v 4 d J v B y M i w 3 F b T d W 4 + L Q O B B c B 5 q H Q I v l A g K c / X K s W Z W f s 9 x h d k 0 E 7 M P J Y Q q l D J y A T h a G Z e A H 5 y X k P t I i y r Q U 2 B W C I p E + m U 9 E 0 l 5 V C 1 P v D 0 m G q m X n n y 5 J m 9 N B / l c 1 G v m B X W a Y u q 0 x e O B m P o L m x + P y 4 4 L / z m n Y f S X F N o 4 z n k C l x w b q J v D O 3 F V K B N z Y 1 m X q 2 o g d c B Q k a B x B T I / + D B Q x O o q s p q 2 X d g n 5 l 7 E I 3 a m x G P 0 L 6 7 h R H 1 A e / d u 2 + J r b O z M 5 J U v 7 M k h 4 m 5 F n g e v T 1 9 6 n v t M 0 K g 7 X k U P B M q K 5 o Q u F / 8 S s A E e N z r 9 R s / q C Y u 0 A r k g D W 6 s 7 R j 9 H w k 7 f J O g G k o L U F Q I u 9 D 7 T a Y T 6 g + N S x 9 L + 5 K V X m R N e J i c m B / E 5 D Y D I b G p q W 3 u 1 P a X 7 6 0 v D 6 c 9 G w g 5 P h m t 2 7 d t s T b 7 O w A p 2 1 c t x H / / t 3 C r R M Y s b w 9 N X O 4 T q a U Y W Y O N C o E 9 v 4 H t f o P 3 9 + 0 b O v t p A a t h 3 n V K D d v 3 l R t 0 G I C z I Q I Z O g z + C b + 1 0 a A D / n F 5 1 / J r 3 7 9 C 7 s f T E c m M G B q G 6 Y K x R T m O d y / / 8 B M c t 6 J j w S i m T A z M f 1 8 p c f z Z X Y S / M a 4 P g 8 C E v l M i T 3 E g p o E r d 1 z k i q I W 5 I n p h 0 1 3 W b J B O I y L 2 2 t z / T F a h U b q g w R C G p e h I V l a 2 u r a r g D O Y X O C 9 i f / v i p l s / k z 3 / 6 T D 7 9 9 H P 5 7 L M v 5 P s b N y 3 M / e W X f 1 V C R a T t e Z s J I Z E 4 r t l r S U p J S a m Z q v g m u 4 X J y Q k l O B k J U Y s 4 I t D d 3 b 3 m w y D k b w L P B V + P O a / 8 s 6 B i w H T k u j t f d 6 k J V 2 j 3 d + r U S T N n m V + L S d 2 Y W L u x s d H u l W f g r Q G 0 G b 4 j 2 t u 9 A 0 w + r T j t 0 z x 2 H Q y z F U 0 U y V z Z G U k W b n x u p F y g 5 q Q r A 4 m e 3 v 5 H o 2 C 6 U M M S 4 k b 7 I P z j 4 5 O h G N V K E O L + z d / 9 S v 7 u 7 y m / d s u / + 7 W l I Z 0 4 e V z + + Z 9 / q 0 d F p F j N I j R q i L v L w P z q V d N o N 8 0 9 7 h E B J 2 B D m x X k u H T p g g k + 5 F o L a B E I R 5 M B 5 E P L e J M X k v G M G I e d e 0 z E E / Z O q B y I A F L h X b r 4 n p 0 / / B 1 f u A b 6 s l n a k X 1 m R + R 9 q L 0 E c 7 M u R g t l c C o u q f i S F B e s l F C c W m p M X j Q p L T M h E y M M h J e X X 1 l V I d e + v W 6 T M X f 3 9 F j f J I S P J F d C w 3 T 1 m J m Z t n Y w j s f f w e 7 n x Q N M F o S H K C M 1 d 2 H Q y E z B N 6 P 2 x d c j E H J f / S c i W 5 D U X w 8 C S 8 M m 5 6 E t Z u N h 6 I 2 D a 6 b b B a Y e 9 8 k w 0 / v 3 7 7 f r Q G O s R S g q F 9 K W C P G 3 v + q Q 0 2 d O 2 X P w 5 O D a a Y z G V K M / 0 3 r z R U G g 7 C X + 6 b 5 9 T a b p f H t c P s r 3 I 4 H + V r 3 j M S l P L d r Y 5 w A T D Z 8 H 8 4 O w N G N w 9 / b 1 2 o v O F Z m D I A i z S o g 5 6 k T c m H k Q h 5 u W e z r 8 Q S y S b O + q M 4 / g D Q 0 N W r Y B p g x C g F A g q A h F N h A 8 f o N I I 9 q B t q t O 1 Q 5 M b u 2 1 E d d 8 6 + Y d O a 1 m U k X l T o 9 j 7 g A x W l v b L C h D y J 6 K g u f B / W B + e Y K E g X D j 8 w G e C 4 E d n 2 L l w b W S i e H D 6 N z T W l o 2 T C R f + N 6 j R 4 8 s G E O D v S d V 3 u T 7 E d E 3 o c 6 t v i s C B D j Z Z H 2 D w 0 c O u 9 k M 1 V H G t K C W z g X S l p h U D e 1 C p J B M c W p u B I R 1 Z s 2 A Z M w u T 2 b 5 6 9 f d c r j l s G k S a m / 2 e W H J B Q T W g g C q + W i U x T z y v h J L r p v u J Z B p N 0 w + N C S h f y o J Q u R V + j w I s P T p s 7 p z 5 5 4 1 J + S C + T U K r h 3 T j W e T 6 / o 4 H 5 8 / V 0 3 F j C I E Y T z C 5 F m 5 r e u 6 z X M + d + 6 c t R e S 0 M s + P o v 9 x 3 / 5 b 7 8 L v p P H H o M u F V 0 D k z I 9 + E p e v X x p f X U g A G 1 G C D 2 + E r Y / L z 2 X l s I 0 f N b a K r V 1 d d b I m g v U y g z G y P y 5 j e o H U V N D V I Q t P U + Y 2 E 3 2 l q u m Z x 9 t M Y S P C e E T y K B 7 B u d A y 9 F Y j N O + G x M D I L z 4 P n S y 5 D f o w s H 1 8 B w s G V V N W b a 5 f p Y c D 5 H Q m p i g z 5 4 + t y C E j 9 S t B Z 4 N T R S A R 0 D U l W U Y q 0 l l 9 L F n 2 9 H e Y d t Y A p h 8 0 c O F r + 3 g P P Y e v I i B s V n p G F w 0 j V R W 7 r p J I C A I K J q H b b S B L 7 7 2 9 c c Q U s b X Q v D X A s e h y R B E B A z N Q z s Z J h Q a 0 G s d k N 3 9 H 8 E 9 o P 4 R N T L R S Q I D + G n M O M G 1 Q f a w K b V T 4 N k Q d D l 5 8 v i K B l z u G 3 L R S E 2 D K 2 a v b 5 S l 2 w h j T 0 D 6 q x 9 e M S H f C D i O C o Y s l P 7 + P v O v P H E o I L z t C n s j c l y v D y 3 q t p V Q v R 2 t N s / N b 4 7 N S H P 5 g s x M q l 2 e x 5 4 A 4 U g V l U m 0 6 q g U l l Z Z I C A M B J V 9 + D q Y g 7 S X E M 3 j h R v 0 + y T Q f v X l X 4 U 8 w M 2 A c D i C i U B C S g 8 9 p d z t S g Q C 4 h o + y T u E s F z v 8 N C I C R R w / Z Z s d c c B a d F Q B B 5 y a T / y + M h y R 0 u 2 P m + z 4 c G G l V R M q g Y J b V S j T V w c W h p z k i A G z z g M I 5 B f 6 o q t B 3 9 5 P z x L E p 3 5 L E p K h x + b 7 U j l p N Q k + j l H H n s E T I w D t a q J 1 n B B 6 G j 4 w w 8 3 L U K F A B M k Q K N A K l J + / v D 7 P 2 5 J Q y A c + B U 9 P X 0 q v B k N Z X M e a c X 6 X X u B z K q 2 i i e S V v t b K p W C p S O U F y L W d x 6 Y l / h s u U x d Q A o U m p a + U m d O n 5 J f / u o X N m Y f X T T Q n J s F l Q U a / I j 6 r / h m Z I 8 7 A g X 3 t 3 y f u m Q 9 + I y C f 0 k k E p J F m w 6 f D Q 4 U m d a b O L W / W E 7 W 7 V 4 j X R 4 r Q V C i a z R u A 0 s y J H I Y m H e M I 0 f i K W Y P z j / 5 b N M z M 2 Z 6 I Q R 0 Y 6 A t K V e k b j 0 g N A w z d v 7 8 O z b 7 f B j F i S W V g b T c 7 C i Q j p G 4 h Z a d Y E W U v H Q e d J W / N 4 1 2 A v i D + D / k M K K d C N K Q J 5 e r U X p R n w t + n W 9 0 5 d 7 x O 9 c i 3 2 a A P 9 j W 9 s K e s 7 8 3 T x x X A j 6 x X w v P g K g q F R P N F N H u d G Z I p f G J c W P 3 v o o F K W Y 2 g T z 2 B i q c 7 c N x e d y X 0 J r R 7 a J B s r + f r h 5 D c u L E M W v F R x N B p l k t 3 1 2 7 b l k O h I Q x i 9 7 k f I e B E G A u I S D U y u G A B g Q H Y 7 N R O V S l G k g v j p q X Y x l 2 m C C A 7 9 N F L b 4 T Q B s R a c N s e / D g g Y w y Y E 1 n t 1 S U V 1 i l k Y 0 x N Y H 9 j I k 7 H V 1 E / u n s y O A r W A K r i c Q D 8 v u W r K H 5 2 2 + / k 5 6 R W b l 9 + 4 5 E T 2 t N 5 I G d 7 F M r 3 j 8 w K x P j w 7 a e x + 6 C F z U 8 H T U t 9 a A n I S P j M 0 Y m 2 l 9 o Y y I g g B + B d o B c C F 6 L m i a M j I Q z 7 d / Z R g G h S O U h 6 T Z b A 8 A V 2 s Y O V K R t 3 H P Y H l c i O x J O W 4 9 a / 3 s E J h C q 7 Y C K g 2 D C h P p y 3 C s V x z d / / U Y O H d a K o n h 1 U A H t 1 d X Z q c / h q P l 3 O w H O S R M A z Q g Q C b / M x r A Y H b X 7 g 1 i Y v X a v W v y S Z 4 I J / t F H V + X 4 O 5 f 1 m o 5 L V O Y y D h g 9 R 3 0 U i T S x g s k 2 W 8 9 j b 4 B 2 o G 3 q L 8 8 W 5 e G j N h t O j B C 1 r 4 V p X 6 q v b 7 D R Y D F N x k b H z P b K V Y u v B 8 w r u i 9 A 1 F z + 1 + h M 1 G b i 6 B u P m j a i v Q u h Q 5 M h / D 5 / D s H a D q E Q Y g S S 7 v W k O t G I T c b F x 5 9 8 Z I 3 J u a 6 N N r k e N Q e p C D Z 7 3 2 F w 3 f h h D F N G I / B n n 3 5 h 2 f T 4 q h C b V C w a r Y n g E Q l l r A / v M z J i L s 8 Q k q X V r y W F K x I l a l o m s V / + 4 u P f t R w + Z D 9 C L Y g d i 0 3 K z U 4 O d 8 l M 8 o B 9 l s f e A W I t F j Z K P F k u 9 e X 0 X H X 7 E S A q P d p O M P 1 I Y G V M O A R v M 4 E J C P H 0 y T P V A o x M u 9 p H I S 2 q u n h R X g z G p a 5 U p L Y 8 Y d E v G l j H x i e l s L h C Z h f i M j C W l v m C e u m d K p L X o z E r S b 0 M n / 2 x H q j d 6 Z V M h O 7 C h X P W + M r 9 c R + Q Z T 1 T j h S k + s b 6 N d v e P N A w y D M m J b / H O T 0 J i W 4 y j H J r 6 3 M L Z B w 7 f l S a 1 V f F B O b 3 8 c e Y w e S r L / 9 i j e A 8 Z y o V O E L U k 4 y T l y 9 e S c v R F q e x I 3 r v 8 Q W J j A 7 3 K + l c T c O P D w 8 P q S l w w A b R 4 G H f G z 1 o F 5 D H j 4 O 6 k g U 5 W p N e J a T 4 G d 1 d X d L 6 r M 1 G F U I Q N t r f i W x 0 E m j J 0 W M Y 4 b W + M 6 l + F B M y L 8 y O y x c / d M h C q l Z U L C W W K J R k Y b H M z U 5 J q h C f a m V Y m 4 E + T 9 X P 4 x q u C Q S c W h 9 B 5 d o 3 c t 2 A i p 4 B K z / 8 8 I N 1 A z F o n + v f X T d N j h a C D E Q E a X 8 j S 5 y g B g R D S 1 O W z d i A C 1 w f p h 7 E w z / F c r u m 5 2 P 8 e L 7 X v K / J h q J e X G L M j D H L T B m f W Z L Y f / n P / + l 3 P A 9 i / t Q O x S V 6 c v 0 C I 4 k y Y / b L 4 c 2 N D p P H z m J y L m r j R j D l Z J h U 1 M 4 Q q E Y d c 3 w t T K G w Y L w J Z I n T / s T A K X 5 a y 2 w w b 9 S j 3 o T 0 q A a a i Z S p H 5 C U o p I K 1 3 F S Z Y V k 3 1 x E I A O k K L H k p s l c A w g t v W E h B U G V j Y L v I c B 8 z 0 y t N Y j I u I P p h U X z O U k A x j d j 7 I u 2 t j Z p 7 + i 0 x l 8 6 X n r / 1 M M T S v / b u S G T t w A g P g R j 9 h R + n + 4 k H I u / R V 5 g 1 6 h q 2 H / 6 7 T / + j h s b 1 x 8 g c t J Q X 2 v M p B U d N f x 6 J G a z N u T x 4 2 F R n 3 + / + l b M t h g m F T U l p g k D Y z 5 X U t X W 1 Z i 5 8 i Y g K A g I 7 7 u s t M S c / 7 B g Y n J i v t 3 u T M q 4 E p p w f i x O z Q 6 B N j a C L T P f M 1 L t W o d i j t 3 R S v v w 4 Y N 2 D x s F w o / 2 I C X L D c W 2 + r s E 1 + g 8 C G H o H E g l w 3 P h O T W q R m z W Q n e U t Y I a k E T / L h P L k 8 x N x J A 2 v 9 Y n w 9 L 1 H Z O Q 1 K 6 y g g W J k k 5 C J 7 S z 5 8 7 K 8 W N H 5 M b 1 m 3 L t 2 v X l C 2 W a w z x + f D B U 2 J 0 u F y j w o W 0 P K s B E M A x Z N j h 0 Z j 4 i g 1 O q 6 U a j c r 0 9 q W S J y + i M q y h n 1 a m 2 4 / T A v o m o h e 4 / b 0 3 J E 1 3 O b + P V M / z z 5 O x K N p H W N K H 7 G N G 2 c 3 h R K p p P b U o 7 A c i M x q m q q j D z z w m / M y F x W c h y I G t k U s 0 8 y O T B 9 w i J 0 2 3 f E o l V 2 2 T D E 2 f l u l u y q n / t N / g t / z k V B u l Z y 9 s j Q 3 1 L 7 O Q L O K v 8 M A f Q E 5 M X N K Q v 4 u b r v N n 3 U w K V 3 O G q B a k u c n N G 0 Y 0 A X 4 G g w b w U 2 A y F h O G Z E y o X C H f T J L K k t S 2 N u h c O O 8 F 7 q O b d T o I Q P H P P o m G R L y v B Z x N j j J a U k K v H 4 l J V 5 P d u D A g u z Q q M w M t 4 7 G S b 0 D X l 7 p 1 7 Z g 6 i c S f G J + W 3 / / S P K s d r + 1 m c J 3 t J g T B W 2 P b r W o t h V n / 9 z T X 5 8 O o V + f Z l Q s q T a W m p J O z f b r m F N I B b U C J 8 U s b d x n E L g z S U 8 V 2 e i z a P z Y P 5 p w o j U / K q 9 Z 6 Z I Y s l R 2 R m c W O V n 3 / f G z H f d h s N p Q s 2 P e l m g K Y g q / x 1 x 2 s 5 8 8 5 p 6 3 7 x z j t n 1 O e h U o j I t 9 9 e s / E i 8 J H W Q j a R f P G E y q x T K S x a J t G N e 6 / M L 2 s b U F N 4 T i u 2 s i F J R N O W W 4 h J u I o l k I k T h X H l w N Y m + M 1 j d 8 E E a l 2 T x T J T e M R S h I g y b R Q Q 6 a d A J j C l J q n P E N k o M O d o q z r c c k i 6 u n q s k Z p G b i o W / B w + 2 4 g 5 m S 3 r n l T s D i 8 h 1 r 1 H b X L 6 S L 1 W Z A t y t n F W G s r S 8 v B Z p / V 0 t u P 0 X 0 6 1 M z Q 4 E K z l 8 V M H p C D y V l L V b F G 3 n y O Y i R + / b j N A g C F M R U W l m n 6 d F q A g Y I F Z R s C C N j Y C L 6 t g J H H F w 2 + H i 9 H D b + s / G t E Z A Z g g j u 4 U X M / i g o X l K V b 9 s T k J V a 4 X G U Z v T 3 e w l s d P E X G 1 K p K p z T n 3 P y W Q w T 4 z 6 6 w g h J I 2 H 8 L T Z C g Q D S T Q M K J L m n b I T i B F i N Q p z D 4 / D g d + F C C D g Q F X 6 P 8 V R o Y c G b D t s f y 5 F b + d 2 d + n P t v p Y / s 5 0 r b b h 6 L y q C c q q Q K C O / 5 7 S 6 t 9 K E C 3 g F g Q M e I C l 6 J J i w 6 5 3 K 4 8 8 t h Z E C D Z n + q X g / X F S q Q x 3 R O x 4 a a R y W g k q m S b M f J A F N K v 6 H Y / M T G l G i o l 8 V j c B q 9 k z A k 0 E l n 4 j M d x / t 1 z 7 u Q B w v L t 4 U l A y f h M z l 9 y w Q i 3 T n Y 7 D e G M S w j m 0 k v y d V t c 0 s z z N T s u H x 1 P 2 P e p C J Y J 5 Z j n 1 s D Y 2 I h e f I U 5 Y o v x Y r n 2 K r n i 8 z z y 2 C l M T Y x K + c w D q S 5 z j d V E m R F O M u m R O T Q Q I 7 s y N j v t Y D T o k k 6 E u Q s J q P w Z P w O Q A U G b 6 p G j R 2 z b g + P C 8 N v L R N L i k 3 1 d I M I R C g 3 I t d z h 9 8 + c s v 1 f t y U s U X h 2 Z k p O 1 0 1 L b V W x O 5 6 g B I x 2 W K l 9 I N P Y 6 I i N 4 c x w V 7 8 5 O i M t N Z n M 9 D z y 2 C m Q n X P x 3 T O W r c 1 Y e 0 y O z e i t x c U l R r C o a h 5 m u n j x 4 p X l 3 p H H S D s S h e Y C T y Z A B g S T t a 0 H T y a W r N q 2 r W e V w L w j b c n N O + x G i h r o f S 0 9 j / 8 i E w M v 5 c W z h z Y j i e 8 z F q W R C 3 Z l g w / J n v U g I N R S l Z a C + J J U F W 2 j x S + P P L J Q U z i j q s L N P s I Y 6 s z B h G n n Q U i a D H A S E A g K 3 P z + p g U f c o H e s z 4 b / k 1 A x v W v I 4 8 V s k Q y 6 3 4 / b g + N w n T t Y N 6 u h b l p q W q 5 L H U H T t t 4 f 4 x t w Q Q K E M + C E t i I f D E M F 1 Z d H b M o L V i U 9 / b N W X 8 p s p L z y G M 7 m J + b k b G e p z Z A C k O D + Y h d u M M k 6 3 T t I C R O Q 3 T N G g P D O O G f s / z E t e D l 3 J P F F b + t i i K 0 3 6 + P j Y 9 b F 3 c i f Q w d V l F / W C 2 3 E n n / 4 L y U q n Y 9 d f q E j V l I Z W C M Y U y B j b Z J X N j n G u D K U k v y 4 e F Z V 7 v k k c c W k U x E p b i y 2 X r J X r z 4 n u X f E W D A c s o G G o z R X h n 3 I V e a F Z q J 7 I n s i d + M H C F 4 w i y X Z S 2 1 + r N 5 1 T q M P H v s 2 F F L h p 1 a T J l 3 F I 8 u y t C k 8 + H I O u d z x u g z Q m 2 1 / c I G d i k f s y 4 G e e S x F U R i B f L u k V L z h y A C O a Q 5 2 4 8 U B A f K y t e e x p T P + W 6 4 W w c C 7 + F I E i Z N s K 4 u T 2 Z f p m D + 0 Z O 4 q d E N E w G 5 G N D o 8 v 5 Z O V I 9 r 6 6 P s + w o m I T W F u Z / C G x Q S a 3 A + N i I p Y 0 c r s 4 H L P L Y P B C 9 6 f k N C p 4 e x l h 9 p B x B n j A m p 6 a s E y T J 3 s A L u k d m P U S a b M 0 U / s z t N H O v Q P 0 y x o 4 g 6 s g I G 2 i n 8 p Q j k 4 X V C b P r e j w e c 4 R i Z B 2 H z T O q o W m f 0 1 R K q K 0 Q M o + 3 G 4 W J R S 0 Z w V 8 P 5 W X l N j P I 0 O B Q s M c B c r 1 6 + c q 6 Z J C J v p Y G W y a L X / e a K Y t I 4 V K g / h j 9 z e g I i T m Z j O t 3 F h 3 Z l o + z 9 i o 3 4 I 0 R y j f i b h Z c U L h z F s G K W j X / C m I b e 0 B 5 v N 1 Q 9 0 m O 1 K S t Q t 4 I M O e I p F F z h 0 l D N g V Z 5 g 3 1 d e Z b M V B n G G G C U P R P s O 4 + c 9 t 2 o G 2 H S 0 y 1 D j 2 b k X N y B d 3 U n 7 4 4 c v l 1 w v s B G 9 5 M A L I k s h M Y G Y o q j M r C R T n f N C + / O D I r J / J j + + X x B h Q V L E p N 8 e a b Y E p K M h 0 i C Z 8 z / v n J E 8 c k E U Q G k W a 6 H d m 6 C r t b u n W K a 7 D V k q W Z l v f 7 b S 0 D E y 7 w w F h 9 z B 2 1 4 v N A M 1 m o n e + i Y P i x 4 a F B + 1 G w l t l G d + i u s Z X O I i d a C / s r F u R Q 1 Y L s K 5 1 W Q z I f t M h j N U i K n Z j N W D j Z 8 C M L U c i M c J p o 1 L p k e E K R k l R R X i Y l o W 4 a c + m I t Z U i 9 M A t M 0 S w f + z z 2 1 Y C 8 y 9 c l C T 0 K 0 P 7 M a A o v 8 l + 8 5 u W A x k r v 2 d 3 U 6 q 2 a Q a 5 G c X e F 0 M Z V c q X 3 9 T d + m D Z p B w o m 5 L D x Q P y w a F Z u a o F Y u a R B 0 A S W g d W u x u 0 J Z E Q C 1 k + / / w r + f T P n 9 t I Q 9 9 d u y E d H b R T Z S Z H c 5 G / M u u s 6 H F O r S S P s L D 7 o n 9 W b J u G W V U c U W a n m J / q u f p v p b b t A x D L x b Q a g Q n 9 T E k W G R s Z W M I u D Y c q O T A X i M a k 1 I G E X H w 5 7 D / l w u z s t C S T h T K t p m F h k Q t l c u Z b r w u W V X I e b z d Q N B 9 p R Y t c e d B A + v n n X 0 g q m T L N Q E C A 4 y A N y Q Y M S + 0 1 V O u z V h v P A Z K F 5 d a E n W W g S X x e n u 2 3 b U c C P l 9 e e n L Y u t v + 7 L v H c v 7 E P i k t K t D t B R s t l z Q j P m d e K N Y h N W P 1 s T S p p s E q j O B a V 4 F o D A N 2 k D A 7 O b 7 + L B 3 8 I G Q C 4 b G z O T X B i / z 4 6 X k A l W V 5 0 B t f 4 Z 8 j u M w q 8 s t f f S J n z p y y y B 3 D n R F F Y 6 A V T y Z k L J 5 w 0 6 N m k y l Y s f X c B b I F 6 3 4 Z l I z G W p T h i S W J R U L 7 g 2 P 9 O k u u w x P X m D Q X 9 E X J Y A 1 G K f R 7 0 t P T b X b o e g i 3 E z B l Y n a n R c Z P P 7 f J b s 9 5 / G 2 C E Z I Y g p q B a E B B M i m v 2 j t s E B a n l V b K o x N 2 N y E b w Y L w y E f s 9 0 t X w u v h k m W 6 B c W 0 V I h g R A 4 J y J m p t 4 J M w f d 1 6 Q k I s Y x Q 8 Z D 9 + S Y w j N X h l i O m d e g 3 t R a c T Z s h X V l 5 R b C W Q V 3 p g h y s z D c I 5 + G G o H 6 s m m p i c s r a m Q p T S W G Y 4 7 W s J X p J 0 K X j v f c u L B M K o f Z L L + D L x O H f 8 v 7 M + s q S I Z l p H i 2 9 f f 1 S W s g c u n 5 / 5 p y c 3 5 H J L Y c n V X l w A f h P U + o A h r H W j Q B O R A 9 J T r I e q G E 8 R k d W N s Z 5 H K t N W 3 t E H n l 0 j 8 X l f s e 8 j E 9 M 2 o A r m H q Q C n k D h M g J V p C 9 Q K i c w V l 8 z h 8 C 7 p e Z 8 q Z t X / C J s v Y F m i o l Y z I 4 N m f r y 1 q K d U 8 m S G v 7 F q V 9 O C Z R O m + N j g z b x F 4 r s T a j m I I S j I 2 u P T s H b V Q M M u 9 R X V N n W e 2 5 c P X g l F R F e o K t P N 5 m 9 E w k J F p x X P 2 l K u t Y S J c J u r x j 3 t 2 / / 8 C G Y W Z c c Q Z l o S 8 U g A B + u W Z B 6 A P N E i 5 h I n l t 4 7 Z Z L k p Z T b O 8 7 F d C 6 b 4 F t U n d c e F j 3 P c g 2 L w 6 g t Z j 1 9 u o f B h G 9 r Y H + / k O N c Z m 5 i V i N B q m Z M n G 8 P C g P s B q t V V F u k b i 0 j 0 e t S G I 8 3 h 7 0 Z A a l q m e B z K i R M K 9 m F S t R d r R q 5 f t 0 t T c Z F k L Z E W E Z R S h Z t s X R 5 Z A 6 I P P n F Z x + 0 3 L L K / 7 Y 9 x + i + Z p G R 0 b l + / u d M i V C 8 f k W X 9 U T t X O Z D 4 P I n t E y e l 8 + E N H 1 J l 8 / B C g 6 3 E Y 2 c 6 g h 8 + Q Y A y / X M B 8 5 I e G s w I R 4 8 u 9 g z O A Z J A J F M R E D l W n 5 e q h O b l 8 Y O 1 J m P P 4 2 w b y + P j 1 l B S X V l j Y / O L F C / L x J x / a + O T n z p + 1 n D 1 P J o Q b T c b 6 W m W V O Q d p 2 B 9 s h z W T 0 z a 6 H Z R k o s A m G y i I p q W x Z F 5 m 1 e V 3 p O Q c j n T u X I s y q / y J h q N x m G h M / M t A 8 u v B 8 q k U d F F m N r 0 M l s w c R G s R y q y s r g n 2 O 9 A D m A v x 4 A a Y 2 h 9 S Z Z u D 5 a n c 2 j G P v 3 1 Q k S e S x T I x N a N m n Z t e h u 4 R Z E 7 Q J 2 p w c N B 6 9 T 5 / / t w 6 J u J X I d g Z w q h 5 Z k S b s + N p I I Z 0 y K 3 T T o 4 Q 7 t i V 3 / O f c z 7 O + + j R Y y l N i Q w N D 0 l R f E Z i w j k C E u m x n l w U e v J G h g d 7 z e T z j b T + Z O N j o x a Z Q 0 d l i z Y X F 2 6 Z H t U f L q + o 0 I s f F + Y b X a / B d 3 h o Q C q r H N G 4 Y W 4 S E q L W + S 5 t X C l 9 g F z T j f Y C m / w r j 7 c P 4 6 M D s j / x W s q L Y y p f Y z K h p K D H b G F R o Q 0 R V l V d Z f 2 n k B / G k T h 6 7 C j C u 0 w M S P f k 8 V P p V u I x R L X v 9 U s + n g s u o F 0 4 1 i 2 9 t n H 7 F 6 X 1 + U v T O M 1 q X j K E 2 c s X L 0 0 r I q P x g q Q 0 1 N e Y F Y Y i o F G X w W F e T t R I Z G i g V 8 + 5 k E k s 1 I v x 4 M R p y J P l J 0 E A h N 5 j a K B f q m p q L S e w s i q T F p I L I 8 p 0 s i a o c T g / g I B k U 6 Q K i / T h j J o m G 9 E H k t L j v n n N G I H r h B z z + J v E 1 O S o p O b 7 5 e z + m F X e R K I p C D U F m a H S J c / v 2 b P n N t s j + 5 B f f P u v v / 7 W h v 2 C c C g A h h 0 r L S 2 2 Q E a Y S G 4 Z k I q l b s / P z c t n 1 5 7 K r 9 4 / a u e D O G i 5 7 p 5 e m Z 4 X K V F T t L b c z R k F m R h l i a l z n g w W S Z Q T k n Z u 6 j B E J s A F 0 s i m H + i P z N k J O C Z M J h D T G 2 Y / W u p N g C z Q A z + L B + I j h p C M b U a 8 Y S w 2 C O q G 0 s 2 T 6 W 1 E q r B U 4 h W H p b a u w Y 1 s p P 4 T I y D 5 H r 3 I C g Q g a c D l / U 0 F w r 9 o o y L Z O d S F 4 b u 1 t X W W V M t I S h w T L o 5 I T k P Z P l 2 / c b d N 3 j l x 0 N q u b L / + 4 3 c Z I K a 6 v F i W 0 l O 6 n 8 + W p L u 7 2 8 Y N 7 J v W / V x P e / t r u z D v 2 O V C J K o 2 r W o p b m Q u h 3 9 V V u b S Q X I N 6 h I G 5 x / T m 4 e k h O n Z J u 0 J z c a 4 F k T 7 P O z m 9 G b y D b 9 v I 1 w U e W E p K m N Z U + J 4 G U V m W W e M P s Y x H 1 P C M D g m M 5 E w j e e B / f u t p y 1 H W w 6 e a R P 1 1 Q O 5 8 k t X d D 0 g F Y p l c W 5 K K o o j t s 8 X j u e a l m K F U l N V b r 4 Z Z h 6 V P m 1 h Y 9 P u f N G G h j o b 9 p Y N 4 A Q 5 m 1 i Z m 8 o 1 / o T d v F 7 w o J p + 6 6 G / t 2 d F o A I N m N R a B D O R k W q w T 3 l Q / X 2 9 l i v I Z Q w O 5 W e i f + u w L H 5 L 0 j W y O m n b k 4 m C D N E A 3 N P b a 2 4 E E c A P r l 6 R B i W Z H a N k U A G 1 C j u p S s E I E u x 3 m o n t D K k Q d R J 1 G Z 2 W f X x u x y C X / f 3 y a i g m d + 7 c l V Y 1 M / H L b F p Q F J J q R p Y 2 I z K j x X g b k p P k g q c U N 5 A L h N K z 0 4 s 4 n z c T s W s r K q u s B g A j I 0 O 6 b 2 V o n O w L I n 6 1 d f V S o q z n t 9 K J l Z H C P N 4 u M H P j Q k A C E C a T L 2 g I J g w k 4 I B p y M C X j O / g y L N o s o d f 5 L 7 r t J M z 8 b Q E p P I m H 8 c R 7 G D d H 8 P 3 O A f n H h 1 8 L c e O H r E p b d B O H E P K E Y Q z k 4 8 / Z P G S Z O i F n 7 I K S j z A y X O h t L Q s N D a F A 8 e i v S B s 9 3 j c p l 4 Z n 1 6 0 z A x G p m V G 8 2 z N l j 0 3 V X 4 G x b c P Y e l j F k U 6 D I J c Z K J E t O J V h 0 P X M 5 9 7 z c N y I a 1 y r X I 4 p X J o n 3 O e g E h u 2 x V P H C Z s C + / j e E y 8 8 f m E 7 G 9 A b g v s N / m M M g i h A v J F c e L Y e V R Z h 0 r z F 0 T J B p x a S 0 M B P s O W B R C F o Z z Z B 5 O r S 2 i I E 1 W R S Z v d w 5 8 H v 4 w 0 E x q V y f d j 2 C a + S 6 M w R B u Y y I f N 3 y Y s y 5 3 J o M p U h F G G A s G 2 f S u L k Q L h D + 8 z M g T H 6 z r a q l D N Q U c Q F 7 V z R H H n R c v 4 0 t 7 x 2 h S M + V J 8 F h x D M i 5 h + 5 q y e L A / K M o f / C f 8 N E r U T q Q f 8 O P Y o G E t R V k J V 1 N w s b l A s K F M 1 W J f T 7 c d W R X y l 0 q S i z b U G O O a Z Y M o I z 5 T a W m 5 d W U 2 k u l 3 Y 8 X 1 N g 9 s H n + D C M n Y K n l j X f 8 V J R b k o 0 M z S q r V Z D I z T Y U 9 Q y Z 3 j O 3 L W g c E 1 q y i H h 6 W W 7 f u m s a h s Z a 2 U D Q Y g 1 l i 7 t G W S k S Q M D n c Q N b p f s 8 U u T N Y Y I u O a O x n O Z c O + K N l X / k c J h 8 / j K / j M s h d g M J d J P B L D 7 S U T S + i P 5 w N L h j U N T Q a S T a D E j U Z + c 7 Q o D P / 6 B 3 8 f c f G 8 w T z + H l h p V S x 5 Y r J H u v 6 n 8 m 2 1 b B a l s c V Z Z l I l P A x b n 3 Z n N O C G c e 4 E A z 1 T I i d R l 8 C C / f v P Z T 2 9 g 5 5 + q z V u r l D M o Y q e / z o i Z l 1 X j s x I i y D Z x L V o w e F 8 U U L y 8 4 R w v c L U p x I S y q m G o o W a P 9 F y D K k D G b d F 3 9 R G T C b d s p U Y v Z n 4 c b a z Q L t R n Z G V X W t T E x O y M u h r Q 1 t l s f P C I H 8 I E K + h E m V V r m k I d X L m S 9 O 8 / i S k d E V + 2 1 d Z V j X m b n j 1 K m T c u n S e 1 J b V 2 v Z D + 9 e e N c G + i e g U V 9 f J y d O H r O B M s s r y i 0 U j 0 u C 1 i H d i f a s O d V k N c 3 H Z X q K A J 7 j B k p o e J L f W p T 6 E h f 0 i D 7 q g 4 k Z A l V X V Y f s x 4 D t w d K D t i M i e m g p r 5 U 8 V u b 2 b R y D / X 0 2 W A w / c 7 e 3 Q j p H 8 7 7 T 3 y x C s g S B r L B P i 8 m Z r b r 1 t s H Y C m 2 T I Q 0 y m U 0 m L 6 + Z d Y S d s S m I 3 J F x Q V Z D U 3 O j F O g 6 D b W u w b h Y q t X F O H h w v 7 z u 6 L Q x K p x J u S g D A 4 P S 2 f l a H j 1 8 J E d q l u x Y r 5 1 e D 6 s F q L + T i C o H l h a k e 7 J I o s 3 7 i o 2 F f M C B / O i t W y Q c j t q X s k n l i r t h z D S f 9 U t K E Y U I 3 l Z Q U 1 d v Q Y z + y a h M p d F O e d / p r Y F x y P 2 z / 5 B B 5 U 3 / S M 9 Y R O b T T u 4 y R A n L o p d N t y + s p U x + / b o W K n 8 a f 8 l 6 s N h B 8 B n a D G n D r K u r q 5 F a 8 v 3 0 2 P a O D g u o k f H O z B + j a k G h u T g v 2 m l w g k t c k E O V y h / d 9 4 / / 7 u / 1 c z 1 T 9 4 Q z 1 b g J l k z Z M a l m l 7 c X 7 T M u S p c e m G c e h M Z p Y 6 L U 1 r u B 1 b c C t F 7 e 1 P v b h 3 I m a + m I p E K m / w O y 8 E + X E V 1 S n A w G n w U F 8 i z L Z r D t 9 j u Z N R K l F 2 R s f M z 8 p l s 3 b 1 n 6 k h 5 k J P L x A 1 / w m y A O J u I z 9 a t o 1 y I Z F y W D K Y j y c P 2 g F u V e p x J L r w f N B L k m l s r 1 u D j 9 o S K S q i h U U 8 2 x z I X / F m 0 O H k K I Y c b 7 m z D g c O U A E b q t m n 1 6 X T b 4 Y R 5 v A w I 5 W l 6 s l D P 9 Y 8 v C + I J K a B a R K C q j y 1 q J / S E y s d / v Y 2 I B x j 2 f n 5 2 X l i M t N u C / E T E 4 x m T e 1 p F 9 l w d I j + C D B w 9 K J O p C 5 D 3 d P S 4 w Q S a P C m n b o M s j R D t V p J z v 9 M n f / 1 L v g i C K A i 3 V P s y X g x + g 6 B d p c f b B B z s B F x n c R H j K k G w Q V d k K H v d t f L C Y P H 5 u y J D E L 7 M 1 z o o S E K S + J J C / U P G f + f 1 u 2 x E p e x / t R y 0 t L a o g q p 1 2 U l m 3 7 5 q s q / L g e F t 3 3 + v q 7 L J p S R / 2 q i z q 9 5 F 7 u m / U 1 9 X Z + q P e q I x N B d / V 7 c p U W g b S l Z Y 3 C J b V Q W V D m Y X D w 6 R i Q E F m b s O 8 8 w 3 A X A y E I S N 8 L R T r h d u N 6 f G T k + O 2 f B O + a k t K d 9 Z Q z 3 n 8 f G F C m 1 1 y a i G V K e R j m R C s 2 5 F S o M 5 + U z k B M t 0 K F z v O k W D V N u v B k q 4 V h M I x 2 R x h 3 G d e v t 3 5 W K J A F q S v t 0 9 e d 3 b L k 6 f P p b G g z z r a c h z K A 3 P v 1 V B E Z u Y 8 D x Y l F Z t X / 2 5 R / s 0 / o J 0 c V r B i Y s E l + l F s J m 5 d k m w 4 M 0 P X D X r W B l m 7 Z K Z j 2 d o D C X S 2 o r e 7 y 7 p 5 c C F d r z s s 2 F F c X B p c Q O a 4 X E g v 5 D Y h 8 / j 5 w d 5 1 I B u u u P e / e v 9 a R S v z Z N q m n d W N 5 X 2 + e K 2 S 2 e 9 I Y p 8 F Z G L J O B Q 1 N f R / 4 j v 6 u S e T f R 4 q u n 3 3 7 n 1 J F C T k 9 K n j 0 t R Y Z 4 p k L s j / o 4 P i l B J p K A i R L 6 n f h L n X V D o n E 7 F a 9 b 2 8 Z S X y / w F N v g Y 4 P J W b Y w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DF88DC0B-0426-4EF8-B12E-5A8824087EC2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D5E97666-0B6F-44B5-921D-73C4BC57496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Exercici 1.1</vt:lpstr>
      <vt:lpstr>Exercici 1.2</vt:lpstr>
      <vt:lpstr>Exercici 2.1</vt:lpstr>
      <vt:lpstr>Exercici 2.2</vt:lpstr>
      <vt:lpstr>Exercici 3.1</vt:lpstr>
      <vt:lpstr>Exercici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Alumne</cp:lastModifiedBy>
  <dcterms:created xsi:type="dcterms:W3CDTF">2021-02-02T17:25:34Z</dcterms:created>
  <dcterms:modified xsi:type="dcterms:W3CDTF">2023-12-12T12:55:56Z</dcterms:modified>
</cp:coreProperties>
</file>