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\app\"/>
    </mc:Choice>
  </mc:AlternateContent>
  <xr:revisionPtr revIDLastSave="0" documentId="13_ncr:1_{0FB61514-29D4-4C73-B968-A0A4B23BB415}" xr6:coauthVersionLast="45" xr6:coauthVersionMax="45" xr10:uidLastSave="{00000000-0000-0000-0000-000000000000}"/>
  <bookViews>
    <workbookView xWindow="-120" yWindow="-120" windowWidth="20730" windowHeight="11040" activeTab="3" xr2:uid="{DD14E50E-C13E-410A-9881-5AFFAD902A8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4" l="1"/>
  <c r="I9" i="4" s="1"/>
  <c r="G9" i="4"/>
  <c r="F9" i="4"/>
  <c r="E9" i="4"/>
  <c r="D9" i="4"/>
  <c r="H4" i="4"/>
  <c r="I4" i="4" s="1"/>
  <c r="I5" i="4"/>
  <c r="I6" i="4"/>
  <c r="I7" i="4"/>
  <c r="I8" i="4"/>
  <c r="H5" i="4"/>
  <c r="H6" i="4"/>
  <c r="H7" i="4"/>
  <c r="H8" i="4"/>
  <c r="G7" i="4"/>
  <c r="F5" i="4"/>
  <c r="F6" i="4"/>
  <c r="G6" i="4" s="1"/>
  <c r="F7" i="4"/>
  <c r="F8" i="4"/>
  <c r="F4" i="4"/>
  <c r="E5" i="4"/>
  <c r="G5" i="4" s="1"/>
  <c r="E6" i="4"/>
  <c r="E7" i="4"/>
  <c r="E8" i="4"/>
  <c r="E4" i="4"/>
  <c r="G4" i="4" s="1"/>
  <c r="D5" i="4"/>
  <c r="D6" i="4"/>
  <c r="D7" i="4"/>
  <c r="D8" i="4"/>
  <c r="G8" i="4" s="1"/>
  <c r="D4" i="4"/>
  <c r="D3" i="3"/>
  <c r="D4" i="3"/>
  <c r="D5" i="3"/>
  <c r="D6" i="3"/>
  <c r="D7" i="3"/>
  <c r="D2" i="3"/>
  <c r="I4" i="1"/>
  <c r="I5" i="1"/>
  <c r="I6" i="1"/>
  <c r="I7" i="1"/>
  <c r="I8" i="1"/>
  <c r="I9" i="1"/>
  <c r="I10" i="1"/>
  <c r="I11" i="1"/>
  <c r="I12" i="1"/>
  <c r="I13" i="1"/>
  <c r="I14" i="1"/>
  <c r="I3" i="1"/>
  <c r="D4" i="1"/>
  <c r="F4" i="1" s="1"/>
  <c r="H4" i="1" s="1"/>
  <c r="D5" i="1"/>
  <c r="F5" i="1" s="1"/>
  <c r="H5" i="1" s="1"/>
  <c r="D6" i="1"/>
  <c r="F6" i="1" s="1"/>
  <c r="H6" i="1" s="1"/>
  <c r="D7" i="1"/>
  <c r="F7" i="1" s="1"/>
  <c r="H7" i="1" s="1"/>
  <c r="D8" i="1"/>
  <c r="F8" i="1" s="1"/>
  <c r="H8" i="1" s="1"/>
  <c r="D9" i="1"/>
  <c r="F9" i="1" s="1"/>
  <c r="H9" i="1" s="1"/>
  <c r="D10" i="1"/>
  <c r="F10" i="1" s="1"/>
  <c r="H10" i="1" s="1"/>
  <c r="D11" i="1"/>
  <c r="F11" i="1" s="1"/>
  <c r="H11" i="1" s="1"/>
  <c r="D12" i="1"/>
  <c r="F12" i="1" s="1"/>
  <c r="H12" i="1" s="1"/>
  <c r="D13" i="1"/>
  <c r="F13" i="1" s="1"/>
  <c r="H13" i="1" s="1"/>
  <c r="D14" i="1"/>
  <c r="F14" i="1" s="1"/>
  <c r="H14" i="1" s="1"/>
  <c r="D3" i="1"/>
  <c r="F3" i="1" s="1"/>
  <c r="H3" i="1" s="1"/>
  <c r="C4" i="1"/>
  <c r="C5" i="1"/>
  <c r="C6" i="1"/>
  <c r="C7" i="1"/>
  <c r="C8" i="1"/>
  <c r="C9" i="1"/>
  <c r="C10" i="1"/>
  <c r="C11" i="1"/>
  <c r="C12" i="1"/>
  <c r="C13" i="1"/>
  <c r="C14" i="1"/>
  <c r="C3" i="1"/>
  <c r="E3" i="2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<sst xmlns="http://schemas.openxmlformats.org/spreadsheetml/2006/main" count="99" uniqueCount="65">
  <si>
    <t xml:space="preserve">Transaksi Penjualan </t>
  </si>
  <si>
    <t>No.</t>
  </si>
  <si>
    <t>Kode Barang</t>
  </si>
  <si>
    <t>Nama Barang</t>
  </si>
  <si>
    <t>Harga</t>
  </si>
  <si>
    <t>Tabel Barang</t>
  </si>
  <si>
    <t xml:space="preserve">Kode Barang </t>
  </si>
  <si>
    <t xml:space="preserve">Nama Barang </t>
  </si>
  <si>
    <t>SU-001</t>
  </si>
  <si>
    <t>MS-001</t>
  </si>
  <si>
    <t>TK-001</t>
  </si>
  <si>
    <t>MS-002</t>
  </si>
  <si>
    <t>Susu Ultra</t>
  </si>
  <si>
    <t xml:space="preserve">Mie Sedap </t>
  </si>
  <si>
    <t>Teh Kotak</t>
  </si>
  <si>
    <t>Mie Sedap Goreng</t>
  </si>
  <si>
    <t>Sabun Lifeboy</t>
  </si>
  <si>
    <t>Pepsoden</t>
  </si>
  <si>
    <t>SL-001</t>
  </si>
  <si>
    <t>PS-001</t>
  </si>
  <si>
    <t>No</t>
  </si>
  <si>
    <t>Nilai MK</t>
  </si>
  <si>
    <t>Nilai MK 2</t>
  </si>
  <si>
    <t>Total</t>
  </si>
  <si>
    <t>Total Nilai MK</t>
  </si>
  <si>
    <t>Bonus</t>
  </si>
  <si>
    <t>jumlah</t>
  </si>
  <si>
    <t>Total Belanja</t>
  </si>
  <si>
    <t>Diskon</t>
  </si>
  <si>
    <t>Potongan</t>
  </si>
  <si>
    <t>Total Bayar</t>
  </si>
  <si>
    <t>ID Konsumen</t>
  </si>
  <si>
    <t>Nama Lengkap</t>
  </si>
  <si>
    <t>Jenis Kelamin</t>
  </si>
  <si>
    <t>budi</t>
  </si>
  <si>
    <t>dewi</t>
  </si>
  <si>
    <t>deni</t>
  </si>
  <si>
    <t>Nama</t>
  </si>
  <si>
    <t>Budi</t>
  </si>
  <si>
    <t>Rini</t>
  </si>
  <si>
    <t>Dewi</t>
  </si>
  <si>
    <t>laki-laki</t>
  </si>
  <si>
    <t>Deni</t>
  </si>
  <si>
    <t>perempuan</t>
  </si>
  <si>
    <t>Bagian Operato</t>
  </si>
  <si>
    <t>NO.</t>
  </si>
  <si>
    <t>Gol</t>
  </si>
  <si>
    <t>Nama Pegawai</t>
  </si>
  <si>
    <t>Gaji Pokok</t>
  </si>
  <si>
    <t>Tunjangan</t>
  </si>
  <si>
    <t>Transportasi</t>
  </si>
  <si>
    <t>Total Gaji</t>
  </si>
  <si>
    <t>Pajak</t>
  </si>
  <si>
    <t>Gaji Bersih</t>
  </si>
  <si>
    <t>1C</t>
  </si>
  <si>
    <t>1B</t>
  </si>
  <si>
    <t>1A</t>
  </si>
  <si>
    <t>Akim</t>
  </si>
  <si>
    <t>Danu</t>
  </si>
  <si>
    <t>Delia</t>
  </si>
  <si>
    <t>Asad</t>
  </si>
  <si>
    <t>Fitri</t>
  </si>
  <si>
    <t>Tebal Gaji</t>
  </si>
  <si>
    <t>Tabel Potongan Pajak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</si>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</sst>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Border="1"/>
    <xf numFmtId="0" fontId="0" fillId="4" borderId="3" xfId="0" applyFill="1" applyBorder="1"/>
    <xf numFmtId="0" fontId="0" fillId="5" borderId="6" xfId="0" applyFill="1" applyBorder="1"/>
    <xf numFmtId="9" fontId="0" fillId="0" borderId="3" xfId="0" applyNumberFormat="1" applyBorder="1"/>
    <xf numFmtId="0" fontId="0" fillId="6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8" borderId="3" xfId="0" applyFill="1" applyBorder="1"/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8" xfId="0" applyBorder="1" applyAlignment="1">
      <alignment horizontal="center"/>
    </xf>
    <xf numFmtId="10" fontId="0" fillId="0" borderId="0" xfId="0" applyNumberFormat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7AB3-F49F-4B13-A010-84A3CC328ED1}">
  <dimension ref="A1:M14"/>
  <sheetViews>
    <sheetView workbookViewId="0">
      <selection activeCell="J12" sqref="J12"/>
    </sheetView>
  </sheetViews>
  <sheetFormatPr defaultRowHeight="15" x14ac:dyDescent="0.25"/>
  <cols>
    <col min="2" max="2" width="12" bestFit="1" customWidth="1"/>
    <col min="3" max="3" width="17.42578125" bestFit="1" customWidth="1"/>
    <col min="6" max="6" width="12.42578125" bestFit="1" customWidth="1"/>
    <col min="9" max="10" width="10.7109375" bestFit="1" customWidth="1"/>
    <col min="12" max="13" width="17.42578125" bestFit="1" customWidth="1"/>
    <col min="14" max="14" width="6" bestFit="1" customWidth="1"/>
  </cols>
  <sheetData>
    <row r="1" spans="1:13" x14ac:dyDescent="0.25">
      <c r="A1" s="4" t="s">
        <v>0</v>
      </c>
      <c r="B1" s="4"/>
      <c r="L1" t="s">
        <v>5</v>
      </c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6"/>
      <c r="K2" s="2" t="s">
        <v>6</v>
      </c>
      <c r="L2" s="2" t="s">
        <v>7</v>
      </c>
      <c r="M2" s="2" t="s">
        <v>4</v>
      </c>
    </row>
    <row r="3" spans="1:13" x14ac:dyDescent="0.25">
      <c r="A3" s="1">
        <v>1</v>
      </c>
      <c r="B3" s="1" t="s">
        <v>8</v>
      </c>
      <c r="C3" s="1" t="str">
        <f>VLOOKUP(B3,$K$3:$M$8,2,FALSE)</f>
        <v>Susu Ultra</v>
      </c>
      <c r="D3" s="1">
        <f>VLOOKUP(B3,$K$3:$M$8,3,FALSE)</f>
        <v>5000</v>
      </c>
      <c r="E3" s="1">
        <v>2</v>
      </c>
      <c r="F3" s="1">
        <f>D3*E3</f>
        <v>10000</v>
      </c>
      <c r="G3" s="7">
        <v>0.05</v>
      </c>
      <c r="H3" s="1">
        <f>SUM(G3*F3)</f>
        <v>500</v>
      </c>
      <c r="I3" s="1">
        <f>SUM(F3-H3)</f>
        <v>9500</v>
      </c>
      <c r="K3" s="1" t="s">
        <v>8</v>
      </c>
      <c r="L3" s="1" t="s">
        <v>12</v>
      </c>
      <c r="M3" s="1">
        <v>5000</v>
      </c>
    </row>
    <row r="4" spans="1:13" x14ac:dyDescent="0.25">
      <c r="A4" s="1">
        <v>2</v>
      </c>
      <c r="B4" s="1" t="s">
        <v>10</v>
      </c>
      <c r="C4" s="1" t="str">
        <f t="shared" ref="C4:C14" si="0">VLOOKUP(B4,$K$3:$M$8,2,FALSE)</f>
        <v>Teh Kotak</v>
      </c>
      <c r="D4" s="1">
        <f t="shared" ref="D4:D14" si="1">VLOOKUP(B4,$K$3:$M$8,3,FALSE)</f>
        <v>3000</v>
      </c>
      <c r="E4" s="1">
        <v>4</v>
      </c>
      <c r="F4" s="1">
        <f t="shared" ref="F4:F14" si="2">D4*E4</f>
        <v>12000</v>
      </c>
      <c r="G4" s="1"/>
      <c r="H4" s="1">
        <f t="shared" ref="H4:H14" si="3">SUM(G4*F4)</f>
        <v>0</v>
      </c>
      <c r="I4" s="1">
        <f t="shared" ref="I4:I14" si="4">SUM(F4-H4)</f>
        <v>12000</v>
      </c>
      <c r="K4" s="1" t="s">
        <v>9</v>
      </c>
      <c r="L4" s="1" t="s">
        <v>13</v>
      </c>
      <c r="M4" s="1">
        <v>2500</v>
      </c>
    </row>
    <row r="5" spans="1:13" x14ac:dyDescent="0.25">
      <c r="A5" s="1">
        <v>3</v>
      </c>
      <c r="B5" s="1" t="s">
        <v>18</v>
      </c>
      <c r="C5" s="1" t="str">
        <f t="shared" si="0"/>
        <v>Sabun Lifeboy</v>
      </c>
      <c r="D5" s="1">
        <f t="shared" si="1"/>
        <v>4200</v>
      </c>
      <c r="E5" s="1">
        <v>5</v>
      </c>
      <c r="F5" s="1">
        <f t="shared" si="2"/>
        <v>21000</v>
      </c>
      <c r="G5" s="7">
        <v>0.06</v>
      </c>
      <c r="H5" s="1">
        <f t="shared" si="3"/>
        <v>1260</v>
      </c>
      <c r="I5" s="1">
        <f t="shared" si="4"/>
        <v>19740</v>
      </c>
      <c r="K5" s="1" t="s">
        <v>10</v>
      </c>
      <c r="L5" s="1" t="s">
        <v>14</v>
      </c>
      <c r="M5" s="1">
        <v>3000</v>
      </c>
    </row>
    <row r="6" spans="1:13" x14ac:dyDescent="0.25">
      <c r="A6" s="1">
        <v>4</v>
      </c>
      <c r="B6" s="1" t="s">
        <v>19</v>
      </c>
      <c r="C6" s="1" t="str">
        <f t="shared" si="0"/>
        <v>Pepsoden</v>
      </c>
      <c r="D6" s="1">
        <f t="shared" si="1"/>
        <v>12300</v>
      </c>
      <c r="E6" s="1">
        <v>3</v>
      </c>
      <c r="F6" s="1">
        <f t="shared" si="2"/>
        <v>36900</v>
      </c>
      <c r="G6" s="7">
        <v>7.0000000000000007E-2</v>
      </c>
      <c r="H6" s="1">
        <f t="shared" si="3"/>
        <v>2583.0000000000005</v>
      </c>
      <c r="I6" s="1">
        <f t="shared" si="4"/>
        <v>34317</v>
      </c>
      <c r="K6" s="1" t="s">
        <v>11</v>
      </c>
      <c r="L6" s="1" t="s">
        <v>15</v>
      </c>
      <c r="M6" s="1">
        <v>3500</v>
      </c>
    </row>
    <row r="7" spans="1:13" x14ac:dyDescent="0.25">
      <c r="A7" s="1">
        <v>5</v>
      </c>
      <c r="B7" s="1" t="s">
        <v>18</v>
      </c>
      <c r="C7" s="1" t="str">
        <f t="shared" si="0"/>
        <v>Sabun Lifeboy</v>
      </c>
      <c r="D7" s="1">
        <f t="shared" si="1"/>
        <v>4200</v>
      </c>
      <c r="E7" s="1">
        <v>5</v>
      </c>
      <c r="F7" s="1">
        <f t="shared" si="2"/>
        <v>21000</v>
      </c>
      <c r="G7" s="1"/>
      <c r="H7" s="1">
        <f t="shared" si="3"/>
        <v>0</v>
      </c>
      <c r="I7" s="1">
        <f t="shared" si="4"/>
        <v>21000</v>
      </c>
      <c r="K7" s="1" t="s">
        <v>18</v>
      </c>
      <c r="L7" s="1" t="s">
        <v>16</v>
      </c>
      <c r="M7" s="1">
        <v>4200</v>
      </c>
    </row>
    <row r="8" spans="1:13" x14ac:dyDescent="0.25">
      <c r="A8" s="1">
        <v>6</v>
      </c>
      <c r="B8" s="1" t="s">
        <v>19</v>
      </c>
      <c r="C8" s="1" t="str">
        <f t="shared" si="0"/>
        <v>Pepsoden</v>
      </c>
      <c r="D8" s="1">
        <f t="shared" si="1"/>
        <v>12300</v>
      </c>
      <c r="E8" s="1">
        <v>2</v>
      </c>
      <c r="F8" s="1">
        <f t="shared" si="2"/>
        <v>24600</v>
      </c>
      <c r="G8" s="7">
        <v>0.08</v>
      </c>
      <c r="H8" s="1">
        <f t="shared" si="3"/>
        <v>1968</v>
      </c>
      <c r="I8" s="1">
        <f t="shared" si="4"/>
        <v>22632</v>
      </c>
      <c r="K8" s="1" t="s">
        <v>19</v>
      </c>
      <c r="L8" s="1" t="s">
        <v>17</v>
      </c>
      <c r="M8" s="1">
        <v>12300</v>
      </c>
    </row>
    <row r="9" spans="1:13" x14ac:dyDescent="0.25">
      <c r="A9" s="1">
        <v>7</v>
      </c>
      <c r="B9" s="1" t="s">
        <v>10</v>
      </c>
      <c r="C9" s="1" t="str">
        <f t="shared" si="0"/>
        <v>Teh Kotak</v>
      </c>
      <c r="D9" s="1">
        <f t="shared" si="1"/>
        <v>3000</v>
      </c>
      <c r="E9" s="1">
        <v>5</v>
      </c>
      <c r="F9" s="1">
        <f t="shared" si="2"/>
        <v>15000</v>
      </c>
      <c r="G9" s="1"/>
      <c r="H9" s="1">
        <f t="shared" si="3"/>
        <v>0</v>
      </c>
      <c r="I9" s="1">
        <f t="shared" si="4"/>
        <v>15000</v>
      </c>
    </row>
    <row r="10" spans="1:13" x14ac:dyDescent="0.25">
      <c r="A10" s="1">
        <v>8</v>
      </c>
      <c r="B10" s="1" t="s">
        <v>11</v>
      </c>
      <c r="C10" s="1" t="str">
        <f t="shared" si="0"/>
        <v>Mie Sedap Goreng</v>
      </c>
      <c r="D10" s="1">
        <f t="shared" si="1"/>
        <v>3500</v>
      </c>
      <c r="E10" s="1">
        <v>3</v>
      </c>
      <c r="F10" s="1">
        <f t="shared" si="2"/>
        <v>10500</v>
      </c>
      <c r="G10" s="7">
        <v>0.04</v>
      </c>
      <c r="H10" s="1">
        <f t="shared" si="3"/>
        <v>420</v>
      </c>
      <c r="I10" s="1">
        <f t="shared" si="4"/>
        <v>10080</v>
      </c>
    </row>
    <row r="11" spans="1:13" x14ac:dyDescent="0.25">
      <c r="A11" s="1">
        <v>9</v>
      </c>
      <c r="B11" s="1" t="s">
        <v>11</v>
      </c>
      <c r="C11" s="1" t="str">
        <f t="shared" si="0"/>
        <v>Mie Sedap Goreng</v>
      </c>
      <c r="D11" s="1">
        <f t="shared" si="1"/>
        <v>3500</v>
      </c>
      <c r="E11" s="1">
        <v>4</v>
      </c>
      <c r="F11" s="1">
        <f t="shared" si="2"/>
        <v>14000</v>
      </c>
      <c r="G11" s="1"/>
      <c r="H11" s="1">
        <f t="shared" si="3"/>
        <v>0</v>
      </c>
      <c r="I11" s="1">
        <f t="shared" si="4"/>
        <v>14000</v>
      </c>
    </row>
    <row r="12" spans="1:13" x14ac:dyDescent="0.25">
      <c r="A12" s="1">
        <v>10</v>
      </c>
      <c r="B12" s="1" t="s">
        <v>19</v>
      </c>
      <c r="C12" s="1" t="str">
        <f t="shared" si="0"/>
        <v>Pepsoden</v>
      </c>
      <c r="D12" s="1">
        <f t="shared" si="1"/>
        <v>12300</v>
      </c>
      <c r="E12" s="1">
        <v>5</v>
      </c>
      <c r="F12" s="1">
        <f t="shared" si="2"/>
        <v>61500</v>
      </c>
      <c r="G12" s="7">
        <v>7.0000000000000007E-2</v>
      </c>
      <c r="H12" s="1">
        <f t="shared" si="3"/>
        <v>4305</v>
      </c>
      <c r="I12" s="1">
        <f t="shared" si="4"/>
        <v>57195</v>
      </c>
    </row>
    <row r="13" spans="1:13" x14ac:dyDescent="0.25">
      <c r="A13" s="1">
        <v>11</v>
      </c>
      <c r="B13" s="1" t="s">
        <v>10</v>
      </c>
      <c r="C13" s="1" t="str">
        <f t="shared" si="0"/>
        <v>Teh Kotak</v>
      </c>
      <c r="D13" s="1">
        <f t="shared" si="1"/>
        <v>3000</v>
      </c>
      <c r="E13" s="1">
        <v>2</v>
      </c>
      <c r="F13" s="1">
        <f t="shared" si="2"/>
        <v>6000</v>
      </c>
      <c r="G13" s="7">
        <v>0.15</v>
      </c>
      <c r="H13" s="1">
        <f t="shared" si="3"/>
        <v>900</v>
      </c>
      <c r="I13" s="1">
        <f t="shared" si="4"/>
        <v>5100</v>
      </c>
    </row>
    <row r="14" spans="1:13" x14ac:dyDescent="0.25">
      <c r="A14" s="1">
        <v>12</v>
      </c>
      <c r="B14" s="1" t="s">
        <v>11</v>
      </c>
      <c r="C14" s="1" t="str">
        <f t="shared" si="0"/>
        <v>Mie Sedap Goreng</v>
      </c>
      <c r="D14" s="1">
        <f t="shared" si="1"/>
        <v>3500</v>
      </c>
      <c r="E14" s="1">
        <v>3</v>
      </c>
      <c r="F14" s="1">
        <f t="shared" si="2"/>
        <v>10500</v>
      </c>
      <c r="G14" s="7">
        <v>0.1</v>
      </c>
      <c r="H14" s="1">
        <f t="shared" si="3"/>
        <v>1050</v>
      </c>
      <c r="I14" s="1">
        <f t="shared" si="4"/>
        <v>9450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734F-3847-4ADC-B228-AC4076E3FB45}">
  <dimension ref="A1:H11"/>
  <sheetViews>
    <sheetView workbookViewId="0">
      <selection activeCell="F4" sqref="F4"/>
    </sheetView>
  </sheetViews>
  <sheetFormatPr defaultRowHeight="15" x14ac:dyDescent="0.25"/>
  <cols>
    <col min="2" max="2" width="8.42578125" bestFit="1" customWidth="1"/>
    <col min="3" max="3" width="9.85546875" bestFit="1" customWidth="1"/>
    <col min="4" max="4" width="13.42578125" bestFit="1" customWidth="1"/>
  </cols>
  <sheetData>
    <row r="1" spans="1:8" x14ac:dyDescent="0.25">
      <c r="A1" s="5" t="s">
        <v>20</v>
      </c>
      <c r="B1" s="5" t="s">
        <v>21</v>
      </c>
      <c r="C1" s="5" t="s">
        <v>22</v>
      </c>
      <c r="D1" s="5" t="s">
        <v>24</v>
      </c>
      <c r="E1" s="5" t="s">
        <v>25</v>
      </c>
      <c r="G1" s="5" t="s">
        <v>25</v>
      </c>
      <c r="H1" s="1">
        <v>10</v>
      </c>
    </row>
    <row r="2" spans="1:8" x14ac:dyDescent="0.25">
      <c r="A2" s="1">
        <v>1</v>
      </c>
      <c r="B2" s="1">
        <v>65</v>
      </c>
      <c r="C2" s="1">
        <v>90</v>
      </c>
      <c r="D2" s="1">
        <f>SUM(A2:C2)</f>
        <v>156</v>
      </c>
      <c r="E2" s="1">
        <f>D2+$H$1</f>
        <v>166</v>
      </c>
    </row>
    <row r="3" spans="1:8" x14ac:dyDescent="0.25">
      <c r="A3" s="1">
        <v>2</v>
      </c>
      <c r="B3" s="1">
        <v>87</v>
      </c>
      <c r="C3" s="1">
        <v>89</v>
      </c>
      <c r="D3" s="1">
        <f t="shared" ref="D3:D11" si="0">SUM(A3:C3)</f>
        <v>178</v>
      </c>
      <c r="E3" s="1">
        <f t="shared" ref="E3:E11" si="1">D3+$H$1</f>
        <v>188</v>
      </c>
    </row>
    <row r="4" spans="1:8" x14ac:dyDescent="0.25">
      <c r="A4" s="1">
        <v>3</v>
      </c>
      <c r="B4" s="1">
        <v>89</v>
      </c>
      <c r="C4" s="1">
        <v>89</v>
      </c>
      <c r="D4" s="1">
        <f t="shared" si="0"/>
        <v>181</v>
      </c>
      <c r="E4" s="1">
        <f t="shared" si="1"/>
        <v>191</v>
      </c>
    </row>
    <row r="5" spans="1:8" x14ac:dyDescent="0.25">
      <c r="A5" s="1">
        <v>4</v>
      </c>
      <c r="B5" s="1">
        <v>98</v>
      </c>
      <c r="C5" s="1">
        <v>88</v>
      </c>
      <c r="D5" s="1">
        <f t="shared" si="0"/>
        <v>190</v>
      </c>
      <c r="E5" s="1">
        <f t="shared" si="1"/>
        <v>200</v>
      </c>
    </row>
    <row r="6" spans="1:8" x14ac:dyDescent="0.25">
      <c r="A6" s="1">
        <v>5</v>
      </c>
      <c r="B6" s="1">
        <v>78</v>
      </c>
      <c r="C6" s="1">
        <v>68</v>
      </c>
      <c r="D6" s="1">
        <f t="shared" si="0"/>
        <v>151</v>
      </c>
      <c r="E6" s="1">
        <f t="shared" si="1"/>
        <v>161</v>
      </c>
    </row>
    <row r="7" spans="1:8" x14ac:dyDescent="0.25">
      <c r="A7" s="1">
        <v>6</v>
      </c>
      <c r="B7" s="1">
        <v>98</v>
      </c>
      <c r="C7" s="1">
        <v>98</v>
      </c>
      <c r="D7" s="1">
        <f t="shared" si="0"/>
        <v>202</v>
      </c>
      <c r="E7" s="1">
        <f t="shared" si="1"/>
        <v>212</v>
      </c>
    </row>
    <row r="8" spans="1:8" x14ac:dyDescent="0.25">
      <c r="A8" s="1">
        <v>7</v>
      </c>
      <c r="B8" s="1">
        <v>78</v>
      </c>
      <c r="C8" s="1">
        <v>89</v>
      </c>
      <c r="D8" s="1">
        <f t="shared" si="0"/>
        <v>174</v>
      </c>
      <c r="E8" s="1">
        <f t="shared" si="1"/>
        <v>184</v>
      </c>
    </row>
    <row r="9" spans="1:8" x14ac:dyDescent="0.25">
      <c r="A9" s="1">
        <v>8</v>
      </c>
      <c r="B9" s="1">
        <v>78</v>
      </c>
      <c r="C9" s="1">
        <v>68</v>
      </c>
      <c r="D9" s="1">
        <f t="shared" si="0"/>
        <v>154</v>
      </c>
      <c r="E9" s="1">
        <f t="shared" si="1"/>
        <v>164</v>
      </c>
    </row>
    <row r="10" spans="1:8" x14ac:dyDescent="0.25">
      <c r="A10" s="1">
        <v>9</v>
      </c>
      <c r="B10" s="1">
        <v>87</v>
      </c>
      <c r="C10" s="1">
        <v>59</v>
      </c>
      <c r="D10" s="1">
        <f t="shared" si="0"/>
        <v>155</v>
      </c>
      <c r="E10" s="1">
        <f t="shared" si="1"/>
        <v>165</v>
      </c>
    </row>
    <row r="11" spans="1:8" x14ac:dyDescent="0.25">
      <c r="A11" s="1">
        <v>10</v>
      </c>
      <c r="B11" s="1">
        <v>66</v>
      </c>
      <c r="C11" s="1">
        <v>90</v>
      </c>
      <c r="D11" s="1">
        <f t="shared" si="0"/>
        <v>166</v>
      </c>
      <c r="E11" s="1">
        <f t="shared" si="1"/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14E-FFE6-48DE-9C81-FC87D696A0AA}">
  <dimension ref="A1:J7"/>
  <sheetViews>
    <sheetView workbookViewId="0">
      <selection activeCell="D2" sqref="D2"/>
    </sheetView>
  </sheetViews>
  <sheetFormatPr defaultRowHeight="15" x14ac:dyDescent="0.25"/>
  <cols>
    <col min="4" max="4" width="13.28515625" bestFit="1" customWidth="1"/>
    <col min="6" max="6" width="13.28515625" bestFit="1" customWidth="1"/>
    <col min="8" max="8" width="8" bestFit="1" customWidth="1"/>
    <col min="9" max="10" width="11.28515625" bestFit="1" customWidth="1"/>
  </cols>
  <sheetData>
    <row r="1" spans="1:10" x14ac:dyDescent="0.25">
      <c r="A1" s="8" t="s">
        <v>1</v>
      </c>
      <c r="B1" s="8" t="s">
        <v>31</v>
      </c>
      <c r="C1" s="8" t="s">
        <v>32</v>
      </c>
      <c r="D1" s="8" t="s">
        <v>33</v>
      </c>
      <c r="F1" s="9" t="s">
        <v>31</v>
      </c>
      <c r="G1" s="10">
        <v>100</v>
      </c>
      <c r="H1" s="10">
        <v>101</v>
      </c>
      <c r="I1" s="10">
        <v>102</v>
      </c>
      <c r="J1" s="10">
        <v>103</v>
      </c>
    </row>
    <row r="2" spans="1:10" x14ac:dyDescent="0.25">
      <c r="A2" s="1">
        <v>1</v>
      </c>
      <c r="B2" s="1">
        <v>102</v>
      </c>
      <c r="C2" s="1" t="s">
        <v>34</v>
      </c>
      <c r="D2" s="1" t="str">
        <f>HLOOKUP(B2,$G$1:$J$3,3,FALSE)</f>
        <v>perempuan</v>
      </c>
      <c r="F2" s="9" t="s">
        <v>37</v>
      </c>
      <c r="G2" s="10" t="s">
        <v>38</v>
      </c>
      <c r="H2" s="10" t="s">
        <v>42</v>
      </c>
      <c r="I2" s="10" t="s">
        <v>39</v>
      </c>
      <c r="J2" s="10" t="s">
        <v>40</v>
      </c>
    </row>
    <row r="3" spans="1:10" x14ac:dyDescent="0.25">
      <c r="A3" s="1">
        <v>2</v>
      </c>
      <c r="B3" s="1">
        <v>103</v>
      </c>
      <c r="C3" s="1" t="s">
        <v>35</v>
      </c>
      <c r="D3" s="1" t="str">
        <f t="shared" ref="D3:D7" si="0">HLOOKUP(B3,$G$1:$J$3,3,FALSE)</f>
        <v>perempuan</v>
      </c>
      <c r="F3" s="9" t="s">
        <v>33</v>
      </c>
      <c r="G3" s="10" t="s">
        <v>41</v>
      </c>
      <c r="H3" s="10" t="s">
        <v>41</v>
      </c>
      <c r="I3" s="10" t="s">
        <v>43</v>
      </c>
      <c r="J3" s="10" t="s">
        <v>43</v>
      </c>
    </row>
    <row r="4" spans="1:10" x14ac:dyDescent="0.25">
      <c r="A4" s="1">
        <v>3</v>
      </c>
      <c r="B4" s="1">
        <v>100</v>
      </c>
      <c r="C4" s="1" t="s">
        <v>34</v>
      </c>
      <c r="D4" s="1" t="str">
        <f t="shared" si="0"/>
        <v>laki-laki</v>
      </c>
    </row>
    <row r="5" spans="1:10" x14ac:dyDescent="0.25">
      <c r="A5" s="1">
        <v>4</v>
      </c>
      <c r="B5" s="1">
        <v>101</v>
      </c>
      <c r="C5" s="1" t="s">
        <v>36</v>
      </c>
      <c r="D5" s="1" t="str">
        <f t="shared" si="0"/>
        <v>laki-laki</v>
      </c>
    </row>
    <row r="6" spans="1:10" x14ac:dyDescent="0.25">
      <c r="A6" s="1">
        <v>5</v>
      </c>
      <c r="B6" s="1">
        <v>103</v>
      </c>
      <c r="C6" s="1" t="s">
        <v>35</v>
      </c>
      <c r="D6" s="1" t="str">
        <f t="shared" si="0"/>
        <v>perempuan</v>
      </c>
    </row>
    <row r="7" spans="1:10" x14ac:dyDescent="0.25">
      <c r="A7" s="1">
        <v>6</v>
      </c>
      <c r="B7" s="1">
        <v>100</v>
      </c>
      <c r="C7" s="1" t="s">
        <v>34</v>
      </c>
      <c r="D7" s="1" t="str">
        <f t="shared" si="0"/>
        <v>laki-laki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85FF-B5CA-4D79-A31D-616E87A16E93}">
  <dimension ref="A1:K15"/>
  <sheetViews>
    <sheetView tabSelected="1" workbookViewId="0">
      <selection activeCell="L10" sqref="L10"/>
    </sheetView>
  </sheetViews>
  <sheetFormatPr defaultRowHeight="15" x14ac:dyDescent="0.25"/>
  <cols>
    <col min="2" max="2" width="11" customWidth="1"/>
    <col min="3" max="3" width="14.140625" bestFit="1" customWidth="1"/>
    <col min="4" max="4" width="10.28515625" bestFit="1" customWidth="1"/>
    <col min="5" max="6" width="11.85546875" bestFit="1" customWidth="1"/>
    <col min="7" max="7" width="9.28515625" bestFit="1" customWidth="1"/>
    <col min="8" max="8" width="13.7109375" customWidth="1"/>
    <col min="9" max="9" width="10.42578125" bestFit="1" customWidth="1"/>
  </cols>
  <sheetData>
    <row r="1" spans="1:11" x14ac:dyDescent="0.25">
      <c r="A1" s="19" t="s">
        <v>44</v>
      </c>
      <c r="B1" s="19"/>
    </row>
    <row r="2" spans="1:11" x14ac:dyDescent="0.25">
      <c r="A2" s="13" t="s">
        <v>45</v>
      </c>
      <c r="B2" s="13" t="s">
        <v>46</v>
      </c>
      <c r="C2" s="13" t="s">
        <v>47</v>
      </c>
      <c r="D2" s="14" t="s">
        <v>64</v>
      </c>
      <c r="E2" s="15"/>
      <c r="F2" s="16"/>
      <c r="G2" s="13" t="s">
        <v>51</v>
      </c>
      <c r="H2" s="13" t="s">
        <v>52</v>
      </c>
      <c r="I2" s="13" t="s">
        <v>53</v>
      </c>
    </row>
    <row r="3" spans="1:11" x14ac:dyDescent="0.25">
      <c r="A3" s="17"/>
      <c r="B3" s="17"/>
      <c r="C3" s="17"/>
      <c r="D3" s="18" t="s">
        <v>48</v>
      </c>
      <c r="E3" s="18" t="s">
        <v>49</v>
      </c>
      <c r="F3" s="18" t="s">
        <v>50</v>
      </c>
      <c r="G3" s="17"/>
      <c r="H3" s="17"/>
      <c r="I3" s="17"/>
    </row>
    <row r="4" spans="1:11" x14ac:dyDescent="0.25">
      <c r="A4" s="12">
        <v>1</v>
      </c>
      <c r="B4" s="12" t="s">
        <v>54</v>
      </c>
      <c r="C4" s="12" t="s">
        <v>57</v>
      </c>
      <c r="D4" s="1">
        <f>VLOOKUP(B4,$B$13:$C$15,2,FALSE)</f>
        <v>1000000</v>
      </c>
      <c r="E4" s="1">
        <f>VLOOKUP(B4,$B$13:$E$15,3,FALSE)</f>
        <v>120000</v>
      </c>
      <c r="F4" s="1">
        <f>VLOOKUP(B4,$B$13:$E$15,4,FALSE)</f>
        <v>100000</v>
      </c>
      <c r="G4" s="1">
        <f>SUM(D4+E4+F4)</f>
        <v>1220000</v>
      </c>
      <c r="H4" s="21">
        <f>HLOOKUP(B4,$G$12:$I$13,2,FALSE)*G4</f>
        <v>48800</v>
      </c>
      <c r="I4" s="1">
        <f>SUM(G4-H4)</f>
        <v>1171200</v>
      </c>
    </row>
    <row r="5" spans="1:11" x14ac:dyDescent="0.25">
      <c r="A5" s="12">
        <v>2</v>
      </c>
      <c r="B5" s="12" t="s">
        <v>55</v>
      </c>
      <c r="C5" s="12" t="s">
        <v>58</v>
      </c>
      <c r="D5" s="1">
        <f>VLOOKUP(B5,$B$13:$C$15,2,FALSE)</f>
        <v>800000</v>
      </c>
      <c r="E5" s="1">
        <f>VLOOKUP(B5,$B$13:$E$15,3,FALSE)</f>
        <v>70000</v>
      </c>
      <c r="F5" s="1">
        <f>VLOOKUP(B5,$B$13:$E$15,4,FALSE)</f>
        <v>100000</v>
      </c>
      <c r="G5" s="1">
        <f t="shared" ref="G5:G9" si="0">SUM(D5+E5+F5)</f>
        <v>970000</v>
      </c>
      <c r="H5" s="21">
        <f t="shared" ref="H5:H8" si="1">HLOOKUP(B5,$G$12:$I$13,2,FALSE)*G5</f>
        <v>29100</v>
      </c>
      <c r="I5" s="1">
        <f t="shared" ref="I5:I9" si="2">SUM(G5-H5)</f>
        <v>940900</v>
      </c>
    </row>
    <row r="6" spans="1:11" x14ac:dyDescent="0.25">
      <c r="A6" s="12">
        <v>3</v>
      </c>
      <c r="B6" s="12" t="s">
        <v>55</v>
      </c>
      <c r="C6" s="12" t="s">
        <v>59</v>
      </c>
      <c r="D6" s="1">
        <f>VLOOKUP(B6,$B$13:$C$15,2,FALSE)</f>
        <v>800000</v>
      </c>
      <c r="E6" s="1">
        <f>VLOOKUP(B6,$B$13:$E$15,3,FALSE)</f>
        <v>70000</v>
      </c>
      <c r="F6" s="1">
        <f>VLOOKUP(B6,$B$13:$E$15,4,FALSE)</f>
        <v>100000</v>
      </c>
      <c r="G6" s="1">
        <f t="shared" si="0"/>
        <v>970000</v>
      </c>
      <c r="H6" s="21">
        <f t="shared" si="1"/>
        <v>29100</v>
      </c>
      <c r="I6" s="1">
        <f t="shared" si="2"/>
        <v>940900</v>
      </c>
    </row>
    <row r="7" spans="1:11" x14ac:dyDescent="0.25">
      <c r="A7" s="12">
        <v>4</v>
      </c>
      <c r="B7" s="12" t="s">
        <v>54</v>
      </c>
      <c r="C7" s="12" t="s">
        <v>60</v>
      </c>
      <c r="D7" s="1">
        <f>VLOOKUP(B7,$B$13:$C$15,2,FALSE)</f>
        <v>1000000</v>
      </c>
      <c r="E7" s="1">
        <f>VLOOKUP(B7,$B$13:$E$15,3,FALSE)</f>
        <v>120000</v>
      </c>
      <c r="F7" s="1">
        <f>VLOOKUP(B7,$B$13:$E$15,4,FALSE)</f>
        <v>100000</v>
      </c>
      <c r="G7" s="1">
        <f t="shared" si="0"/>
        <v>1220000</v>
      </c>
      <c r="H7" s="21">
        <f t="shared" si="1"/>
        <v>48800</v>
      </c>
      <c r="I7" s="1">
        <f t="shared" si="2"/>
        <v>1171200</v>
      </c>
    </row>
    <row r="8" spans="1:11" x14ac:dyDescent="0.25">
      <c r="A8" s="12">
        <v>5</v>
      </c>
      <c r="B8" s="12" t="s">
        <v>56</v>
      </c>
      <c r="C8" s="12" t="s">
        <v>61</v>
      </c>
      <c r="D8" s="1">
        <f>VLOOKUP(B8,$B$13:$C$15,2,FALSE)</f>
        <v>600000</v>
      </c>
      <c r="E8" s="1">
        <f>VLOOKUP(B8,$B$13:$E$15,3,FALSE)</f>
        <v>50000</v>
      </c>
      <c r="F8" s="1">
        <f>VLOOKUP(B8,$B$13:$E$15,4,FALSE)</f>
        <v>100000</v>
      </c>
      <c r="G8" s="1">
        <f t="shared" si="0"/>
        <v>750000</v>
      </c>
      <c r="H8" s="21">
        <f t="shared" si="1"/>
        <v>15000</v>
      </c>
      <c r="I8" s="1">
        <f t="shared" si="2"/>
        <v>735000</v>
      </c>
      <c r="K8" s="20"/>
    </row>
    <row r="9" spans="1:11" x14ac:dyDescent="0.25">
      <c r="A9" s="1"/>
      <c r="B9" s="1"/>
      <c r="C9" s="1" t="s">
        <v>23</v>
      </c>
      <c r="D9" s="1">
        <f>SUM(D4:D8)</f>
        <v>4200000</v>
      </c>
      <c r="E9" s="1">
        <f>SUM(E4:E8)</f>
        <v>430000</v>
      </c>
      <c r="F9" s="1">
        <f>SUM(F4:F8)</f>
        <v>500000</v>
      </c>
      <c r="G9" s="1">
        <f>SUM(G4:G8)</f>
        <v>5130000</v>
      </c>
      <c r="H9" s="1">
        <f>SUM(H4:H8)</f>
        <v>170800</v>
      </c>
      <c r="I9" s="1">
        <f t="shared" si="2"/>
        <v>4959200</v>
      </c>
    </row>
    <row r="11" spans="1:11" x14ac:dyDescent="0.25">
      <c r="B11" s="19" t="s">
        <v>62</v>
      </c>
      <c r="C11" s="19"/>
      <c r="G11" s="19" t="s">
        <v>63</v>
      </c>
      <c r="H11" s="19"/>
    </row>
    <row r="12" spans="1:11" x14ac:dyDescent="0.25">
      <c r="B12" s="11" t="s">
        <v>46</v>
      </c>
      <c r="C12" s="11" t="s">
        <v>48</v>
      </c>
      <c r="D12" s="11" t="s">
        <v>49</v>
      </c>
      <c r="E12" s="11" t="s">
        <v>50</v>
      </c>
      <c r="G12" s="11" t="s">
        <v>56</v>
      </c>
      <c r="H12" s="11" t="s">
        <v>55</v>
      </c>
      <c r="I12" s="11" t="s">
        <v>54</v>
      </c>
    </row>
    <row r="13" spans="1:11" x14ac:dyDescent="0.25">
      <c r="B13" s="1" t="s">
        <v>56</v>
      </c>
      <c r="C13" s="1">
        <v>600000</v>
      </c>
      <c r="D13" s="1">
        <v>50000</v>
      </c>
      <c r="E13" s="1">
        <v>100000</v>
      </c>
      <c r="G13" s="7">
        <v>0.02</v>
      </c>
      <c r="H13" s="7">
        <v>0.03</v>
      </c>
      <c r="I13" s="7">
        <v>0.04</v>
      </c>
    </row>
    <row r="14" spans="1:11" x14ac:dyDescent="0.25">
      <c r="B14" s="1" t="s">
        <v>55</v>
      </c>
      <c r="C14" s="1">
        <v>800000</v>
      </c>
      <c r="D14" s="1">
        <v>70000</v>
      </c>
      <c r="E14" s="1">
        <v>100000</v>
      </c>
    </row>
    <row r="15" spans="1:11" x14ac:dyDescent="0.25">
      <c r="B15" s="1" t="s">
        <v>54</v>
      </c>
      <c r="C15" s="1">
        <v>1000000</v>
      </c>
      <c r="D15" s="1">
        <v>120000</v>
      </c>
      <c r="E15" s="1">
        <v>100000</v>
      </c>
    </row>
  </sheetData>
  <mergeCells count="10">
    <mergeCell ref="I2:I3"/>
    <mergeCell ref="A1:B1"/>
    <mergeCell ref="B11:C11"/>
    <mergeCell ref="G11:H11"/>
    <mergeCell ref="D2:F2"/>
    <mergeCell ref="A2:A3"/>
    <mergeCell ref="B2:B3"/>
    <mergeCell ref="C2:C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2022-12-16T06:42:27Z</dcterms:created>
  <dcterms:modified xsi:type="dcterms:W3CDTF">2022-12-16T08:38:37Z</dcterms:modified>
</cp:coreProperties>
</file>